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85" i="371" l="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U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U55" i="371" s="1"/>
  <c r="S55" i="371"/>
  <c r="R55" i="371"/>
  <c r="Q55" i="371"/>
  <c r="T54" i="371"/>
  <c r="U54" i="371" s="1"/>
  <c r="S54" i="371"/>
  <c r="V54" i="371" s="1"/>
  <c r="R54" i="371"/>
  <c r="Q54" i="371"/>
  <c r="T53" i="371"/>
  <c r="U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V35" i="371"/>
  <c r="U35" i="371"/>
  <c r="T35" i="371"/>
  <c r="S35" i="371"/>
  <c r="R35" i="371"/>
  <c r="Q35" i="371"/>
  <c r="T34" i="371"/>
  <c r="U34" i="371" s="1"/>
  <c r="S34" i="371"/>
  <c r="V34" i="371" s="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V15" i="371"/>
  <c r="V19" i="371"/>
  <c r="V21" i="371"/>
  <c r="V27" i="371"/>
  <c r="V29" i="371"/>
  <c r="V49" i="371"/>
  <c r="V53" i="371"/>
  <c r="V55" i="371"/>
  <c r="V67" i="371"/>
  <c r="U80" i="371"/>
  <c r="U51" i="371"/>
  <c r="U57" i="371"/>
  <c r="U61" i="371"/>
  <c r="U73" i="371"/>
  <c r="U77" i="371"/>
  <c r="U79" i="371"/>
  <c r="U85" i="371"/>
  <c r="U17" i="371"/>
  <c r="U23" i="371"/>
  <c r="U2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7" l="1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<sst xmlns="http://schemas.openxmlformats.org/spreadsheetml/2006/main" count="62590" uniqueCount="9442">
  <si>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</si>
  <si>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</si>
  <si>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</si>
  <si>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</si>
  <si>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</si>
  <si>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</si>
  <si>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</si>
  <si>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</si>
  <si>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</si>
  <si>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</si>
  <si>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</si>
  <si>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</si>
  <si>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</si>
  <si>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</si>
  <si>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</si>
  <si>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</si>
  <si>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</si>
  <si>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</si>
  <si>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</si>
  <si>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</si>
  <si>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</si>
  <si>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</si>
  <si>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</si>
  <si>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</si>
  <si>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</si>
  <si>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</si>
  <si>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</si>
  <si>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</si>
  <si>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</si>
  <si>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</si>
  <si>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</si>
  <si>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</si>
  <si>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</si>
  <si>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</si>
  <si>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</si>
  <si>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</si>
  <si>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</si>
  <si>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</si>
  <si>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</si>
  <si>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</si>
  <si>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</si>
  <si>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</si>
  <si>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</si>
  <si>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</si>
  <si>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</si>
  <si>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</si>
  <si>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</si>
  <si>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</si>
  <si>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</si>
  <si>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</si>
  <si>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</si>
  <si>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</si>
  <si>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</si>
  <si>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</si>
  <si>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</si>
  <si>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</si>
  <si>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</si>
  <si>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</si>
  <si>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</si>
  <si>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</si>
  <si>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</si>
  <si>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</si>
  <si>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</si>
  <si>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</si>
  <si>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</si>
  <si>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</si>
  <si>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</si>
  <si>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</si>
  <si>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</si>
  <si>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</si>
  <si>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</si>
  <si>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</si>
  <si>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</si>
  <si>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</si>
  <si>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</si>
  <si>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</si>
  <si>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</si>
  <si>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</si>
  <si>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</si>
  <si>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</si>
  <si>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</si>
  <si>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</si>
  <si>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</si>
  <si>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</si>
  <si>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</si>
  <si>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</si>
  <si>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</si>
  <si>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</si>
  <si>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</si>
  <si>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</si>
  <si>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</si>
  <si>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</si>
  <si>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</si>
  <si>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</si>
  <si>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</si>
  <si>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</si>
  <si>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</si>
  <si>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</si>
  <si>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</si>
  <si>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</si>
  <si>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</si>
  <si>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</si>
  <si>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</si>
  <si>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</si>
  <si>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</si>
  <si>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</si>
  <si>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</si>
  <si>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</si>
  <si>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</si>
  <si>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</si>
  <si>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</si>
  <si>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</si>
  <si>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</si>
  <si>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</si>
  <si>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</si>
  <si>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</si>
  <si>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</si>
  <si>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</si>
  <si>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</si>
  <si>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</si>
  <si>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</si>
  <si>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</si>
  <si>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</si>
  <si>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</si>
  <si>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</si>
  <si>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</si>
  <si>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</si>
  <si>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</si>
  <si>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</si>
  <si>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</si>
  <si>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</si>
  <si>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</si>
  <si>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</si>
  <si>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</si>
  <si>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</si>
  <si>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</si>
  <si>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</si>
  <si>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</si>
  <si>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</si>
  <si>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</si>
  <si>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</si>
  <si>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</si>
  <si>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</si>
  <si>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</si>
  <si>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</si>
  <si>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</si>
  <si>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</si>
  <si>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</si>
  <si>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</si>
  <si>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</si>
  <si>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</si>
  <si>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</si>
  <si>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</si>
  <si>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</si>
  <si>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</si>
  <si>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</si>
  <si>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</si>
  <si>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</si>
  <si>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</si>
  <si>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</si>
  <si>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</si>
  <si>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</si>
  <si>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</si>
  <si>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</si>
  <si>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</si>
  <si>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</si>
  <si>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</si>
  <si>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</si>
  <si>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</si>
  <si>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</si>
  <si>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</si>
  <si>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</si>
  <si>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</si>
  <si>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</si>
  <si>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</si>
  <si>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</si>
  <si>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</si>
  <si>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</si>
  <si>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</si>
  <si>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</si>
  <si>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</si>
  <si>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</si>
  <si>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</si>
  <si>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</si>
  <si>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</si>
  <si>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</si>
  <si>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</si>
  <si>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</si>
  <si>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</si>
  <si>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</si>
  <si>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</si>
  <si>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</si>
  <si>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</si>
  <si>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</si>
  <si>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</si>
  <si>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</si>
  <si>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</si>
  <si>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</si>
  <si>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</si>
  <si>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</si>
  <si>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</si>
  <si>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</si>
  <si>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</si>
  <si>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</si>
  <si>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</si>
  <si>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</si>
  <si>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</si>
  <si>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</si>
  <si>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</si>
  <si>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</si>
  <si>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</si>
  <si>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</si>
  <si>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</si>
  <si>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</si>
  <si>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</si>
  <si>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</si>
  <si>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</si>
  <si>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</si>
  <si>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</si>
  <si>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</si>
  <si>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</si>
  <si>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</si>
  <si>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</si>
  <si>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</si>
  <si>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</si>
  <si>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</si>
  <si>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</si>
  <si>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</si>
  <si>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</si>
  <si>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</si>
  <si>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</si>
  <si>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</si>
  <si>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</si>
  <si>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</si>
  <si>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</si>
  <si>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</si>
  <si>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</si>
  <si>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</si>
  <si>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</si>
  <si>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</si>
  <si>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</si>
  <si>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</si>
  <si>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</si>
  <si>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</si>
  <si>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</si>
  <si>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</si>
  <si>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</si>
  <si>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</si>
  <si>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</si>
  <si>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</si>
  <si>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</si>
  <si>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</si>
  <si>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</si>
  <si>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</si>
  <si>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</si>
  <si>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</si>
  <si>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</si>
  <si>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</si>
  <si>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</si>
  <si>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</si>
  <si>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</si>
  <si>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</si>
  <si>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</si>
  <si>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</si>
  <si>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</si>
  <si>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</si>
  <si>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</si>
  <si>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</si>
  <si>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</si>
  <si>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</si>
  <si>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</si>
  <si>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</si>
  <si>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</si>
  <si>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</si>
  <si>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</si>
  <si>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</si>
  <si>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</si>
  <si>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</si>
  <si>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</si>
  <si>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</si>
  <si>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</si>
  <si>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</si>
  <si>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</si>
  <si>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</si>
  <si>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</si>
  <si>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</si>
  <si>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</si>
  <si>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</si>
  <si>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</si>
  <si>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</si>
  <si>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</si>
  <si>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</si>
  <si>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</si>
  <si>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</si>
  <si>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</si>
  <si>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</si>
  <si>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</si>
  <si>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</si>
  <si>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</si>
  <si>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</si>
  <si>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</si>
  <si>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</si>
  <si>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</si>
  <si>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</si>
  <si>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</si>
  <si>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</si>
  <si>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</si>
  <si>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</si>
  <si>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</si>
  <si>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</si>
  <si>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</si>
  <si>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</si>
  <si>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</si>
  <si>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</si>
  <si>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</si>
  <si>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</si>
  <si>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</si>
  <si>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</si>
  <si>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</si>
  <si>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</si>
  <si>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</si>
  <si>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</si>
  <si>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</si>
  <si>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</si>
  <si>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</si>
  <si>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</si>
  <si>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</si>
  <si>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</si>
  <si>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</si>
  <si>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</si>
  <si>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</si>
  <si>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</si>
  <si>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</si>
  <si>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</si>
  <si>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</si>
  <si>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</si>
  <si>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</si>
  <si>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</si>
  <si>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</si>
  <si>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</si>
  <si>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</si>
  <si>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</si>
  <si>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</si>
  <si>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</si>
  <si>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</si>
  <si>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</si>
  <si>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</si>
  <si>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</si>
  <si>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</si>
  <si>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</si>
  <si>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</si>
  <si>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</si>
  <si>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</si>
  <si>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</si>
  <si>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</si>
  <si>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</si>
  <si>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</si>
  <si>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</si>
  <si>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</si>
  <si>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</si>
  <si>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</si>
  <si>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diagnostika laboratorní-skl.ZPr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</si>
  <si>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</si>
  <si>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</si>
  <si>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</si>
  <si>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</si>
  <si>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</si>
  <si>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</si>
  <si>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</si>
  <si>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</si>
  <si>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</si>
  <si>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</si>
  <si>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</si>
  <si>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</si>
  <si>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</si>
  <si>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</si>
  <si>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</si>
  <si>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</si>
  <si>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</si>
  <si>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</si>
  <si>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</si>
  <si>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</si>
  <si>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</si>
  <si>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</si>
  <si>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</si>
  <si>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</si>
  <si>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</si>
  <si>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</si>
  <si>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</si>
  <si>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</si>
  <si>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</si>
  <si>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</si>
  <si>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</si>
  <si>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</si>
  <si>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</si>
  <si>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</si>
  <si>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</si>
  <si>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</si>
  <si>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</si>
  <si>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</si>
  <si>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</si>
  <si>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</si>
  <si>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</si>
  <si>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</si>
  <si>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</si>
  <si>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</si>
  <si>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</si>
  <si>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</si>
  <si>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</si>
  <si>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</si>
  <si>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</si>
  <si>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</si>
  <si>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</si>
  <si>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</si>
  <si>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</si>
  <si>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</si>
  <si>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</si>
  <si>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</si>
  <si>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</si>
  <si>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</si>
  <si>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</si>
  <si>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</si>
  <si>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</si>
  <si>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</si>
  <si>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</si>
  <si>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</si>
  <si>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</si>
  <si>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</si>
  <si>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</si>
  <si>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</si>
  <si>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</si>
  <si>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</si>
  <si>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</si>
  <si>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</si>
  <si>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</si>
  <si>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</si>
  <si>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</si>
  <si>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</si>
  <si>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</si>
  <si>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</si>
  <si>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</si>
  <si>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</si>
  <si>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</si>
  <si>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</si>
  <si>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</si>
  <si>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</si>
  <si>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</si>
  <si>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</si>
  <si>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</si>
  <si>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</si>
  <si>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</si>
  <si>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</si>
  <si>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</si>
  <si>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</si>
  <si>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</si>
  <si>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</si>
  <si>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</si>
  <si>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</si>
  <si>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</si>
  <si>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</si>
  <si>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</si>
  <si>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</si>
  <si>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</si>
  <si>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</si>
  <si>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</si>
  <si>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</si>
  <si>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</si>
  <si>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</si>
  <si>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</si>
  <si>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</si>
  <si>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</si>
  <si>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</si>
  <si>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</si>
  <si>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</si>
  <si>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</si>
  <si>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</si>
  <si>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</si>
  <si>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</si>
  <si>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</si>
  <si>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</si>
  <si>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</si>
  <si>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</si>
  <si>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</si>
  <si>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</si>
  <si>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</si>
  <si>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</si>
  <si>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</si>
  <si>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</si>
  <si>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</si>
  <si>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</si>
  <si>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</si>
  <si>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</si>
  <si>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</si>
  <si>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</si>
  <si>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</si>
  <si>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</si>
  <si>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</si>
  <si>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</si>
  <si>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</si>
  <si>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</si>
  <si>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</si>
  <si>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</si>
  <si>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</si>
  <si>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</si>
  <si>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</si>
  <si>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</si>
  <si>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</si>
  <si>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</si>
  <si>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</si>
  <si>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</si>
  <si>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</si>
  <si>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</si>
  <si>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</si>
  <si>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</si>
  <si>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</si>
  <si>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</si>
  <si>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</si>
  <si>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</si>
  <si>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</si>
  <si>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</si>
  <si>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</si>
  <si>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</si>
  <si>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</si>
  <si>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</si>
  <si>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</si>
  <si>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</si>
  <si>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</si>
  <si>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</si>
  <si>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</si>
  <si>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</si>
  <si>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</si>
  <si>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</si>
  <si>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</si>
  <si>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</si>
  <si>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</si>
  <si>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</si>
  <si>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</si>
  <si>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</si>
  <si>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</si>
  <si>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</si>
  <si>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</si>
  <si>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</si>
  <si>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</si>
  <si>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</si>
  <si>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</si>
  <si>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</si>
  <si>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</si>
  <si>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</si>
  <si>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</si>
  <si>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</si>
  <si>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</si>
  <si>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</si>
  <si>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</si>
  <si>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</si>
  <si>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</si>
  <si>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</si>
  <si>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</si>
  <si>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</si>
  <si>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</si>
  <si>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</si>
  <si>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</si>
  <si>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</si>
  <si>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</si>
  <si>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</si>
  <si>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</si>
  <si>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</si>
  <si>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</si>
  <si>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</si>
  <si>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</si>
  <si>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</si>
  <si>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</si>
  <si>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</si>
  <si>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</si>
  <si>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</si>
  <si>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</si>
  <si>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</si>
  <si>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</si>
  <si>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</si>
  <si>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</si>
  <si>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</si>
  <si>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</si>
  <si>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</si>
  <si>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</si>
  <si>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</si>
  <si>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</si>
  <si>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</si>
  <si>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</si>
  <si>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</si>
  <si>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</si>
  <si>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</si>
  <si>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</si>
  <si>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</si>
  <si>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</si>
  <si>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</si>
  <si>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</si>
  <si>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</si>
  <si>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</si>
  <si>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</si>
  <si>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</si>
  <si>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</si>
  <si>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</si>
  <si>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</si>
  <si>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</si>
  <si>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</si>
  <si>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</si>
  <si>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</si>
  <si>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178533</t>
  </si>
  <si>
    <t>TELMISARTAN APOTEX 80 MG</t>
  </si>
  <si>
    <t>POR TBL NOB 30X80MG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</si>
  <si>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</si>
  <si>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</si>
  <si>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</si>
  <si>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</si>
  <si>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</si>
  <si>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</si>
  <si>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</si>
  <si>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</si>
  <si>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</si>
  <si>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</si>
  <si>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</si>
  <si>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</si>
  <si>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</si>
  <si>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214433</t>
  </si>
  <si>
    <t>CONTROLOC 20 MG</t>
  </si>
  <si>
    <t>POR TBL ENT 28X20MG I</t>
  </si>
  <si>
    <t>178536</t>
  </si>
  <si>
    <t>POR TBL NOB 100X80MG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</si>
  <si>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</si>
  <si>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</si>
  <si>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</si>
  <si>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</si>
  <si>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</si>
  <si>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</si>
  <si>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</si>
  <si>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</si>
  <si>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</si>
  <si>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</si>
  <si>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</si>
  <si>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</si>
  <si>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</si>
  <si>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</si>
  <si>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</si>
  <si>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</si>
  <si>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</si>
  <si>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</si>
  <si>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</si>
  <si>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</si>
  <si>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</si>
  <si>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</si>
  <si>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</si>
  <si>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</si>
  <si>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</si>
  <si>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</si>
  <si>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</si>
  <si>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</si>
  <si>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</si>
  <si>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</si>
  <si>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</si>
  <si>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</si>
  <si>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</si>
  <si>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</si>
  <si>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</si>
  <si>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</si>
  <si>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</si>
  <si>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</si>
  <si>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</si>
  <si>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</si>
  <si>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</si>
  <si>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</si>
  <si>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</si>
  <si>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</si>
  <si>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</si>
  <si>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</si>
  <si>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</si>
  <si>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</si>
  <si>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</si>
  <si>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</si>
  <si>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</si>
  <si>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</si>
  <si>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</si>
  <si>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</si>
  <si>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</si>
  <si>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</si>
  <si>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</si>
  <si>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</si>
  <si>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</si>
  <si>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</si>
  <si>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</si>
  <si>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</si>
  <si>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</si>
  <si>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</si>
  <si>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</si>
  <si>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</si>
  <si>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</si>
  <si>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</si>
  <si>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</si>
  <si>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</si>
  <si>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</si>
  <si>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</si>
  <si>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</si>
  <si>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</si>
  <si>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</si>
  <si>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</si>
  <si>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</si>
  <si>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</si>
  <si>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</si>
  <si>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</si>
  <si>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</si>
  <si>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</si>
  <si>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</si>
  <si>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</si>
  <si>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</si>
  <si>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</si>
  <si>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</si>
  <si>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</si>
  <si>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</si>
  <si>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</si>
  <si>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</si>
  <si>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</si>
  <si>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</si>
  <si>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</si>
  <si>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</si>
  <si>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</si>
  <si>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</si>
  <si>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</si>
  <si>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</si>
  <si>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</si>
  <si>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</si>
  <si>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</si>
  <si>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</si>
  <si>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</si>
  <si>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</si>
  <si>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</si>
  <si>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</si>
  <si>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</si>
  <si>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</si>
  <si>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</si>
  <si>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</si>
  <si>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</si>
  <si>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</si>
  <si>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</si>
  <si>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</si>
  <si>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</si>
  <si>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</si>
  <si>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</si>
  <si>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</si>
  <si>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</si>
  <si>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</si>
  <si>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</si>
  <si>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</si>
  <si>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</si>
  <si>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</si>
  <si>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</si>
  <si>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</si>
  <si>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</si>
  <si>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</si>
  <si>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</si>
  <si>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</si>
  <si>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</si>
  <si>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</si>
  <si>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</si>
  <si>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</si>
  <si>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</si>
  <si>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</si>
  <si>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</si>
  <si>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</si>
  <si>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</si>
  <si>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</si>
  <si>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</si>
  <si>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</si>
  <si>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</si>
  <si>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</si>
  <si>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</si>
  <si>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</si>
  <si>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</si>
  <si>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</si>
  <si>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</si>
  <si>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</si>
  <si>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</si>
  <si>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</si>
  <si>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</si>
  <si>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</si>
  <si>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</si>
  <si>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</si>
  <si>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</si>
  <si>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</si>
  <si>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</si>
  <si>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</si>
  <si>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</si>
  <si>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</si>
  <si>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</si>
  <si>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</si>
  <si>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</si>
  <si>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</si>
  <si>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</si>
  <si>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</si>
  <si>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</si>
  <si>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</si>
  <si>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</si>
  <si>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</si>
  <si>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</si>
  <si>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</si>
  <si>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</si>
  <si>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</si>
  <si>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</si>
  <si>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</si>
  <si>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</si>
  <si>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</si>
  <si>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</si>
  <si>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</si>
  <si>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</si>
  <si>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</si>
  <si>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</si>
  <si>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</si>
  <si>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</si>
  <si>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</si>
  <si>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</si>
  <si>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</si>
  <si>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</si>
  <si>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</si>
  <si>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</si>
  <si>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</si>
  <si>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</si>
  <si>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</si>
  <si>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POR CPS PRO 50X300MG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</si>
  <si>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</si>
  <si>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</si>
  <si>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</si>
  <si>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</si>
  <si>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</si>
  <si>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</si>
  <si>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</si>
  <si>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</si>
  <si>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</si>
  <si>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</si>
  <si>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</si>
  <si>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</si>
  <si>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</si>
  <si>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</si>
  <si>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</si>
  <si>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</si>
  <si>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</si>
  <si>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</si>
  <si>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</si>
  <si>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</si>
  <si>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</si>
  <si>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</si>
  <si>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</si>
  <si>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</si>
  <si>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</si>
  <si>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</si>
  <si>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</si>
  <si>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</si>
  <si>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</si>
  <si>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</si>
  <si>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</si>
  <si>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</si>
  <si>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</si>
  <si>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</si>
  <si>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</si>
  <si>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</si>
  <si>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</si>
  <si>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</si>
  <si>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</si>
  <si>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</si>
  <si>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</si>
  <si>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</si>
  <si>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</si>
  <si>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 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</si>
  <si>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</si>
  <si>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</si>
  <si>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</si>
  <si>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</si>
  <si>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</si>
  <si>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</si>
  <si>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</si>
  <si>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</si>
  <si>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</si>
  <si>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</si>
  <si>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</si>
  <si>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</si>
  <si>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</si>
  <si>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</si>
  <si>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</si>
  <si>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</si>
  <si>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</si>
  <si>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</si>
  <si>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</si>
  <si>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</si>
  <si>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</si>
  <si>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</si>
  <si>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</si>
  <si>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</si>
  <si>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</si>
  <si>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</si>
  <si>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</si>
  <si>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</si>
  <si>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</si>
  <si>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</si>
  <si>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</si>
  <si>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</si>
  <si>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</si>
  <si>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</si>
  <si>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</si>
  <si>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</si>
  <si>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</si>
  <si>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</si>
  <si>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</si>
  <si>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</si>
  <si>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</si>
  <si>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</si>
  <si>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</si>
  <si>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</si>
  <si>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</si>
  <si>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</si>
  <si>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</si>
  <si>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</si>
  <si>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 MG</t>
  </si>
  <si>
    <t>CPS 50X250MG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</si>
  <si>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</si>
  <si>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</si>
  <si>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</si>
  <si>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</si>
  <si>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</si>
  <si>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</si>
  <si>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</si>
  <si>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</si>
  <si>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</si>
  <si>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</si>
  <si>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</si>
  <si>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</si>
  <si>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</si>
  <si>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</si>
  <si>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</si>
  <si>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</si>
  <si>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</si>
  <si>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</si>
  <si>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</si>
  <si>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</si>
  <si>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</si>
  <si>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</si>
  <si>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</si>
  <si>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</si>
  <si>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</si>
  <si>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</si>
  <si>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</si>
  <si>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</si>
  <si>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</si>
  <si>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</si>
  <si>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</si>
  <si>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</si>
  <si>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</si>
  <si>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</si>
  <si>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</si>
  <si>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</si>
  <si>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</si>
  <si>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</si>
  <si>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</si>
  <si>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</si>
  <si>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</si>
  <si>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</si>
  <si>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</si>
  <si>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</si>
  <si>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</si>
  <si>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</si>
  <si>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</si>
  <si>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</si>
  <si>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</si>
  <si>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</si>
  <si>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</si>
  <si>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</si>
  <si>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</si>
  <si>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</si>
  <si>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</si>
  <si>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</si>
  <si>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</si>
  <si>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</si>
  <si>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</si>
  <si>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</si>
  <si>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</si>
  <si>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</si>
  <si>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</si>
  <si>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</si>
  <si>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</si>
  <si>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</si>
  <si>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</si>
  <si>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</si>
  <si>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</si>
  <si>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</si>
  <si>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</si>
  <si>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</si>
  <si>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</si>
  <si>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</si>
  <si>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</si>
  <si>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</si>
  <si>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</si>
  <si>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</si>
  <si>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</si>
  <si>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</si>
  <si>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</si>
  <si>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</si>
  <si>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</si>
  <si>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</si>
  <si>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</si>
  <si>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</si>
  <si>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</si>
  <si>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</si>
  <si>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</si>
  <si>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</si>
  <si>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</si>
  <si>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</si>
  <si>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</si>
  <si>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</si>
  <si>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</si>
  <si>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</si>
  <si>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</si>
  <si>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</si>
  <si>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</si>
  <si>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</si>
  <si>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</si>
  <si>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</si>
  <si>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</si>
  <si>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</si>
  <si>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</si>
  <si>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</si>
  <si>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</si>
  <si>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</si>
  <si>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</si>
  <si>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</si>
  <si>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</si>
  <si>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</si>
  <si>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</si>
  <si>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</si>
  <si>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</si>
  <si>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</si>
  <si>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</si>
  <si>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</si>
  <si>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</si>
  <si>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</si>
  <si>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</si>
  <si>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</si>
  <si>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</si>
  <si>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</si>
  <si>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</si>
  <si>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</si>
  <si>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</si>
  <si>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</si>
  <si>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</si>
  <si>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</si>
  <si>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</si>
  <si>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</si>
  <si>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</si>
  <si>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</si>
  <si>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</si>
  <si>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</si>
  <si>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</si>
  <si>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</si>
  <si>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</si>
  <si>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</si>
  <si>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</si>
  <si>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</si>
  <si>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</si>
  <si>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</si>
  <si>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</si>
  <si>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</si>
  <si>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</si>
  <si>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</si>
  <si>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</si>
  <si>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</si>
  <si>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</si>
  <si>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</si>
  <si>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</si>
  <si>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</si>
  <si>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</si>
  <si>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</si>
  <si>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</si>
  <si>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</si>
  <si>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</si>
  <si>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</si>
  <si>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</si>
  <si>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</si>
  <si>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</si>
  <si>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</si>
  <si>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</si>
  <si>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</si>
  <si>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</si>
  <si>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</si>
  <si>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</si>
  <si>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</si>
  <si>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</si>
  <si>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</si>
  <si>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</si>
  <si>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</si>
  <si>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</si>
  <si>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</si>
  <si>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</si>
  <si>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</si>
  <si>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</si>
  <si>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</si>
  <si>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</si>
  <si>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</si>
  <si>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</si>
  <si>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</si>
  <si>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</si>
  <si>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</si>
  <si>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</si>
  <si>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</si>
  <si>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</si>
  <si>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</si>
  <si>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</si>
  <si>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</si>
  <si>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</si>
  <si>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</si>
  <si>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</si>
  <si>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</si>
  <si>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</si>
  <si>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</si>
  <si>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</si>
  <si>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</si>
  <si>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</si>
  <si>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</si>
  <si>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</si>
  <si>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</si>
  <si>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</si>
  <si>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</si>
  <si>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</si>
  <si>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</si>
  <si>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</si>
  <si>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</si>
  <si>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</si>
  <si>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</si>
  <si>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</si>
  <si>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</si>
  <si>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</si>
  <si>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</si>
  <si>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</si>
  <si>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</si>
  <si>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</si>
  <si>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</si>
  <si>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</si>
  <si>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</si>
  <si>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</si>
  <si>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</si>
  <si>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</si>
  <si>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</si>
  <si>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</si>
  <si>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</si>
  <si>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</si>
  <si>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</si>
  <si>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</si>
  <si>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</si>
  <si>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</si>
  <si>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</si>
  <si>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</si>
  <si>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</si>
  <si>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</si>
  <si>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</si>
  <si>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</si>
  <si>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</si>
  <si>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</si>
  <si>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</si>
  <si>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</si>
  <si>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</si>
  <si>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</si>
  <si>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</si>
  <si>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</si>
  <si>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</si>
  <si>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</si>
  <si>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</si>
  <si>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</si>
  <si>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</si>
  <si>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</si>
  <si>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</si>
  <si>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</si>
  <si>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</si>
  <si>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</si>
  <si>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</si>
  <si>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</si>
  <si>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</si>
  <si>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</si>
  <si>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</si>
  <si>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</si>
  <si>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</si>
  <si>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</si>
  <si>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</si>
  <si>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</si>
  <si>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</si>
  <si>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</si>
  <si>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</si>
  <si>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</si>
  <si>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</si>
  <si>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</si>
  <si>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</si>
  <si>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</si>
  <si>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</si>
  <si>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</si>
  <si>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</si>
  <si>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</si>
  <si>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</si>
  <si>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</si>
  <si>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</si>
  <si>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</si>
  <si>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</si>
  <si>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</si>
  <si>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</si>
  <si>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</si>
  <si>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</si>
  <si>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</si>
  <si>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</si>
  <si>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</si>
  <si>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</si>
  <si>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</si>
  <si>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</si>
  <si>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</si>
  <si>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</si>
  <si>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</si>
  <si>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</si>
  <si>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</si>
  <si>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</si>
  <si>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</si>
  <si>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</si>
  <si>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</si>
  <si>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</si>
  <si>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</si>
  <si>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</si>
  <si>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</si>
  <si>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</si>
  <si>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</si>
  <si>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</si>
  <si>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</si>
  <si>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</si>
  <si>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</si>
  <si>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</si>
  <si>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</si>
  <si>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</si>
  <si>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</si>
  <si>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</si>
  <si>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</si>
  <si>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</si>
  <si>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</si>
  <si>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</si>
  <si>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</si>
  <si>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</si>
  <si>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</si>
  <si>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</si>
  <si>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</si>
  <si>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</si>
  <si>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</si>
  <si>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</si>
  <si>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</si>
  <si>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</si>
  <si>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</si>
  <si>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</si>
  <si>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</si>
  <si>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</si>
  <si>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</si>
  <si>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</si>
  <si>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</si>
  <si>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</si>
  <si>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</si>
  <si>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</si>
  <si>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</si>
  <si>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</si>
  <si>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</si>
  <si>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</si>
  <si>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</si>
  <si>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</si>
  <si>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</si>
  <si>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845099</t>
  </si>
  <si>
    <t>Galmed Borová mast 3% 30g</t>
  </si>
  <si>
    <t>845329</t>
  </si>
  <si>
    <t>Biopron9 tob.60</t>
  </si>
  <si>
    <t>847635</t>
  </si>
  <si>
    <t>Biopron9    PREMIUM tob.120</t>
  </si>
  <si>
    <t>848625</t>
  </si>
  <si>
    <t>138841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</si>
  <si>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</si>
  <si>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</si>
  <si>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</si>
  <si>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</si>
  <si>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</si>
  <si>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</si>
  <si>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</si>
  <si>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</si>
  <si>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</si>
  <si>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</si>
  <si>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</si>
  <si>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</si>
  <si>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</si>
  <si>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</si>
  <si>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</si>
  <si>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</si>
  <si>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</si>
  <si>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</si>
  <si>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</si>
  <si>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</si>
  <si>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</si>
  <si>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</si>
  <si>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</si>
  <si>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</si>
  <si>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</si>
  <si>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</si>
  <si>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</si>
  <si>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</si>
  <si>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</si>
  <si>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</si>
  <si>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</si>
  <si>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</si>
  <si>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</si>
  <si>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</si>
  <si>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</si>
  <si>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</si>
  <si>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</si>
  <si>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</si>
  <si>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</si>
  <si>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</si>
  <si>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</si>
  <si>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</si>
  <si>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</si>
  <si>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</si>
  <si>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</si>
  <si>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</si>
  <si>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</si>
  <si>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</si>
  <si>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</si>
  <si>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177200</t>
  </si>
  <si>
    <t>SUXAMETHONIUM JODID VUAB 100 MG</t>
  </si>
  <si>
    <t>190765</t>
  </si>
  <si>
    <t>90765</t>
  </si>
  <si>
    <t>EBRANTIL I.V.50</t>
  </si>
  <si>
    <t>INJ SOL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</si>
  <si>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</si>
  <si>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</si>
  <si>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</si>
  <si>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</si>
  <si>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</si>
  <si>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</si>
  <si>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</si>
  <si>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</si>
  <si>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</si>
  <si>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</si>
  <si>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</si>
  <si>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841550</t>
  </si>
  <si>
    <t>Emspoma Z 300 ml/proti bolesti</t>
  </si>
  <si>
    <t>100392</t>
  </si>
  <si>
    <t>392</t>
  </si>
  <si>
    <t>ATROPIN BIOTIKA 0.5MG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</si>
  <si>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</si>
  <si>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</si>
  <si>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</si>
  <si>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</si>
  <si>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</si>
  <si>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</si>
  <si>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</si>
  <si>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</si>
  <si>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</si>
  <si>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</si>
  <si>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</si>
  <si>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</si>
  <si>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</si>
  <si>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</si>
  <si>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</si>
  <si>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</si>
  <si>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</si>
  <si>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</si>
  <si>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</si>
  <si>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</si>
  <si>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</si>
  <si>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</si>
  <si>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</si>
  <si>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</si>
  <si>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</si>
  <si>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</si>
  <si>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</si>
  <si>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</si>
  <si>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</si>
  <si>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</si>
  <si>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</si>
  <si>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</si>
  <si>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</si>
  <si>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</si>
  <si>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</si>
  <si>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</si>
  <si>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</si>
  <si>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</si>
  <si>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</si>
  <si>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</si>
  <si>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</si>
  <si>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</si>
  <si>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</si>
  <si>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</si>
  <si>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</si>
  <si>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</si>
  <si>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</si>
  <si>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</si>
  <si>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</si>
  <si>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</si>
  <si>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</si>
  <si>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</si>
  <si>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</si>
  <si>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</si>
  <si>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</si>
  <si>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</si>
  <si>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</si>
  <si>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</si>
  <si>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</si>
  <si>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</si>
  <si>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176432</t>
  </si>
  <si>
    <t>76432</t>
  </si>
  <si>
    <t>UROLOGICKÁ ČAJOVÁ SMĚS</t>
  </si>
  <si>
    <t>SPC 20X1.5GM(SACKY)</t>
  </si>
  <si>
    <t>183730</t>
  </si>
  <si>
    <t>83730</t>
  </si>
  <si>
    <t>GOPTEN 2 MG</t>
  </si>
  <si>
    <t>POR CPS DUR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</si>
  <si>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</si>
  <si>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</si>
  <si>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</si>
  <si>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</si>
  <si>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</si>
  <si>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</si>
  <si>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</si>
  <si>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</si>
  <si>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</si>
  <si>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</si>
  <si>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</si>
  <si>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</si>
  <si>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</si>
  <si>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</si>
  <si>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</si>
  <si>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</si>
  <si>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</si>
  <si>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</si>
  <si>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</si>
  <si>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</si>
  <si>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</si>
  <si>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</si>
  <si>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</si>
  <si>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</si>
  <si>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</si>
  <si>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</si>
  <si>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</si>
  <si>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</si>
  <si>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</si>
  <si>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</si>
  <si>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</si>
  <si>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</si>
  <si>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169755</t>
  </si>
  <si>
    <t>69755</t>
  </si>
  <si>
    <t>ARDEANUTRISOL G 40</t>
  </si>
  <si>
    <t>180988</t>
  </si>
  <si>
    <t>GENTADEX 5 MG/ML + 1 MG/ML</t>
  </si>
  <si>
    <t>OPH GTT SOL 1X5ML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</si>
  <si>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</si>
  <si>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</si>
  <si>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</si>
  <si>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</si>
  <si>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</si>
  <si>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</si>
  <si>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</si>
  <si>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</si>
  <si>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</si>
  <si>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</si>
  <si>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</si>
  <si>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</si>
  <si>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</si>
  <si>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</si>
  <si>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</si>
  <si>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</si>
  <si>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</si>
  <si>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</si>
  <si>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</si>
  <si>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</si>
  <si>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</si>
  <si>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</si>
  <si>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</si>
  <si>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</si>
  <si>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</si>
  <si>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</si>
  <si>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</si>
  <si>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</si>
  <si>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</si>
  <si>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</si>
  <si>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</si>
  <si>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</si>
  <si>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</si>
  <si>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</si>
  <si>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196974</t>
  </si>
  <si>
    <t>96974</t>
  </si>
  <si>
    <t>CERUCAL</t>
  </si>
  <si>
    <t>POR TBL NOB 50X10MG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</si>
  <si>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</si>
  <si>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</si>
  <si>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</si>
  <si>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</si>
  <si>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</si>
  <si>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</si>
  <si>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169732</t>
  </si>
  <si>
    <t>69732</t>
  </si>
  <si>
    <t>ARDEAELYTOSOL D 1/1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</si>
  <si>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</si>
  <si>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</si>
  <si>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</si>
  <si>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</si>
  <si>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</si>
  <si>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</si>
  <si>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</si>
  <si>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</si>
  <si>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102132</t>
  </si>
  <si>
    <t>2132</t>
  </si>
  <si>
    <t>INJ 10X10ML</t>
  </si>
  <si>
    <t>930127</t>
  </si>
  <si>
    <t>KL CHLADIVE MAZANI 800 g FAGRON</t>
  </si>
  <si>
    <t>116052</t>
  </si>
  <si>
    <t>16052</t>
  </si>
  <si>
    <t>SIRDALUD 4 MG</t>
  </si>
  <si>
    <t>POR TBL NOB 30X4MG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</si>
  <si>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</si>
  <si>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</si>
  <si>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</si>
  <si>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</si>
  <si>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</si>
  <si>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</si>
  <si>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</si>
  <si>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</si>
  <si>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</si>
  <si>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</si>
  <si>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</si>
  <si>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</si>
  <si>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</si>
  <si>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</si>
  <si>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</si>
  <si>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</si>
  <si>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</si>
  <si>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</si>
  <si>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</si>
  <si>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</si>
  <si>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</si>
  <si>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</si>
  <si>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</si>
  <si>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</si>
  <si>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</si>
  <si>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168096</t>
  </si>
  <si>
    <t>IFIRMACOMBI 150 MG/12,5 MG</t>
  </si>
  <si>
    <t>840572</t>
  </si>
  <si>
    <t>Sonografický gel Vita 520ml</t>
  </si>
  <si>
    <t>921284</t>
  </si>
  <si>
    <t>KL ETHER 180G</t>
  </si>
  <si>
    <t>844242</t>
  </si>
  <si>
    <t>105937</t>
  </si>
  <si>
    <t>TETRASPAN 6%</t>
  </si>
  <si>
    <t>127506</t>
  </si>
  <si>
    <t>27506</t>
  </si>
  <si>
    <t>LANTUS 100 IU/ML</t>
  </si>
  <si>
    <t>INJ SOL 5X3ML - CA</t>
  </si>
  <si>
    <t>930535</t>
  </si>
  <si>
    <t>DZ OCTENIDOL 250ml</t>
  </si>
  <si>
    <t>447</t>
  </si>
  <si>
    <t>EPHEDRIN BIOTIKA</t>
  </si>
  <si>
    <t>INJ SOL 10X1ML/50MG</t>
  </si>
  <si>
    <t>109310</t>
  </si>
  <si>
    <t>9310</t>
  </si>
  <si>
    <t>LOCOID 0.1%</t>
  </si>
  <si>
    <t>UNG 1X30GM 0.1%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</si>
  <si>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</si>
  <si>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</si>
  <si>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</si>
  <si>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</si>
  <si>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</si>
  <si>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</si>
  <si>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</si>
  <si>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</si>
  <si>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</si>
  <si>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</si>
  <si>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</si>
  <si>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</si>
  <si>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</si>
  <si>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149990</t>
  </si>
  <si>
    <t>49990</t>
  </si>
  <si>
    <t>EXACYL</t>
  </si>
  <si>
    <t>INJ 5X5ML/500MG</t>
  </si>
  <si>
    <t>850305</t>
  </si>
  <si>
    <t>Biopron9 tob.120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</si>
  <si>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</si>
  <si>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</si>
  <si>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</si>
  <si>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</si>
  <si>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</si>
  <si>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</si>
  <si>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</si>
  <si>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</si>
  <si>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</si>
  <si>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</si>
  <si>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</si>
  <si>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</si>
  <si>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395293</t>
  </si>
  <si>
    <t>180305</t>
  </si>
  <si>
    <t>LIQ 1X120ML-PET TR</t>
  </si>
  <si>
    <t>921423</t>
  </si>
  <si>
    <t>KL SUPP.PREDNISON 0,001G,PAPAVERIN 0,02G</t>
  </si>
  <si>
    <t>10KS</t>
  </si>
  <si>
    <t>101674</t>
  </si>
  <si>
    <t>1674</t>
  </si>
  <si>
    <t>JOX SPR 30ML</t>
  </si>
  <si>
    <t>116302</t>
  </si>
  <si>
    <t>16302</t>
  </si>
  <si>
    <t>MIFLONID 200</t>
  </si>
  <si>
    <t>INH PLVCPS120X200RG</t>
  </si>
  <si>
    <t>19117</t>
  </si>
  <si>
    <t>FOSINOPRIL-TEVA 20 MG</t>
  </si>
  <si>
    <t>POR TBL NOB 30X20MG</t>
  </si>
  <si>
    <t>126307</t>
  </si>
  <si>
    <t>26307</t>
  </si>
  <si>
    <t>ACTOS 30 MG</t>
  </si>
  <si>
    <t>PORTBL NOB 28X30MG</t>
  </si>
  <si>
    <t>163754</t>
  </si>
  <si>
    <t>NEUROTOP RETARD 300</t>
  </si>
  <si>
    <t>POR TBL PRO 50X300MG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</si>
  <si>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</si>
  <si>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</si>
  <si>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</si>
  <si>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</si>
  <si>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</si>
  <si>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</si>
  <si>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</si>
  <si>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136097</t>
  </si>
  <si>
    <t>QUETIAPIN TEVA 100 MG POTAHOVANÉ TABLETY</t>
  </si>
  <si>
    <t>POR TBL FLM 30X100MG</t>
  </si>
  <si>
    <t>195819</t>
  </si>
  <si>
    <t>95819</t>
  </si>
  <si>
    <t>GOPTEN 4 MG</t>
  </si>
  <si>
    <t>POR CPS DUR 28X4MG</t>
  </si>
  <si>
    <t>920065</t>
  </si>
  <si>
    <t>KL SOL.METHYLROS.CHL.1% 100G</t>
  </si>
  <si>
    <t>395023</t>
  </si>
  <si>
    <t>Persantin 5 x 2 ml/10 mg</t>
  </si>
  <si>
    <t>500192</t>
  </si>
  <si>
    <t>KL BALS.VISNEVSKI 500G</t>
  </si>
  <si>
    <t>500117</t>
  </si>
  <si>
    <t>Sportovka C chladivá</t>
  </si>
  <si>
    <t>180g/200ml</t>
  </si>
  <si>
    <t>842936</t>
  </si>
  <si>
    <t>MENALIND Ošetřující šampon 500ml</t>
  </si>
  <si>
    <t>157871</t>
  </si>
  <si>
    <t>PARACETAMOL KABI 10 MG/ML</t>
  </si>
  <si>
    <t>INF SOL 10X50ML/500MG</t>
  </si>
  <si>
    <t>193552</t>
  </si>
  <si>
    <t>SEEBRI BREEZHALER 44 MCG</t>
  </si>
  <si>
    <t>INH PLV CPS DUR 30X1X44RG+INH</t>
  </si>
  <si>
    <t>107678</t>
  </si>
  <si>
    <t>INF CNC SOL 20X20ML</t>
  </si>
  <si>
    <t>176954</t>
  </si>
  <si>
    <t>ALGIFEN NEO</t>
  </si>
  <si>
    <t>POR GTT SOL 1X50ML</t>
  </si>
  <si>
    <t>200863</t>
  </si>
  <si>
    <t>OPHTHALMO-SEPTONEX</t>
  </si>
  <si>
    <t>OPH GTT SOL 1X10ML PLAST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</si>
  <si>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</si>
  <si>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</si>
  <si>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</si>
  <si>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</si>
  <si>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</si>
  <si>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</si>
  <si>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</si>
  <si>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</si>
  <si>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</si>
  <si>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198054</t>
  </si>
  <si>
    <t>SANVAL 10 MG</t>
  </si>
  <si>
    <t>POR TBL FLM 20X10MG</t>
  </si>
  <si>
    <t>200311</t>
  </si>
  <si>
    <t>KREON 40 000</t>
  </si>
  <si>
    <t>POR CPS ETD 50X400MG</t>
  </si>
  <si>
    <t>198058</t>
  </si>
  <si>
    <t>POR TBL FLM 100X10MG</t>
  </si>
  <si>
    <t>202924</t>
  </si>
  <si>
    <t>ENDIARON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</si>
  <si>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</si>
  <si>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</si>
  <si>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</si>
  <si>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</si>
  <si>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</si>
  <si>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</si>
  <si>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</si>
  <si>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</si>
  <si>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</si>
  <si>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</si>
  <si>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</si>
  <si>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</si>
  <si>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</si>
  <si>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</si>
  <si>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</si>
  <si>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</si>
  <si>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</si>
  <si>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</si>
  <si>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190968</t>
  </si>
  <si>
    <t>TRIPLIXAM 10 MG/2,5 MG/5 MG</t>
  </si>
  <si>
    <t>920235</t>
  </si>
  <si>
    <t>15880</t>
  </si>
  <si>
    <t>DZ BRAUNOL 500 ML</t>
  </si>
  <si>
    <t>190973</t>
  </si>
  <si>
    <t>TRIPLIXAM 10 MG/2,5 MG/10 MG</t>
  </si>
  <si>
    <t>989656</t>
  </si>
  <si>
    <t>Calcium pantothenicum mast Generica 100g</t>
  </si>
  <si>
    <t>146010</t>
  </si>
  <si>
    <t>QUETIAPIN MYLAN 100 MG</t>
  </si>
  <si>
    <t>POR TBL FLM 60X100MG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</si>
  <si>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</si>
  <si>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</si>
  <si>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</si>
  <si>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</si>
  <si>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</si>
  <si>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</si>
  <si>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</si>
  <si>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</si>
  <si>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</si>
  <si>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132601</t>
  </si>
  <si>
    <t>LEXAURIN 3</t>
  </si>
  <si>
    <t>POR TBL NOB 30X3MG</t>
  </si>
  <si>
    <t>203092</t>
  </si>
  <si>
    <t>LIDOCAIN EGIS 10 %</t>
  </si>
  <si>
    <t>DRM SPR SOL 1X38GM</t>
  </si>
  <si>
    <t>203174</t>
  </si>
  <si>
    <t>POR CPS DUR 98X2MG</t>
  </si>
  <si>
    <t>990413</t>
  </si>
  <si>
    <t>Catapresan inj.10x1ml/0.15mg</t>
  </si>
  <si>
    <t>189684</t>
  </si>
  <si>
    <t>TEZEO HCT 80 MG/12,5 MG</t>
  </si>
  <si>
    <t>203170</t>
  </si>
  <si>
    <t>GOPTEN 0,5 MG</t>
  </si>
  <si>
    <t>POR CPS DUR 28X0.5MG</t>
  </si>
  <si>
    <t>157141</t>
  </si>
  <si>
    <t>ZULBEX 20 MG</t>
  </si>
  <si>
    <t>POR TBL ENT 56X20MG</t>
  </si>
  <si>
    <t>214902</t>
  </si>
  <si>
    <t>161371</t>
  </si>
  <si>
    <t>SUXAMETHONIUM CHLORID VUAB 100 MG</t>
  </si>
  <si>
    <t>214619</t>
  </si>
  <si>
    <t>TRENTAL 400</t>
  </si>
  <si>
    <t>POR TBL RET 100X400MG</t>
  </si>
  <si>
    <t>214421</t>
  </si>
  <si>
    <t>ALVESCO 160 INHALER</t>
  </si>
  <si>
    <t>INH SOL PSS 60X160RG</t>
  </si>
  <si>
    <t>157139</t>
  </si>
  <si>
    <t>POR TBL ENT 28X20MG</t>
  </si>
  <si>
    <t>215476</t>
  </si>
  <si>
    <t>847908</t>
  </si>
  <si>
    <t>155052</t>
  </si>
  <si>
    <t>IBALGIN KRÉM 100G</t>
  </si>
  <si>
    <t xml:space="preserve">DRM CRM 1X100GM </t>
  </si>
  <si>
    <t>214904</t>
  </si>
  <si>
    <t>94933</t>
  </si>
  <si>
    <t>AUGMENTIN 1 G</t>
  </si>
  <si>
    <t>POR TBL FLM 14X1GM+SÁČ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</si>
  <si>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</si>
  <si>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</si>
  <si>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</si>
  <si>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</si>
  <si>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</si>
  <si>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</si>
  <si>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</si>
  <si>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</si>
  <si>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</si>
  <si>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215474</t>
  </si>
  <si>
    <t>202873</t>
  </si>
  <si>
    <t>HELICID 40 MG</t>
  </si>
  <si>
    <t>POR CPS ETD 7X4X40MG</t>
  </si>
  <si>
    <t>162083</t>
  </si>
  <si>
    <t>ENTEROL</t>
  </si>
  <si>
    <t>POR CPS DUR 50X250MG</t>
  </si>
  <si>
    <t>115318</t>
  </si>
  <si>
    <t>216104</t>
  </si>
  <si>
    <t>POR TBL PRO 14 II</t>
  </si>
  <si>
    <t>P</t>
  </si>
  <si>
    <t>49115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</si>
  <si>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</si>
  <si>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</si>
  <si>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</si>
  <si>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</si>
  <si>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</si>
  <si>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</si>
  <si>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</si>
  <si>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</si>
  <si>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</si>
  <si>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</si>
  <si>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</si>
  <si>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</si>
  <si>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</si>
  <si>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</si>
  <si>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</si>
  <si>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</si>
  <si>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</si>
  <si>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</si>
  <si>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</si>
  <si>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</si>
  <si>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</si>
  <si>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</si>
  <si>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</si>
  <si>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</si>
  <si>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</si>
  <si>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</si>
  <si>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</si>
  <si>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</si>
  <si>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</si>
  <si>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</si>
  <si>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</si>
  <si>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</si>
  <si>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</si>
  <si>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</si>
  <si>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</si>
  <si>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</si>
  <si>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</si>
  <si>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</si>
  <si>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</si>
  <si>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</si>
  <si>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</si>
  <si>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</si>
  <si>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</si>
  <si>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</si>
  <si>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</si>
  <si>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</si>
  <si>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</si>
  <si>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</si>
  <si>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</si>
  <si>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</si>
  <si>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</si>
  <si>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</si>
  <si>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</si>
  <si>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</si>
  <si>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</si>
  <si>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</si>
  <si>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</si>
  <si>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</si>
  <si>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</si>
  <si>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</si>
  <si>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</si>
  <si>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</si>
  <si>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</si>
  <si>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</si>
  <si>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</si>
  <si>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</si>
  <si>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</si>
  <si>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</si>
  <si>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</si>
  <si>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</si>
  <si>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</si>
  <si>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</si>
  <si>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</si>
  <si>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</si>
  <si>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</si>
  <si>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</si>
  <si>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</si>
  <si>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</si>
  <si>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</si>
  <si>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</si>
  <si>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</si>
  <si>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</si>
  <si>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</si>
  <si>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</si>
  <si>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153639</t>
  </si>
  <si>
    <t>53639</t>
  </si>
  <si>
    <t>FLONIDAN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</si>
  <si>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</si>
  <si>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</si>
  <si>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</si>
  <si>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</si>
  <si>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</si>
  <si>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</si>
  <si>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</si>
  <si>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</si>
  <si>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</si>
  <si>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</si>
  <si>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</si>
  <si>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</si>
  <si>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</si>
  <si>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</si>
  <si>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</si>
  <si>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</si>
  <si>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</si>
  <si>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</si>
  <si>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</si>
  <si>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</si>
  <si>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</si>
  <si>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</si>
  <si>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</si>
  <si>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</si>
  <si>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</si>
  <si>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</si>
  <si>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</si>
  <si>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</si>
  <si>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166759</t>
  </si>
  <si>
    <t>KINITO 50 MG, POTAHOVANÉ TABLETY</t>
  </si>
  <si>
    <t>POR TBL FLM 40X50MG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</si>
  <si>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</si>
  <si>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</si>
  <si>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</si>
  <si>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</si>
  <si>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</si>
  <si>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</si>
  <si>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</si>
  <si>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</si>
  <si>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</si>
  <si>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</si>
  <si>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</si>
  <si>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</si>
  <si>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</si>
  <si>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</si>
  <si>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</si>
  <si>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</si>
  <si>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</si>
  <si>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</si>
  <si>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</si>
  <si>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</si>
  <si>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</si>
  <si>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</si>
  <si>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</si>
  <si>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</si>
  <si>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</si>
  <si>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</si>
  <si>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</si>
  <si>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</si>
  <si>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</si>
  <si>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</si>
  <si>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</si>
  <si>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</si>
  <si>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</si>
  <si>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</si>
  <si>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</si>
  <si>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</si>
  <si>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</si>
  <si>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</si>
  <si>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</si>
  <si>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</si>
  <si>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</si>
  <si>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</si>
  <si>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</si>
  <si>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</si>
  <si>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</si>
  <si>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</si>
  <si>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</si>
  <si>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</si>
  <si>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</si>
  <si>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</si>
  <si>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</si>
  <si>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</si>
  <si>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</si>
  <si>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</si>
  <si>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</si>
  <si>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</si>
  <si>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</si>
  <si>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</si>
  <si>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</si>
  <si>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</si>
  <si>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</si>
  <si>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</si>
  <si>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</si>
  <si>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</si>
  <si>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</si>
  <si>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</si>
  <si>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</si>
  <si>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</si>
  <si>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</si>
  <si>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</si>
  <si>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</si>
  <si>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</si>
  <si>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</si>
  <si>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</si>
  <si>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</si>
  <si>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</si>
  <si>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</si>
  <si>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</si>
  <si>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</si>
  <si>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</si>
  <si>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</si>
  <si>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</si>
  <si>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169189</t>
  </si>
  <si>
    <t>69189</t>
  </si>
  <si>
    <t>EUTHYROX 50</t>
  </si>
  <si>
    <t>TBL 100X50RG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</si>
  <si>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</si>
  <si>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</si>
  <si>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</si>
  <si>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</si>
  <si>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</si>
  <si>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</si>
  <si>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</si>
  <si>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</si>
  <si>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</si>
  <si>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</si>
  <si>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</si>
  <si>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</si>
  <si>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</si>
  <si>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</si>
  <si>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</si>
  <si>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</si>
  <si>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</si>
  <si>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846340</t>
  </si>
  <si>
    <t>122690</t>
  </si>
  <si>
    <t>846980</t>
  </si>
  <si>
    <t>124129</t>
  </si>
  <si>
    <t>PRESTANCE 10 MG/10 MG</t>
  </si>
  <si>
    <t>POR TBL NOB 30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</si>
  <si>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</si>
  <si>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</si>
  <si>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</si>
  <si>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</si>
  <si>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</si>
  <si>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</si>
  <si>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</si>
  <si>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185325</t>
  </si>
  <si>
    <t>85325</t>
  </si>
  <si>
    <t>INJ SOL 5X3ML/15MG</t>
  </si>
  <si>
    <t>848923</t>
  </si>
  <si>
    <t>148076</t>
  </si>
  <si>
    <t>POR TBL FLM 30X40MG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</si>
  <si>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</si>
  <si>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</si>
  <si>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</si>
  <si>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</si>
  <si>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</si>
  <si>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</si>
  <si>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</si>
  <si>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</si>
  <si>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</si>
  <si>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</si>
  <si>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</si>
  <si>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</si>
  <si>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</si>
  <si>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147133</t>
  </si>
  <si>
    <t>172044</t>
  </si>
  <si>
    <t>LETROX 150</t>
  </si>
  <si>
    <t>POR TBL NOB 100X150RG</t>
  </si>
  <si>
    <t>194882</t>
  </si>
  <si>
    <t>94882</t>
  </si>
  <si>
    <t>INJ SIC 1X250MG+4ML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</si>
  <si>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</si>
  <si>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</si>
  <si>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</si>
  <si>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</si>
  <si>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</si>
  <si>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</si>
  <si>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</si>
  <si>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</si>
  <si>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</si>
  <si>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</si>
  <si>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</si>
  <si>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</si>
  <si>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</si>
  <si>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</si>
  <si>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</si>
  <si>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</si>
  <si>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849666</t>
  </si>
  <si>
    <t>119688</t>
  </si>
  <si>
    <t>POR TBL ENT 100X40MG</t>
  </si>
  <si>
    <t>849767</t>
  </si>
  <si>
    <t>162012</t>
  </si>
  <si>
    <t>PRESTARIUM NEO COMBI 10 MG/2,5 MG</t>
  </si>
  <si>
    <t>109710</t>
  </si>
  <si>
    <t>9710</t>
  </si>
  <si>
    <t>INJ SIC 1X125MG+2ML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</si>
  <si>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</si>
  <si>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</si>
  <si>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</si>
  <si>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</si>
  <si>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</si>
  <si>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</si>
  <si>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</si>
  <si>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</si>
  <si>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166760</t>
  </si>
  <si>
    <t>POR TBL FLM 100X50MG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</si>
  <si>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</si>
  <si>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</si>
  <si>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</si>
  <si>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</si>
  <si>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</si>
  <si>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</si>
  <si>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</si>
  <si>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147466</t>
  </si>
  <si>
    <t>EUTHYROX 137 MIKROGRAMŮ</t>
  </si>
  <si>
    <t>POR TBL NOB 100X137RG II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</si>
  <si>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</si>
  <si>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</si>
  <si>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</si>
  <si>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</si>
  <si>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</si>
  <si>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</si>
  <si>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</si>
  <si>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</si>
  <si>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</si>
  <si>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</si>
  <si>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</si>
  <si>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</si>
  <si>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</si>
  <si>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</si>
  <si>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</si>
  <si>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184401</t>
  </si>
  <si>
    <t>84401</t>
  </si>
  <si>
    <t>NEURONTIN 400MG</t>
  </si>
  <si>
    <t>CPS 50X400MG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</si>
  <si>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</si>
  <si>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</si>
  <si>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</si>
  <si>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</si>
  <si>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</si>
  <si>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</si>
  <si>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</si>
  <si>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</si>
  <si>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</si>
  <si>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</si>
  <si>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</si>
  <si>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</si>
  <si>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</si>
  <si>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</si>
  <si>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</si>
  <si>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</si>
  <si>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</si>
  <si>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</si>
  <si>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</si>
  <si>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</si>
  <si>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</si>
  <si>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</si>
  <si>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</si>
  <si>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213494</t>
  </si>
  <si>
    <t>214427</t>
  </si>
  <si>
    <t>213487</t>
  </si>
  <si>
    <t>213489</t>
  </si>
  <si>
    <t>213484</t>
  </si>
  <si>
    <t>213490</t>
  </si>
  <si>
    <t>214525</t>
  </si>
  <si>
    <t>990810</t>
  </si>
  <si>
    <t>195939</t>
  </si>
  <si>
    <t>SERTRALIN APOTEX 50 MG POTAHOVANÉ TABLETY</t>
  </si>
  <si>
    <t>POR TBL FLM 30X50MG</t>
  </si>
  <si>
    <t>50113006</t>
  </si>
  <si>
    <t>841761</t>
  </si>
  <si>
    <t>PreOp 4x200ml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</si>
  <si>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</si>
  <si>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</si>
  <si>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</si>
  <si>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</si>
  <si>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</si>
  <si>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</si>
  <si>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</si>
  <si>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</si>
  <si>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</si>
  <si>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</si>
  <si>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</si>
  <si>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</si>
  <si>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</si>
  <si>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</si>
  <si>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</si>
  <si>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</si>
  <si>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</si>
  <si>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</si>
  <si>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</si>
  <si>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</si>
  <si>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133148</t>
  </si>
  <si>
    <t>33148</t>
  </si>
  <si>
    <t>NUTRISON PROTEIN PLUS MULTI FIB</t>
  </si>
  <si>
    <t>POR SOL 1X500ML-VA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</si>
  <si>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</si>
  <si>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</si>
  <si>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</si>
  <si>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</si>
  <si>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</si>
  <si>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</si>
  <si>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846763</t>
  </si>
  <si>
    <t>33419</t>
  </si>
  <si>
    <t>NUTRIDRINK COMPACT S PŘÍCHUTÍ BANÁNOVOU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</si>
  <si>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</si>
  <si>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</si>
  <si>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</si>
  <si>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</si>
  <si>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</si>
  <si>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</si>
  <si>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</si>
  <si>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</si>
  <si>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</si>
  <si>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</si>
  <si>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</si>
  <si>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</si>
  <si>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990352</t>
  </si>
  <si>
    <t>33935</t>
  </si>
  <si>
    <t>NUTRIDRINK S PŘÍCHUTÍ JAHODOVOU</t>
  </si>
  <si>
    <t>50113012</t>
  </si>
  <si>
    <t>193650</t>
  </si>
  <si>
    <t>93650</t>
  </si>
  <si>
    <t>ACTILYSE 50MG</t>
  </si>
  <si>
    <t>INJ SIC 1X50MG+50ML</t>
  </si>
  <si>
    <t>50113013</t>
  </si>
  <si>
    <t>153922</t>
  </si>
  <si>
    <t>53922</t>
  </si>
  <si>
    <t>CIPHIN PRO INFUSION.200MG/100ML</t>
  </si>
  <si>
    <t>INF 1X100ML/200MG</t>
  </si>
  <si>
    <t>156835</t>
  </si>
  <si>
    <t>MEROPENEM KABI 1 G</t>
  </si>
  <si>
    <t>INJ+INF PLV SOL 10X1000MG</t>
  </si>
  <si>
    <t>183926</t>
  </si>
  <si>
    <t>AZEPO 1 G</t>
  </si>
  <si>
    <t>INJ+INF PLV SOL 10X1GM</t>
  </si>
  <si>
    <t>53283</t>
  </si>
  <si>
    <t>FROMILID 500</t>
  </si>
  <si>
    <t>POR TBL FLM 14X500MG</t>
  </si>
  <si>
    <t>145634</t>
  </si>
  <si>
    <t>MEROPENEM RANBAXY 1 G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</si>
  <si>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</si>
  <si>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</si>
  <si>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</si>
  <si>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</si>
  <si>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</si>
  <si>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</si>
  <si>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</si>
  <si>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</si>
  <si>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</si>
  <si>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</si>
  <si>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</si>
  <si>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</si>
  <si>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</si>
  <si>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</si>
  <si>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</si>
  <si>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</si>
  <si>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</si>
  <si>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</si>
  <si>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</si>
  <si>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</si>
  <si>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</si>
  <si>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</si>
  <si>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</si>
  <si>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</si>
  <si>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</si>
  <si>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</si>
  <si>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</si>
  <si>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</si>
  <si>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</si>
  <si>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</si>
  <si>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</si>
  <si>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</si>
  <si>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</si>
  <si>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</si>
  <si>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</si>
  <si>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</si>
  <si>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</si>
  <si>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</si>
  <si>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</si>
  <si>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</si>
  <si>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</si>
  <si>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</si>
  <si>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</si>
  <si>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</si>
  <si>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</si>
  <si>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</si>
  <si>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</si>
  <si>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</si>
  <si>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</si>
  <si>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</si>
  <si>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</si>
  <si>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</si>
  <si>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</si>
  <si>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</si>
  <si>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</si>
  <si>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</si>
  <si>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</si>
  <si>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</si>
  <si>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</si>
  <si>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</si>
  <si>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</si>
  <si>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</si>
  <si>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</si>
  <si>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</si>
  <si>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</si>
  <si>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</si>
  <si>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190986</t>
  </si>
  <si>
    <t>90986</t>
  </si>
  <si>
    <t>DEOXYMYKOIN</t>
  </si>
  <si>
    <t>TBL 10X100MG</t>
  </si>
  <si>
    <t>132954</t>
  </si>
  <si>
    <t>32954</t>
  </si>
  <si>
    <t>DOXYHEXAL TABS</t>
  </si>
  <si>
    <t>POR TBL NOB 20X100MG</t>
  </si>
  <si>
    <t>162187</t>
  </si>
  <si>
    <t>CIPROFLOXACIN KABI 400 MG/200 ML INFUZNÍ ROZTOK</t>
  </si>
  <si>
    <t>INF SOL 10X400MG/200ML</t>
  </si>
  <si>
    <t>203854</t>
  </si>
  <si>
    <t>KLACID 500</t>
  </si>
  <si>
    <t>201970</t>
  </si>
  <si>
    <t>PAMYCON NA PŘÍPRAVU KAPEK</t>
  </si>
  <si>
    <t>DRM PLV SOL 1X1LAH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</si>
  <si>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</si>
  <si>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</si>
  <si>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</si>
  <si>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</si>
  <si>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</si>
  <si>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</si>
  <si>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</si>
  <si>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</si>
  <si>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</si>
  <si>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</si>
  <si>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</si>
  <si>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</si>
  <si>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</si>
  <si>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</si>
  <si>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</si>
  <si>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</si>
  <si>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</si>
  <si>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</si>
  <si>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</si>
  <si>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</si>
  <si>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</si>
  <si>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</si>
  <si>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</si>
  <si>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</si>
  <si>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</si>
  <si>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</si>
  <si>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</si>
  <si>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</si>
  <si>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</si>
  <si>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</si>
  <si>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</si>
  <si>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</si>
  <si>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</si>
  <si>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</si>
  <si>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</si>
  <si>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</si>
  <si>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</si>
  <si>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</si>
  <si>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</si>
  <si>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</si>
  <si>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126127</t>
  </si>
  <si>
    <t>26127</t>
  </si>
  <si>
    <t>TYGACIL 50 MG</t>
  </si>
  <si>
    <t>INF PLV SOL 10X50MG/5ML</t>
  </si>
  <si>
    <t>103952</t>
  </si>
  <si>
    <t>3952</t>
  </si>
  <si>
    <t>AMIKIN</t>
  </si>
  <si>
    <t>INJ 1X2ML/500MG</t>
  </si>
  <si>
    <t>187200</t>
  </si>
  <si>
    <t>87200</t>
  </si>
  <si>
    <t>MAXIPIME 2GM</t>
  </si>
  <si>
    <t>INJ SIC 1X2GM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</si>
  <si>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</si>
  <si>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</si>
  <si>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</si>
  <si>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</si>
  <si>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</si>
  <si>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</si>
  <si>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</si>
  <si>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</si>
  <si>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</si>
  <si>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</si>
  <si>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</si>
  <si>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</si>
  <si>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</si>
  <si>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</si>
  <si>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</si>
  <si>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</si>
  <si>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</si>
  <si>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</si>
  <si>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</si>
  <si>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</si>
  <si>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</si>
  <si>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</si>
  <si>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</si>
  <si>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</si>
  <si>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</si>
  <si>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</si>
  <si>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</si>
  <si>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</si>
  <si>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</si>
  <si>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</si>
  <si>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</si>
  <si>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</si>
  <si>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</si>
  <si>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</si>
  <si>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</si>
  <si>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</si>
  <si>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</si>
  <si>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</si>
  <si>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</si>
  <si>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</si>
  <si>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</si>
  <si>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</si>
  <si>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</si>
  <si>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</si>
  <si>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</si>
  <si>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</si>
  <si>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</si>
  <si>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</si>
  <si>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</si>
  <si>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</si>
  <si>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</si>
  <si>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</si>
  <si>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</si>
  <si>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</si>
  <si>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</si>
  <si>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</si>
  <si>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</si>
  <si>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</si>
  <si>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</si>
  <si>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50113002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</si>
  <si>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</si>
  <si>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</si>
  <si>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</si>
  <si>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</si>
  <si>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</si>
  <si>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</si>
  <si>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</si>
  <si>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</si>
  <si>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</si>
  <si>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</si>
  <si>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</si>
  <si>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</si>
  <si>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</si>
  <si>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</si>
  <si>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195637</t>
  </si>
  <si>
    <t>95637</t>
  </si>
  <si>
    <t>NUTRIFLEX LIPID PLUS</t>
  </si>
  <si>
    <t>INF EML 5X1875ML</t>
  </si>
  <si>
    <t>501394</t>
  </si>
  <si>
    <t>152199</t>
  </si>
  <si>
    <t>NUTRIFLEX OMEGA plus 2 500 ml</t>
  </si>
  <si>
    <t>INF EML 5X2500ML</t>
  </si>
  <si>
    <t>164881</t>
  </si>
  <si>
    <t>64881</t>
  </si>
  <si>
    <t>BEROTEC N 100 MCG</t>
  </si>
  <si>
    <t>INH SOL PSS200 DAV</t>
  </si>
  <si>
    <t>500355</t>
  </si>
  <si>
    <t>15879</t>
  </si>
  <si>
    <t>DZ BRAUNOL 250 ML</t>
  </si>
  <si>
    <t>166029</t>
  </si>
  <si>
    <t>66029</t>
  </si>
  <si>
    <t>TBL OBD 10X10MG</t>
  </si>
  <si>
    <t>185526</t>
  </si>
  <si>
    <t>85526</t>
  </si>
  <si>
    <t>SUFENTA FORTE I.V.</t>
  </si>
  <si>
    <t>INJ 5X1ML/0.05MG</t>
  </si>
  <si>
    <t>110820</t>
  </si>
  <si>
    <t>10820</t>
  </si>
  <si>
    <t>INJ SOL 5X4ML/8MG</t>
  </si>
  <si>
    <t>47249</t>
  </si>
  <si>
    <t>INF SOL 10X250ML-PE</t>
  </si>
  <si>
    <t>100876</t>
  </si>
  <si>
    <t>876</t>
  </si>
  <si>
    <t>100889</t>
  </si>
  <si>
    <t>889</t>
  </si>
  <si>
    <t>PITYOL</t>
  </si>
  <si>
    <t>102537</t>
  </si>
  <si>
    <t>2537</t>
  </si>
  <si>
    <t>TBL 50X1.5MG</t>
  </si>
  <si>
    <t>103550</t>
  </si>
  <si>
    <t>3550</t>
  </si>
  <si>
    <t>114773</t>
  </si>
  <si>
    <t>1055525</t>
  </si>
  <si>
    <t>ISUPREL inj.</t>
  </si>
  <si>
    <t>5x1 ml</t>
  </si>
  <si>
    <t>118304</t>
  </si>
  <si>
    <t>18304</t>
  </si>
  <si>
    <t>INF SOL 10X500ML PE</t>
  </si>
  <si>
    <t>156992</t>
  </si>
  <si>
    <t>56992</t>
  </si>
  <si>
    <t>CODEIN SLOVAKOFARMA 15MG</t>
  </si>
  <si>
    <t>TBL 10X15MG-BLISTR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</si>
  <si>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</si>
  <si>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</si>
  <si>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</si>
  <si>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</si>
  <si>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</si>
  <si>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</si>
  <si>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</si>
  <si>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</si>
  <si>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</si>
  <si>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</si>
  <si>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</si>
  <si>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</si>
  <si>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</si>
  <si>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</si>
  <si>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184284</t>
  </si>
  <si>
    <t>CONCOR COMBI 5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</si>
  <si>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</si>
  <si>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</si>
  <si>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</si>
  <si>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</si>
  <si>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</si>
  <si>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</si>
  <si>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</si>
  <si>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</si>
  <si>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</si>
  <si>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</si>
  <si>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</si>
  <si>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194804</t>
  </si>
  <si>
    <t>94804</t>
  </si>
  <si>
    <t>MODURETIC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</si>
  <si>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</si>
  <si>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</si>
  <si>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</si>
  <si>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</si>
  <si>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</si>
  <si>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</si>
  <si>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</si>
  <si>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</si>
  <si>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900503</t>
  </si>
  <si>
    <t>KL AQUA PURIF. 1000G</t>
  </si>
  <si>
    <t>987465</t>
  </si>
  <si>
    <t>Menalind vlhké ošetř.ubrousky 50ks náhradní náplň</t>
  </si>
  <si>
    <t>988179</t>
  </si>
  <si>
    <t>SUPP.GLYCERINI SANOVA Glycerín.čípky Extra 3g 10ks</t>
  </si>
  <si>
    <t>156779</t>
  </si>
  <si>
    <t>56779</t>
  </si>
  <si>
    <t>GERATAM 800MG</t>
  </si>
  <si>
    <t>TBL OBD 60X800MG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</si>
  <si>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</si>
  <si>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</si>
  <si>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</si>
  <si>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</si>
  <si>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</si>
  <si>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</si>
  <si>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</si>
  <si>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</si>
  <si>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900240</t>
  </si>
  <si>
    <t>DZ TRIXO LIND 500ML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</si>
  <si>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</si>
  <si>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</si>
  <si>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</si>
  <si>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</si>
  <si>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</si>
  <si>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</si>
  <si>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</si>
  <si>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</si>
  <si>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</si>
  <si>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</si>
  <si>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</si>
  <si>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</si>
  <si>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</si>
  <si>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</si>
  <si>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</si>
  <si>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</si>
  <si>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</si>
  <si>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</si>
  <si>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</si>
  <si>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</si>
  <si>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</si>
  <si>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</si>
  <si>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</si>
  <si>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</si>
  <si>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</si>
  <si>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</si>
  <si>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</si>
  <si>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</si>
  <si>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</si>
  <si>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</si>
  <si>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</si>
  <si>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</si>
  <si>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</si>
  <si>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</si>
  <si>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</si>
  <si>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</si>
  <si>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</si>
  <si>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</si>
  <si>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900321</t>
  </si>
  <si>
    <t>KL PRIPRAVEK</t>
  </si>
  <si>
    <t>100512</t>
  </si>
  <si>
    <t>512</t>
  </si>
  <si>
    <t>NATRIUM CHLORATUM BIOTIKA 10%</t>
  </si>
  <si>
    <t>INJ 10X5ML 10%</t>
  </si>
  <si>
    <t>127899</t>
  </si>
  <si>
    <t>27899</t>
  </si>
  <si>
    <t>AERIUS 5 MG</t>
  </si>
  <si>
    <t>144357</t>
  </si>
  <si>
    <t>44357</t>
  </si>
  <si>
    <t>REMESTYP 1.0</t>
  </si>
  <si>
    <t>INJ 5X10ML/1MG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</si>
  <si>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</si>
  <si>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</si>
  <si>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</si>
  <si>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</si>
  <si>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</si>
  <si>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</si>
  <si>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</si>
  <si>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</si>
  <si>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</si>
  <si>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</si>
  <si>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</si>
  <si>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</si>
  <si>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</si>
  <si>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</si>
  <si>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</si>
  <si>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799062</t>
  </si>
  <si>
    <t>MENALIND Ošetřující olej 500ml</t>
  </si>
  <si>
    <t>841577</t>
  </si>
  <si>
    <t>MENALIND Professional olej.přís. 500ml</t>
  </si>
  <si>
    <t>850235</t>
  </si>
  <si>
    <t>160806</t>
  </si>
  <si>
    <t>PICOPREP PRÁŠEK PRO PŘÍPRAVU PERORÁLNÍHO ROZTOKU</t>
  </si>
  <si>
    <t>POR PLV SOL 2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</si>
  <si>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</si>
  <si>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</si>
  <si>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</si>
  <si>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</si>
  <si>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</si>
  <si>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</si>
  <si>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</si>
  <si>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</si>
  <si>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</si>
  <si>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</si>
  <si>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109305</t>
  </si>
  <si>
    <t>9305</t>
  </si>
  <si>
    <t>CRM 1X30GM 0.1%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</si>
  <si>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</si>
  <si>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</si>
  <si>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</si>
  <si>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</si>
  <si>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</si>
  <si>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</si>
  <si>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</si>
  <si>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</si>
  <si>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</si>
  <si>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</si>
  <si>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</si>
  <si>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</si>
  <si>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</si>
  <si>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</si>
  <si>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</si>
  <si>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</si>
  <si>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</si>
  <si>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850675</t>
  </si>
  <si>
    <t>Menalind professional tělové mléko 500ml</t>
  </si>
  <si>
    <t>846116</t>
  </si>
  <si>
    <t>125226</t>
  </si>
  <si>
    <t>NORETHISTERON ZENTIVA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</si>
  <si>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</si>
  <si>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</si>
  <si>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</si>
  <si>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</si>
  <si>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</si>
  <si>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</si>
  <si>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</si>
  <si>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</si>
  <si>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</si>
  <si>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</si>
  <si>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</si>
  <si>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171616</t>
  </si>
  <si>
    <t>TACHYBEN I.V. 50 MG INJEKČNÍ ROZTOK</t>
  </si>
  <si>
    <t>192414</t>
  </si>
  <si>
    <t>92414</t>
  </si>
  <si>
    <t>SEPTONEX</t>
  </si>
  <si>
    <t>SPR 1X45ML</t>
  </si>
  <si>
    <t>395211</t>
  </si>
  <si>
    <t>Aqua Touch Jelly 25x11ml</t>
  </si>
  <si>
    <t>850680</t>
  </si>
  <si>
    <t>120407</t>
  </si>
  <si>
    <t>THIOPENTAL VUAB INJ. PLV. SOL. 1,0 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</si>
  <si>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</si>
  <si>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</si>
  <si>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</si>
  <si>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</si>
  <si>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</si>
  <si>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</si>
  <si>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</si>
  <si>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</si>
  <si>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</si>
  <si>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</si>
  <si>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</si>
  <si>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</si>
  <si>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</si>
  <si>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</si>
  <si>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</si>
  <si>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</si>
  <si>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</si>
  <si>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</si>
  <si>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847482</t>
  </si>
  <si>
    <t>Sofnolime - absorpční vápno</t>
  </si>
  <si>
    <t>114989</t>
  </si>
  <si>
    <t>14989</t>
  </si>
  <si>
    <t>RIVOTRIL</t>
  </si>
  <si>
    <t>INJ 5X1ML/1MG+SOLV.</t>
  </si>
  <si>
    <t>194329</t>
  </si>
  <si>
    <t>94329</t>
  </si>
  <si>
    <t>CPS 20</t>
  </si>
  <si>
    <t>382099</t>
  </si>
  <si>
    <t>82099</t>
  </si>
  <si>
    <t>KRYTÍ GELOVÉ HEMAGEL 5G</t>
  </si>
  <si>
    <t>HEMAGEL V TUBĚ O OBSAHU 5G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</si>
  <si>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</si>
  <si>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</si>
  <si>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</si>
  <si>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</si>
  <si>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</si>
  <si>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</si>
  <si>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</si>
  <si>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</si>
  <si>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</si>
  <si>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</si>
  <si>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</si>
  <si>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197632</t>
  </si>
  <si>
    <t>97632</t>
  </si>
  <si>
    <t>DICLOREUM 100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</si>
  <si>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</si>
  <si>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</si>
  <si>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</si>
  <si>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</si>
  <si>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</si>
  <si>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</si>
  <si>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</si>
  <si>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</si>
  <si>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</si>
  <si>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</si>
  <si>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</si>
  <si>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</si>
  <si>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</si>
  <si>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</si>
  <si>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989406</t>
  </si>
  <si>
    <t>183550</t>
  </si>
  <si>
    <t>EZICLEN KONCENTRÁT PRO PERORÁLNÍ ROZTOK</t>
  </si>
  <si>
    <t>POR CNC SOL 2X180ML</t>
  </si>
  <si>
    <t>186762</t>
  </si>
  <si>
    <t>86762</t>
  </si>
  <si>
    <t>DOBUJECT</t>
  </si>
  <si>
    <t>INF 5X5ML/250MG</t>
  </si>
  <si>
    <t>193874</t>
  </si>
  <si>
    <t>TOLUCOMBI 40 MG/12,5 MG</t>
  </si>
  <si>
    <t>989970</t>
  </si>
  <si>
    <t>168651</t>
  </si>
  <si>
    <t>INF CNC SOL 25X2ML</t>
  </si>
  <si>
    <t>179326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</si>
  <si>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</si>
  <si>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</si>
  <si>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</si>
  <si>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</si>
  <si>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</si>
  <si>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</si>
  <si>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990241</t>
  </si>
  <si>
    <t>3M Cavilon Ochranný bariérový krém tuba 28g</t>
  </si>
  <si>
    <t>199963</t>
  </si>
  <si>
    <t>MEGACE 160 MG</t>
  </si>
  <si>
    <t>POR TBL NOB 30X160MG</t>
  </si>
  <si>
    <t>189664</t>
  </si>
  <si>
    <t>TELMISARTAN/HYDROCHLOROTHIAZID SANDOZ 80 MG/12,5 M</t>
  </si>
  <si>
    <t>POR TBL FLM 100</t>
  </si>
  <si>
    <t>990927</t>
  </si>
  <si>
    <t>Klysma salinické 135ml</t>
  </si>
  <si>
    <t>132522</t>
  </si>
  <si>
    <t>990204</t>
  </si>
  <si>
    <t>3M Cavilon Ubrousky pro péči při inkontinenci 8ks</t>
  </si>
  <si>
    <t>501570</t>
  </si>
  <si>
    <t>Tiapridex 12x2ml/100mg inj.- Mimořádný dovoz!!</t>
  </si>
  <si>
    <t>397712</t>
  </si>
  <si>
    <t>3M Cavilon čistící ubrousky</t>
  </si>
  <si>
    <t>142547</t>
  </si>
  <si>
    <t>42547</t>
  </si>
  <si>
    <t>POR SIR 1X500ML</t>
  </si>
  <si>
    <t>147144</t>
  </si>
  <si>
    <t>47144</t>
  </si>
  <si>
    <t>LETROX 100</t>
  </si>
  <si>
    <t>POR TBL NOB 100X100RG II</t>
  </si>
  <si>
    <t>112891</t>
  </si>
  <si>
    <t>12891</t>
  </si>
  <si>
    <t>TBL 15X100MG</t>
  </si>
  <si>
    <t>192587</t>
  </si>
  <si>
    <t>92587</t>
  </si>
  <si>
    <t>DEPAKINE CHRONO 500MG(PULENE)</t>
  </si>
  <si>
    <t>TBL RET 30X500MG</t>
  </si>
  <si>
    <t>850229</t>
  </si>
  <si>
    <t>101171</t>
  </si>
  <si>
    <t>CADUET 10 MG/10 MG</t>
  </si>
  <si>
    <t>117431</t>
  </si>
  <si>
    <t>17431</t>
  </si>
  <si>
    <t>POR TBL FLM30X20MG</t>
  </si>
  <si>
    <t>147458</t>
  </si>
  <si>
    <t>EUTHYROX 112 MIKROGRAMŮ</t>
  </si>
  <si>
    <t>POR TBL NOB 100X112RG II</t>
  </si>
  <si>
    <t>188734</t>
  </si>
  <si>
    <t>88734</t>
  </si>
  <si>
    <t>TBL 10X10MG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</si>
  <si>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</si>
  <si>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</si>
  <si>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</si>
  <si>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</si>
  <si>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</si>
  <si>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</si>
  <si>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</si>
  <si>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</si>
  <si>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</si>
  <si>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</si>
  <si>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</si>
  <si>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</si>
  <si>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</si>
  <si>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</si>
  <si>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</si>
  <si>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187425</t>
  </si>
  <si>
    <t>LETROX 50</t>
  </si>
  <si>
    <t>POR TBL NOB 100X50RG II</t>
  </si>
  <si>
    <t>184245</t>
  </si>
  <si>
    <t>LETROX 75</t>
  </si>
  <si>
    <t>POR TBL NOB 100X75MCG II</t>
  </si>
  <si>
    <t>29449</t>
  </si>
  <si>
    <t>NOVOSEVEN 100 KIU (2 MG)</t>
  </si>
  <si>
    <t>INJ PSO LQF 2MG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</si>
  <si>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</si>
  <si>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</si>
  <si>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</si>
  <si>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</si>
  <si>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</si>
  <si>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</si>
  <si>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132689</t>
  </si>
  <si>
    <t>133381</t>
  </si>
  <si>
    <t>33381</t>
  </si>
  <si>
    <t>INTESTAMIN</t>
  </si>
  <si>
    <t>POR SOL 1X500ML</t>
  </si>
  <si>
    <t>846016</t>
  </si>
  <si>
    <t>Nutrison Advanced Protison 500ml</t>
  </si>
  <si>
    <t>1X500ML</t>
  </si>
  <si>
    <t>990658</t>
  </si>
  <si>
    <t xml:space="preserve">Nutricomp Glutamine Plus MB 500ml </t>
  </si>
  <si>
    <t>133474</t>
  </si>
  <si>
    <t>33474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</si>
  <si>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</si>
  <si>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</si>
  <si>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</si>
  <si>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</si>
  <si>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</si>
  <si>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</si>
  <si>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</si>
  <si>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</si>
  <si>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</si>
  <si>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</si>
  <si>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</si>
  <si>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</si>
  <si>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</si>
  <si>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</si>
  <si>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</si>
  <si>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</si>
  <si>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</si>
  <si>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</si>
  <si>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</si>
  <si>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</si>
  <si>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</si>
  <si>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</si>
  <si>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</si>
  <si>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</si>
  <si>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</si>
  <si>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</si>
  <si>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</si>
  <si>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</si>
  <si>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</si>
  <si>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</si>
  <si>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</si>
  <si>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</si>
  <si>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</si>
  <si>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</si>
  <si>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</si>
  <si>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</si>
  <si>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</si>
  <si>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</si>
  <si>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147977</t>
  </si>
  <si>
    <t>MEROPENEM HOSPIRA 1 G</t>
  </si>
  <si>
    <t>147976</t>
  </si>
  <si>
    <t>MEROPENEM HOSPIRA 500 MG</t>
  </si>
  <si>
    <t>INJ+INF PLV SOL 10X500MG</t>
  </si>
  <si>
    <t>207116</t>
  </si>
  <si>
    <t>INF SOL 10X100ML</t>
  </si>
  <si>
    <t>103377</t>
  </si>
  <si>
    <t>3377</t>
  </si>
  <si>
    <t>153853</t>
  </si>
  <si>
    <t>53853</t>
  </si>
  <si>
    <t>190778</t>
  </si>
  <si>
    <t>90778</t>
  </si>
  <si>
    <t>BACTROBAN</t>
  </si>
  <si>
    <t>DRM UNG 1X15GM</t>
  </si>
  <si>
    <t>193922</t>
  </si>
  <si>
    <t>93922</t>
  </si>
  <si>
    <t>BENEMICIN 300 MG</t>
  </si>
  <si>
    <t>CPS 100X300MG</t>
  </si>
  <si>
    <t>849567</t>
  </si>
  <si>
    <t>125249</t>
  </si>
  <si>
    <t>145010</t>
  </si>
  <si>
    <t>45010</t>
  </si>
  <si>
    <t>AZITROMYCIN SANDOZ 500 MG</t>
  </si>
  <si>
    <t>POR TBL FLM 3X500MG</t>
  </si>
  <si>
    <t>849206</t>
  </si>
  <si>
    <t>162809</t>
  </si>
  <si>
    <t>Avelox 400mg/250ml inf.sol.1x250ml/400mg</t>
  </si>
  <si>
    <t>202911</t>
  </si>
  <si>
    <t>DILIZOLEN 2 MG/ML</t>
  </si>
  <si>
    <t>INF SOL 10X300ML/600MG</t>
  </si>
  <si>
    <t>165989</t>
  </si>
  <si>
    <t>65989</t>
  </si>
  <si>
    <t>MYCOMAX « INF. INFUZ</t>
  </si>
  <si>
    <t>115892</t>
  </si>
  <si>
    <t>15892</t>
  </si>
  <si>
    <t>LAMISIL</t>
  </si>
  <si>
    <t>DRM CRM 1X15GM</t>
  </si>
  <si>
    <t>126902</t>
  </si>
  <si>
    <t>26902</t>
  </si>
  <si>
    <t>VFEND 200 MG</t>
  </si>
  <si>
    <t>INF PLV SOL 1X200MG</t>
  </si>
  <si>
    <t>164407</t>
  </si>
  <si>
    <t>INF SOL 10X200ML/400MG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</si>
  <si>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</si>
  <si>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</si>
  <si>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</si>
  <si>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</si>
  <si>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</si>
  <si>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</si>
  <si>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</si>
  <si>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</si>
  <si>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</si>
  <si>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</si>
  <si>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</si>
  <si>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</si>
  <si>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</si>
  <si>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</si>
  <si>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</si>
  <si>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</si>
  <si>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</si>
  <si>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</si>
  <si>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0192558</t>
  </si>
  <si>
    <t>ANTITHROMBIN III NF BAXTER</t>
  </si>
  <si>
    <t>IVN INF PSO LQF 1+1X10MLX500IU</t>
  </si>
  <si>
    <t>0129056</t>
  </si>
  <si>
    <t>ATENATIV 500 I.U. Phoenix</t>
  </si>
  <si>
    <t>111453</t>
  </si>
  <si>
    <t>11453</t>
  </si>
  <si>
    <t>OLICLINOMEL N8-800</t>
  </si>
  <si>
    <t>INF EML4X2000ML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</si>
  <si>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</si>
  <si>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</si>
  <si>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</si>
  <si>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</si>
  <si>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</si>
  <si>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</si>
  <si>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</si>
  <si>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</si>
  <si>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</si>
  <si>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</si>
  <si>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</si>
  <si>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</si>
  <si>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</si>
  <si>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</si>
  <si>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</si>
  <si>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</si>
  <si>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</si>
  <si>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</si>
  <si>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</si>
  <si>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</si>
  <si>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</si>
  <si>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196610</t>
  </si>
  <si>
    <t>96610</t>
  </si>
  <si>
    <t>APAURIN</t>
  </si>
  <si>
    <t>INJ 10X2ML/10MG</t>
  </si>
  <si>
    <t>165633</t>
  </si>
  <si>
    <t>165751</t>
  </si>
  <si>
    <t>GELASPAN 4% EBI20x500 ml</t>
  </si>
  <si>
    <t>INF SOL20X500ML VAK</t>
  </si>
  <si>
    <t>900814</t>
  </si>
  <si>
    <t>KL SOL.FORMAL.K FIXACI TKANI,1000G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</si>
  <si>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</si>
  <si>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</si>
  <si>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</si>
  <si>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</si>
  <si>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</si>
  <si>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</si>
  <si>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</si>
  <si>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</si>
  <si>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INJ 50X5ML</t>
  </si>
  <si>
    <t>198880</t>
  </si>
  <si>
    <t>98880</t>
  </si>
  <si>
    <t>921209</t>
  </si>
  <si>
    <t>KL BALS.VISNEVSKI 50G</t>
  </si>
  <si>
    <t>930043</t>
  </si>
  <si>
    <t>DZ TRIXO LIND 100 ml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</si>
  <si>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</si>
  <si>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</si>
  <si>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</si>
  <si>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</si>
  <si>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</si>
  <si>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</si>
  <si>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</si>
  <si>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</si>
  <si>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</si>
  <si>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</si>
  <si>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</si>
  <si>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850153</t>
  </si>
  <si>
    <t>153350</t>
  </si>
  <si>
    <t>Tisseel Lyo 4 ml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</si>
  <si>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</si>
  <si>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</si>
  <si>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</si>
  <si>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</si>
  <si>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</si>
  <si>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</si>
  <si>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</si>
  <si>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</si>
  <si>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</si>
  <si>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</si>
  <si>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</si>
  <si>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</si>
  <si>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</si>
  <si>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990125</t>
  </si>
  <si>
    <t>Lubrikační gel Nature 100ml</t>
  </si>
  <si>
    <t>134824</t>
  </si>
  <si>
    <t>ISOLYTE BP - PLAST. LÁHEV</t>
  </si>
  <si>
    <t xml:space="preserve">INF SOL 10X1000ML KP </t>
  </si>
  <si>
    <t>109711</t>
  </si>
  <si>
    <t>9711</t>
  </si>
  <si>
    <t>INJ SIC 1X500MG+8ML</t>
  </si>
  <si>
    <t>54</t>
  </si>
  <si>
    <t>5498</t>
  </si>
  <si>
    <t>500979</t>
  </si>
  <si>
    <t>KL MS HYDROG.PEROX. 3% 500g</t>
  </si>
  <si>
    <t>56</t>
  </si>
  <si>
    <t>5693</t>
  </si>
  <si>
    <t>930759</t>
  </si>
  <si>
    <t>MS BENZINUM  900 ml  FA , KU</t>
  </si>
  <si>
    <t>DPH 21%</t>
  </si>
  <si>
    <t>920273</t>
  </si>
  <si>
    <t>KL SOL.FORMAL.K FIXACI TKANI,5000G</t>
  </si>
  <si>
    <t>930224</t>
  </si>
  <si>
    <t>KL BENZINUM 900ml/ 600g</t>
  </si>
  <si>
    <t>UN 3295</t>
  </si>
  <si>
    <t>920294</t>
  </si>
  <si>
    <t>KL SOL.FORMALDEHYDI 3% 1 KG</t>
  </si>
  <si>
    <t>5695</t>
  </si>
  <si>
    <t>59</t>
  </si>
  <si>
    <t>5931</t>
  </si>
  <si>
    <t>117187</t>
  </si>
  <si>
    <t>17187</t>
  </si>
  <si>
    <t>NIMESIL</t>
  </si>
  <si>
    <t>PORGRASUS30X100MG-S</t>
  </si>
  <si>
    <t>171950</t>
  </si>
  <si>
    <t>71950</t>
  </si>
  <si>
    <t>ISOPTIN SR 240</t>
  </si>
  <si>
    <t>TBL OBD 30X240MG</t>
  </si>
  <si>
    <t>847693</t>
  </si>
  <si>
    <t>141036</t>
  </si>
  <si>
    <t>TROMBEX 75 MG POTAHOVANÉ TABLETY</t>
  </si>
  <si>
    <t>POR TBL FLM 90X75MG</t>
  </si>
  <si>
    <t>198757</t>
  </si>
  <si>
    <t>MIDAZOLAM B. BRAUN 1 MG/ML</t>
  </si>
  <si>
    <t>INJ+RCT SOL 10X50ML</t>
  </si>
  <si>
    <t>848325</t>
  </si>
  <si>
    <t>155683</t>
  </si>
  <si>
    <t>ZYRTEC</t>
  </si>
  <si>
    <t>169251</t>
  </si>
  <si>
    <t>POR TBL FLM 30X75MG</t>
  </si>
  <si>
    <t>186200</t>
  </si>
  <si>
    <t>ISOPTIN 40 MG</t>
  </si>
  <si>
    <t>POR TBL FLM 50X40MG</t>
  </si>
  <si>
    <t>848770</t>
  </si>
  <si>
    <t>155685</t>
  </si>
  <si>
    <t>POR TBL FLM 50X10MG</t>
  </si>
  <si>
    <t>100516</t>
  </si>
  <si>
    <t>516</t>
  </si>
  <si>
    <t>NATRIUM CHLORATUM BIOTIKA ISOT.</t>
  </si>
  <si>
    <t>100643</t>
  </si>
  <si>
    <t>643</t>
  </si>
  <si>
    <t>VITAMIN B12 LECIVA 1000RG</t>
  </si>
  <si>
    <t>INJ 5X1ML/1000RG</t>
  </si>
  <si>
    <t>102420</t>
  </si>
  <si>
    <t>2420</t>
  </si>
  <si>
    <t>PANCREOLAN FORTE</t>
  </si>
  <si>
    <t>TBL ENT 30X220MG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</si>
  <si>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</si>
  <si>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</si>
  <si>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</si>
  <si>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</si>
  <si>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</si>
  <si>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</si>
  <si>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</si>
  <si>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</si>
  <si>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</si>
  <si>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</si>
  <si>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</si>
  <si>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</si>
  <si>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</si>
  <si>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</si>
  <si>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</si>
  <si>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125365</t>
  </si>
  <si>
    <t>POR CPS ETD 28X20MG</t>
  </si>
  <si>
    <t>132225</t>
  </si>
  <si>
    <t>32225</t>
  </si>
  <si>
    <t>TBL RET 28X25MG</t>
  </si>
  <si>
    <t>145244</t>
  </si>
  <si>
    <t>45244</t>
  </si>
  <si>
    <t>ISICOM 250MG</t>
  </si>
  <si>
    <t>TBL 100X275MG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</si>
  <si>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</si>
  <si>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</si>
  <si>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</si>
  <si>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</si>
  <si>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</si>
  <si>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</si>
  <si>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</si>
  <si>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</si>
  <si>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</si>
  <si>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</si>
  <si>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</si>
  <si>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164934</t>
  </si>
  <si>
    <t>64934</t>
  </si>
  <si>
    <t>180058</t>
  </si>
  <si>
    <t>80058</t>
  </si>
  <si>
    <t>SECTRAL 400</t>
  </si>
  <si>
    <t>TBL OBD 30X400MG</t>
  </si>
  <si>
    <t>184292</t>
  </si>
  <si>
    <t>CONCOR COMBI 10 MG/5 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</si>
  <si>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</si>
  <si>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</si>
  <si>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</si>
  <si>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</si>
  <si>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</si>
  <si>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</si>
  <si>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</si>
  <si>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</si>
  <si>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</si>
  <si>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</si>
  <si>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</si>
  <si>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</si>
  <si>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</si>
  <si>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</si>
  <si>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</si>
  <si>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</si>
  <si>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</si>
  <si>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</si>
  <si>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</si>
  <si>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</si>
  <si>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845758</t>
  </si>
  <si>
    <t>280</t>
  </si>
  <si>
    <t>PYRIDOXIN LÉČIVA TBL</t>
  </si>
  <si>
    <t xml:space="preserve">POR TBL NOB 20X20MG </t>
  </si>
  <si>
    <t>849712</t>
  </si>
  <si>
    <t>125053</t>
  </si>
  <si>
    <t>POR TBL NOB 100X10MG</t>
  </si>
  <si>
    <t>988466</t>
  </si>
  <si>
    <t>NO-SPA</t>
  </si>
  <si>
    <t>POR TBL NOB 24X40MG</t>
  </si>
  <si>
    <t>100513</t>
  </si>
  <si>
    <t>513</t>
  </si>
  <si>
    <t>102546</t>
  </si>
  <si>
    <t>2546</t>
  </si>
  <si>
    <t>MAXITROL</t>
  </si>
  <si>
    <t>SUS OPH 1X5ML</t>
  </si>
  <si>
    <t>102818</t>
  </si>
  <si>
    <t>2818</t>
  </si>
  <si>
    <t>TBL OBD 20X250MG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</si>
  <si>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</si>
  <si>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</si>
  <si>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</si>
  <si>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</si>
  <si>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</si>
  <si>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</si>
  <si>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</si>
  <si>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</si>
  <si>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</si>
  <si>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</si>
  <si>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</si>
  <si>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117983</t>
  </si>
  <si>
    <t>17983</t>
  </si>
  <si>
    <t>OXYPHYLLIN</t>
  </si>
  <si>
    <t>125362</t>
  </si>
  <si>
    <t>25362</t>
  </si>
  <si>
    <t>HELICID 10 ZENTIVA</t>
  </si>
  <si>
    <t>POR CPS ETD 28X10MG</t>
  </si>
  <si>
    <t>147514</t>
  </si>
  <si>
    <t>47514</t>
  </si>
  <si>
    <t>CALCICHEW D3</t>
  </si>
  <si>
    <t>CTB 20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</si>
  <si>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</si>
  <si>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</si>
  <si>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</si>
  <si>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</si>
  <si>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</si>
  <si>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</si>
  <si>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</si>
  <si>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</si>
  <si>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</si>
  <si>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</si>
  <si>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</si>
  <si>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</si>
  <si>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</si>
  <si>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</si>
  <si>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</si>
  <si>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</si>
  <si>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</si>
  <si>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</si>
  <si>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</si>
  <si>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</si>
  <si>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</si>
  <si>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</si>
  <si>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</si>
  <si>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848802</t>
  </si>
  <si>
    <t>163138</t>
  </si>
  <si>
    <t>FLAVOBION</t>
  </si>
  <si>
    <t>POR TBL FLM 50X70MG</t>
  </si>
  <si>
    <t>905022</t>
  </si>
  <si>
    <t>DZ Prontosan wound gel 30ml</t>
  </si>
  <si>
    <t>47706</t>
  </si>
  <si>
    <t>GLUKÓZA 20 BRAUN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</si>
  <si>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</si>
  <si>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</si>
  <si>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</si>
  <si>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</si>
  <si>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</si>
  <si>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</si>
  <si>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</si>
  <si>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</si>
  <si>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190763</t>
  </si>
  <si>
    <t>90763</t>
  </si>
  <si>
    <t>194921</t>
  </si>
  <si>
    <t>94921</t>
  </si>
  <si>
    <t>SIR 100ML 15MG/5ML</t>
  </si>
  <si>
    <t>921458</t>
  </si>
  <si>
    <t>KL ETHER 200G</t>
  </si>
  <si>
    <t>920040</t>
  </si>
  <si>
    <t>KL SOL.HYD.PEROX.10% 1000G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</si>
  <si>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</si>
  <si>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</si>
  <si>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</si>
  <si>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</si>
  <si>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</si>
  <si>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</si>
  <si>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</si>
  <si>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102360</t>
  </si>
  <si>
    <t>2360</t>
  </si>
  <si>
    <t>UBRETID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</si>
  <si>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</si>
  <si>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</si>
  <si>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</si>
  <si>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</si>
  <si>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</si>
  <si>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</si>
  <si>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</si>
  <si>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</si>
  <si>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</si>
  <si>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</si>
  <si>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</si>
  <si>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</si>
  <si>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</si>
  <si>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</si>
  <si>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</si>
  <si>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</si>
  <si>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</si>
  <si>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</si>
  <si>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</si>
  <si>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</si>
  <si>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</si>
  <si>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703722</t>
  </si>
  <si>
    <t>MENALIND Olejový spray na ochranu kůže</t>
  </si>
  <si>
    <t>844040</t>
  </si>
  <si>
    <t>Emspoma M 950g/chladivá</t>
  </si>
  <si>
    <t>848856</t>
  </si>
  <si>
    <t>155873</t>
  </si>
  <si>
    <t>100113</t>
  </si>
  <si>
    <t>113</t>
  </si>
  <si>
    <t>DILURAN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</si>
  <si>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</si>
  <si>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</si>
  <si>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</si>
  <si>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</si>
  <si>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</si>
  <si>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</si>
  <si>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</si>
  <si>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</si>
  <si>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</si>
  <si>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</si>
  <si>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</si>
  <si>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</si>
  <si>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</si>
  <si>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</si>
  <si>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</si>
  <si>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</si>
  <si>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</si>
  <si>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</si>
  <si>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</si>
  <si>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</si>
  <si>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</si>
  <si>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</si>
  <si>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</si>
  <si>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</si>
  <si>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</si>
  <si>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</si>
  <si>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</si>
  <si>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</si>
  <si>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</si>
  <si>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920356</t>
  </si>
  <si>
    <t>KL SOL.BORGLYCEROLI  3% 100 G</t>
  </si>
  <si>
    <t>921410</t>
  </si>
  <si>
    <t>KL UNG.FLUCINAR 15G,LENIENS AD 100G</t>
  </si>
  <si>
    <t>501065</t>
  </si>
  <si>
    <t>KL SIGNATURY</t>
  </si>
  <si>
    <t>102547</t>
  </si>
  <si>
    <t>2547</t>
  </si>
  <si>
    <t>UNG OPH 1X3.5GM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</si>
  <si>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</si>
  <si>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</si>
  <si>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</si>
  <si>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</si>
  <si>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</si>
  <si>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</si>
  <si>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</si>
  <si>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</si>
  <si>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</si>
  <si>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</si>
  <si>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</si>
  <si>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</si>
  <si>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</si>
  <si>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</si>
  <si>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</si>
  <si>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192198</t>
  </si>
  <si>
    <t>ELOCOM</t>
  </si>
  <si>
    <t>DRM CRM 1X15GM 0.1%</t>
  </si>
  <si>
    <t>921136</t>
  </si>
  <si>
    <t>KL ZINCI OXIDI PASTA, 100G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</si>
  <si>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</si>
  <si>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</si>
  <si>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</si>
  <si>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</si>
  <si>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</si>
  <si>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</si>
  <si>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</si>
  <si>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</si>
  <si>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</si>
  <si>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</si>
  <si>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</si>
  <si>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</si>
  <si>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</si>
  <si>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</si>
  <si>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</si>
  <si>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</si>
  <si>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</si>
  <si>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</si>
  <si>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</si>
  <si>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</si>
  <si>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</si>
  <si>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</si>
  <si>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</si>
  <si>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</si>
  <si>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</si>
  <si>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</si>
  <si>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</si>
  <si>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</si>
  <si>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</si>
  <si>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116319</t>
  </si>
  <si>
    <t>16319</t>
  </si>
  <si>
    <t>UNG 1X20GM-TUBA</t>
  </si>
  <si>
    <t>125364</t>
  </si>
  <si>
    <t>25364</t>
  </si>
  <si>
    <t>POR CPS ETD 14X20MG</t>
  </si>
  <si>
    <t>140274</t>
  </si>
  <si>
    <t>40274</t>
  </si>
  <si>
    <t>TBL 50X10MG</t>
  </si>
  <si>
    <t>621272</t>
  </si>
  <si>
    <t>DZ STERILIUM CLASSIC PURE 100ML</t>
  </si>
  <si>
    <t>UN 1987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</si>
  <si>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</si>
  <si>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</si>
  <si>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</si>
  <si>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</si>
  <si>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</si>
  <si>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</si>
  <si>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</si>
  <si>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</si>
  <si>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</si>
  <si>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</si>
  <si>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702489</t>
  </si>
  <si>
    <t>Emspoma M 300ml/chladivá</t>
  </si>
  <si>
    <t>840138</t>
  </si>
  <si>
    <t>58160</t>
  </si>
  <si>
    <t>SANORIN 0.5 PM</t>
  </si>
  <si>
    <t>SPR NAS SOL 1X10ML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</si>
  <si>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</si>
  <si>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</si>
  <si>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</si>
  <si>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</si>
  <si>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</si>
  <si>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</si>
  <si>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</si>
  <si>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</si>
  <si>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</si>
  <si>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</si>
  <si>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</si>
  <si>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</si>
  <si>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</si>
  <si>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</si>
  <si>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</si>
  <si>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</si>
  <si>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</si>
  <si>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</si>
  <si>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</si>
  <si>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</si>
  <si>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</si>
  <si>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</si>
  <si>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</si>
  <si>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</si>
  <si>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</si>
  <si>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</si>
  <si>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</si>
  <si>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</si>
  <si>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</si>
  <si>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</si>
  <si>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</si>
  <si>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</si>
  <si>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</si>
  <si>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</si>
  <si>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</si>
  <si>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</si>
  <si>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</si>
  <si>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</si>
  <si>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</si>
  <si>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</si>
  <si>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</si>
  <si>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</si>
  <si>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</si>
  <si>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</si>
  <si>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</si>
  <si>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</si>
  <si>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190484</t>
  </si>
  <si>
    <t>NEPRESOL 25 MG</t>
  </si>
  <si>
    <t>INJ SIC 5X25MG+SOLV</t>
  </si>
  <si>
    <t>500396</t>
  </si>
  <si>
    <t>Diffusil H forte B85 150ml</t>
  </si>
  <si>
    <t>840238</t>
  </si>
  <si>
    <t>Carbofit prášek 25g Čárkll</t>
  </si>
  <si>
    <t>844257</t>
  </si>
  <si>
    <t>29816</t>
  </si>
  <si>
    <t>AVAMYS NAS.SPR.SUS 120X27,5RG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</si>
  <si>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</si>
  <si>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</si>
  <si>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</si>
  <si>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</si>
  <si>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</si>
  <si>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</si>
  <si>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</si>
  <si>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</si>
  <si>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</si>
  <si>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</si>
  <si>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</si>
  <si>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921319</t>
  </si>
  <si>
    <t>KL SUPPOSITORIA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</si>
  <si>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</si>
  <si>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</si>
  <si>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</si>
  <si>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</si>
  <si>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</si>
  <si>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</si>
  <si>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</si>
  <si>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</si>
  <si>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900034</t>
  </si>
  <si>
    <t>KL POLYSAN, OL.HELIANTHI AA AD 100G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</si>
  <si>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</si>
  <si>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</si>
  <si>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</si>
  <si>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</si>
  <si>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</si>
  <si>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</si>
  <si>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</si>
  <si>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</si>
  <si>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921393</t>
  </si>
  <si>
    <t>30KS</t>
  </si>
  <si>
    <t>184114</t>
  </si>
  <si>
    <t>84114</t>
  </si>
  <si>
    <t>FASTUM GEL</t>
  </si>
  <si>
    <t>GEL 50GM</t>
  </si>
  <si>
    <t>921536</t>
  </si>
  <si>
    <t>KL RICINI OL. 500 g</t>
  </si>
  <si>
    <t>116034</t>
  </si>
  <si>
    <t>16034</t>
  </si>
  <si>
    <t>LEPONEX 100 MG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</si>
  <si>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</si>
  <si>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</si>
  <si>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</si>
  <si>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</si>
  <si>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</si>
  <si>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</si>
  <si>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</si>
  <si>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</si>
  <si>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850190</t>
  </si>
  <si>
    <t>129831</t>
  </si>
  <si>
    <t>APO-QUETIAPIN 200 MG</t>
  </si>
  <si>
    <t>POR TBL FLM 30X200MG</t>
  </si>
  <si>
    <t>500676</t>
  </si>
  <si>
    <t>169242</t>
  </si>
  <si>
    <t>DZ Prontosan wound gel 250ml</t>
  </si>
  <si>
    <t>162319</t>
  </si>
  <si>
    <t>62319</t>
  </si>
  <si>
    <t>BETADINE (CHIRURG.) - hnědá</t>
  </si>
  <si>
    <t>500553</t>
  </si>
  <si>
    <t>Lapis tyčinka na bradavice</t>
  </si>
  <si>
    <t>196187</t>
  </si>
  <si>
    <t>96187</t>
  </si>
  <si>
    <t>TBL 50X20MG</t>
  </si>
  <si>
    <t>129359</t>
  </si>
  <si>
    <t>QUETIAPIN ACTAVIS 200 MG</t>
  </si>
  <si>
    <t>POR TBL FLM 60X200MG</t>
  </si>
  <si>
    <t>142825</t>
  </si>
  <si>
    <t>42825</t>
  </si>
  <si>
    <t>CLOZAPIN DESITIN 100 MG</t>
  </si>
  <si>
    <t>148461</t>
  </si>
  <si>
    <t>48461</t>
  </si>
  <si>
    <t>VIRGAN 1.5MG/G OČNÍ GEL</t>
  </si>
  <si>
    <t>OPH GEL 1.5MG/GM</t>
  </si>
  <si>
    <t>842703</t>
  </si>
  <si>
    <t>Hypromeloza -P 10ml</t>
  </si>
  <si>
    <t>844955</t>
  </si>
  <si>
    <t>18761</t>
  </si>
  <si>
    <t>SELENASE INJEKČNÍ ROZTOK 500 MCG</t>
  </si>
  <si>
    <t>INJ SOL 10X10ML</t>
  </si>
  <si>
    <t>841318</t>
  </si>
  <si>
    <t>HBF Calcium panthotenát mast 100ml</t>
  </si>
  <si>
    <t>397238</t>
  </si>
  <si>
    <t>KL ETHANOLUM BENZ.DENAT. 500ml /400g/</t>
  </si>
  <si>
    <t>UN 1170</t>
  </si>
  <si>
    <t>142910</t>
  </si>
  <si>
    <t>ARULATAN 50 MIKROGRAMŮ/ML</t>
  </si>
  <si>
    <t>OPH GTT SOL 1X2.5ML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</si>
  <si>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</si>
  <si>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</si>
  <si>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</si>
  <si>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</si>
  <si>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</si>
  <si>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</si>
  <si>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</si>
  <si>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</si>
  <si>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</si>
  <si>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</si>
  <si>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</si>
  <si>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</si>
  <si>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</si>
  <si>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</si>
  <si>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</si>
  <si>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</si>
  <si>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</si>
  <si>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</si>
  <si>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203323</t>
  </si>
  <si>
    <t>DRM UNG 1X100GM 10%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</si>
  <si>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</si>
  <si>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</si>
  <si>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</si>
  <si>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</si>
  <si>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</si>
  <si>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</si>
  <si>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</si>
  <si>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</si>
  <si>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</si>
  <si>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</si>
  <si>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</si>
  <si>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</si>
  <si>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</si>
  <si>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989042</t>
  </si>
  <si>
    <t>HBF Rybilka NEO 50ml</t>
  </si>
  <si>
    <t>202362</t>
  </si>
  <si>
    <t>IBALGIN 400</t>
  </si>
  <si>
    <t>POR TBL FLM 48X400MG</t>
  </si>
  <si>
    <t>988158</t>
  </si>
  <si>
    <t>500933</t>
  </si>
  <si>
    <t>AZARGA 10 MG/ML + 5 MG/ML</t>
  </si>
  <si>
    <t>OPH GTT SUS 1X5ML</t>
  </si>
  <si>
    <t>186159</t>
  </si>
  <si>
    <t>EREVIT 30</t>
  </si>
  <si>
    <t>INJ SOL 5X1ML/30MG</t>
  </si>
  <si>
    <t>203954</t>
  </si>
  <si>
    <t>POR TBL NOB 28X480MG</t>
  </si>
  <si>
    <t>214616</t>
  </si>
  <si>
    <t>179610</t>
  </si>
  <si>
    <t>MIGRALGIN</t>
  </si>
  <si>
    <t>848558</t>
  </si>
  <si>
    <t>151019</t>
  </si>
  <si>
    <t>BRUFEN 600 MG</t>
  </si>
  <si>
    <t>POR GRA EFF 20X600MG</t>
  </si>
  <si>
    <t>214598</t>
  </si>
  <si>
    <t>195150</t>
  </si>
  <si>
    <t>SEPTANAZAL PRO DOSPĚLÉ 1 MG/50 MG V 1 ML</t>
  </si>
  <si>
    <t>NAS SPR SOL 1X10ML</t>
  </si>
  <si>
    <t>848462</t>
  </si>
  <si>
    <t>Paranit prevent.sprej proti vším 100 ml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</si>
  <si>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</si>
  <si>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</si>
  <si>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</si>
  <si>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</si>
  <si>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</si>
  <si>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</si>
  <si>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</si>
  <si>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</si>
  <si>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</si>
  <si>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</si>
  <si>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</si>
  <si>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844554</t>
  </si>
  <si>
    <t>114065</t>
  </si>
  <si>
    <t>LOZAP 50 ZENTIVA</t>
  </si>
  <si>
    <t>844738</t>
  </si>
  <si>
    <t>101227</t>
  </si>
  <si>
    <t>845796</t>
  </si>
  <si>
    <t>126031</t>
  </si>
  <si>
    <t>PRENEWEL 4 MG/1,25 MG</t>
  </si>
  <si>
    <t>846446</t>
  </si>
  <si>
    <t>124343</t>
  </si>
  <si>
    <t>849059</t>
  </si>
  <si>
    <t>107885</t>
  </si>
  <si>
    <t>APO-SERTRAL 50</t>
  </si>
  <si>
    <t>POR CPS DUR 30X50MG</t>
  </si>
  <si>
    <t>145964</t>
  </si>
  <si>
    <t>45964</t>
  </si>
  <si>
    <t>SERETIDE DISKUS 50/250</t>
  </si>
  <si>
    <t>INH PLV 60X50/250RG</t>
  </si>
  <si>
    <t>183099</t>
  </si>
  <si>
    <t>83099</t>
  </si>
  <si>
    <t>XANAX SR</t>
  </si>
  <si>
    <t>TBL RET 30X0.5MG</t>
  </si>
  <si>
    <t>848925</t>
  </si>
  <si>
    <t>148068</t>
  </si>
  <si>
    <t>ROSUCARD 10 MG POTAHOVANÉ TABLETY</t>
  </si>
  <si>
    <t>848947</t>
  </si>
  <si>
    <t>135928</t>
  </si>
  <si>
    <t>ESOPREX 10 MG</t>
  </si>
  <si>
    <t>125744</t>
  </si>
  <si>
    <t>25744</t>
  </si>
  <si>
    <t>INTEGRILIN 0.75MG/ML</t>
  </si>
  <si>
    <t>INF SOL1X100ML/75MG</t>
  </si>
  <si>
    <t>140777</t>
  </si>
  <si>
    <t>40777</t>
  </si>
  <si>
    <t>NEURONTIN 600 MG</t>
  </si>
  <si>
    <t>POR TBL FLM50X600MG</t>
  </si>
  <si>
    <t>147454</t>
  </si>
  <si>
    <t>EUTHYROX 88 MIKROGRAMŮ</t>
  </si>
  <si>
    <t>POR TBL NOB 100X88RG II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</si>
  <si>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</si>
  <si>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</si>
  <si>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</si>
  <si>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</si>
  <si>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</si>
  <si>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</si>
  <si>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</si>
  <si>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</si>
  <si>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</si>
  <si>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</si>
  <si>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</si>
  <si>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</si>
  <si>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</si>
  <si>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849151</t>
  </si>
  <si>
    <t>122210</t>
  </si>
  <si>
    <t>APO-FENO</t>
  </si>
  <si>
    <t>POR CPS DUR 30X200MG</t>
  </si>
  <si>
    <t>130215</t>
  </si>
  <si>
    <t>30215</t>
  </si>
  <si>
    <t>INJ 10X10ML/50MG</t>
  </si>
  <si>
    <t>175080</t>
  </si>
  <si>
    <t>DRETACEN 250 MG</t>
  </si>
  <si>
    <t>POR TBL FLM 50X250MG</t>
  </si>
  <si>
    <t>500570</t>
  </si>
  <si>
    <t>ZARZIO 48 MU/0,5 ML</t>
  </si>
  <si>
    <t>INJ+INF SOL 5X0.5ML</t>
  </si>
  <si>
    <t>849972</t>
  </si>
  <si>
    <t>107758</t>
  </si>
  <si>
    <t>ROSEMIG 20 MG</t>
  </si>
  <si>
    <t>NAS SPR SOL 2X0.1ML</t>
  </si>
  <si>
    <t>169714</t>
  </si>
  <si>
    <t>LETROX 125</t>
  </si>
  <si>
    <t>POR TBL NOB 100X125MCG</t>
  </si>
  <si>
    <t>213477</t>
  </si>
  <si>
    <t>INJ SOL 10X5ML</t>
  </si>
  <si>
    <t>187427</t>
  </si>
  <si>
    <t>33084</t>
  </si>
  <si>
    <t>RECONVAN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</si>
  <si>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</si>
  <si>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</si>
  <si>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</si>
  <si>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</si>
  <si>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</si>
  <si>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</si>
  <si>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</si>
  <si>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33948</t>
  </si>
  <si>
    <t>NUTRICOMP DRINK PLUS JAHODA</t>
  </si>
  <si>
    <t>841569</t>
  </si>
  <si>
    <t>Fresubin hepa 15x500ml</t>
  </si>
  <si>
    <t>988740</t>
  </si>
  <si>
    <t>Nutrison Advanced Diason 1000ml</t>
  </si>
  <si>
    <t>990223</t>
  </si>
  <si>
    <t>NEPRO HP 500ml vanilková</t>
  </si>
  <si>
    <t>133328</t>
  </si>
  <si>
    <t>33328</t>
  </si>
  <si>
    <t>NUTRIDRINK S PŘÍCH. TROP. OVOCE</t>
  </si>
  <si>
    <t>133340</t>
  </si>
  <si>
    <t>33340</t>
  </si>
  <si>
    <t>DIASIP S PŘÍCHUTÍ VANILKOVOU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</si>
  <si>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</si>
  <si>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</si>
  <si>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</si>
  <si>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</si>
  <si>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</si>
  <si>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</si>
  <si>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33936</t>
  </si>
  <si>
    <t>NUTRIDRINK S PŘÍCHUTÍ BANÁNOVOU</t>
  </si>
  <si>
    <t>108807</t>
  </si>
  <si>
    <t>8807</t>
  </si>
  <si>
    <t>DALACIN C PHOSPHATE</t>
  </si>
  <si>
    <t>INJ 1X4ML 600MG</t>
  </si>
  <si>
    <t>201030</t>
  </si>
  <si>
    <t>SEFOTAK 1 G</t>
  </si>
  <si>
    <t>134595</t>
  </si>
  <si>
    <t>MEDOCLAV 1000 MG/200 MG</t>
  </si>
  <si>
    <t>INJ+INF PLV SOL 10X1.2GM</t>
  </si>
  <si>
    <t>101076</t>
  </si>
  <si>
    <t>1076</t>
  </si>
  <si>
    <t>OPHTHALMO-FRAMYKOIN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</si>
  <si>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</si>
  <si>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</si>
  <si>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</si>
  <si>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</si>
  <si>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</si>
  <si>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</si>
  <si>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</si>
  <si>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</si>
  <si>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</si>
  <si>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</si>
  <si>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</si>
  <si>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</si>
  <si>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</si>
  <si>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</si>
  <si>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148261</t>
  </si>
  <si>
    <t>48261</t>
  </si>
  <si>
    <t>PLV ADS 1X20GM</t>
  </si>
  <si>
    <t>105113</t>
  </si>
  <si>
    <t>5113</t>
  </si>
  <si>
    <t>TARGOCID 400MG</t>
  </si>
  <si>
    <t>INJ SIC 1X400MG+SOL</t>
  </si>
  <si>
    <t>131654</t>
  </si>
  <si>
    <t>CEFTAZIDIM KABI 1 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</si>
  <si>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</si>
  <si>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</si>
  <si>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</si>
  <si>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</si>
  <si>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</si>
  <si>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</si>
  <si>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</si>
  <si>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</si>
  <si>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</si>
  <si>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</si>
  <si>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</si>
  <si>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</si>
  <si>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25746</t>
  </si>
  <si>
    <t>INVANZ 1 G</t>
  </si>
  <si>
    <t>168999</t>
  </si>
  <si>
    <t>68999</t>
  </si>
  <si>
    <t>AMPICILIN BIOTIKA</t>
  </si>
  <si>
    <t>INJ 10X500MG</t>
  </si>
  <si>
    <t>155862</t>
  </si>
  <si>
    <t>SUMAMED 500 MG INFUZE</t>
  </si>
  <si>
    <t>INF PLV SOL 5X500MG</t>
  </si>
  <si>
    <t>165484</t>
  </si>
  <si>
    <t>65484</t>
  </si>
  <si>
    <t>CLOTRIMAZOL AL 1%</t>
  </si>
  <si>
    <t>CRM 1X20GM 1%</t>
  </si>
  <si>
    <t>166037</t>
  </si>
  <si>
    <t>66037</t>
  </si>
  <si>
    <t>CPS 7X100MG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</si>
  <si>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</si>
  <si>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</si>
  <si>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</si>
  <si>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</si>
  <si>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</si>
  <si>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</si>
  <si>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</si>
  <si>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</si>
  <si>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850734</t>
  </si>
  <si>
    <t>149384</t>
  </si>
  <si>
    <t>ECALTA 100 MG</t>
  </si>
  <si>
    <t>INF PLV CSL 100MG+30ML</t>
  </si>
  <si>
    <t>29980</t>
  </si>
  <si>
    <t>FLEBOGAMMA 10g DIF Grifols</t>
  </si>
  <si>
    <t>0062465</t>
  </si>
  <si>
    <t>HAEMOCOMPLETTAN P</t>
  </si>
  <si>
    <t>IVN INJ+INF PLV SOL 1X2000MG</t>
  </si>
  <si>
    <t>725755</t>
  </si>
  <si>
    <t>Deriváty</t>
  </si>
  <si>
    <t>#N/A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</si>
  <si>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</si>
  <si>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</si>
  <si>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</si>
  <si>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</si>
  <si>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</si>
  <si>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</si>
  <si>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</si>
  <si>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IVN INJ PSO LQF 1+1X15ML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</si>
  <si>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</si>
  <si>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</si>
  <si>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</si>
  <si>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</si>
  <si>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</si>
  <si>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</si>
  <si>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</si>
  <si>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</si>
  <si>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</si>
  <si>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</si>
  <si>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</si>
  <si>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195640</t>
  </si>
  <si>
    <t>95640</t>
  </si>
  <si>
    <t>NUTRIFLEX LIPID PERI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</si>
  <si>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</si>
  <si>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</si>
  <si>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</si>
  <si>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</si>
  <si>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</si>
  <si>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</si>
  <si>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</si>
  <si>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</si>
  <si>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</si>
  <si>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</si>
  <si>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</si>
  <si>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</si>
  <si>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</si>
  <si>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</si>
  <si>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</si>
  <si>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</si>
  <si>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</si>
  <si>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395212</t>
  </si>
  <si>
    <t>57545</t>
  </si>
  <si>
    <t>AMINOSTERIL N HEPA- 8% 500 ml</t>
  </si>
  <si>
    <t>IR 10X500ML</t>
  </si>
  <si>
    <t>152197</t>
  </si>
  <si>
    <t>NUTRIFLEX OMEGA PLUS N3C</t>
  </si>
  <si>
    <t>60</t>
  </si>
  <si>
    <t>6022</t>
  </si>
  <si>
    <t>214526</t>
  </si>
  <si>
    <t>POR TBL ENT 100X40MG I</t>
  </si>
  <si>
    <t>214435</t>
  </si>
  <si>
    <t>102477</t>
  </si>
  <si>
    <t>2477</t>
  </si>
  <si>
    <t>114933</t>
  </si>
  <si>
    <t>14933</t>
  </si>
  <si>
    <t>INHIBACE PLUS</t>
  </si>
  <si>
    <t>131215</t>
  </si>
  <si>
    <t>31215</t>
  </si>
  <si>
    <t>TBL 30X25MG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</si>
  <si>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</si>
  <si>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</si>
  <si>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</si>
  <si>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</si>
  <si>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</si>
  <si>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</si>
  <si>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</si>
  <si>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</si>
  <si>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</si>
  <si>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</si>
  <si>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</si>
  <si>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500798</t>
  </si>
  <si>
    <t>DZ DEBRIEKASAN roztok s rozpraš. 500 ml</t>
  </si>
  <si>
    <t>roztok</t>
  </si>
  <si>
    <t>847132</t>
  </si>
  <si>
    <t>137238</t>
  </si>
  <si>
    <t>ADENOCOR</t>
  </si>
  <si>
    <t>INJ SOL 6X2ML/6MG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</si>
  <si>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</si>
  <si>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</si>
  <si>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</si>
  <si>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</si>
  <si>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</si>
  <si>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</si>
  <si>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</si>
  <si>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</si>
  <si>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</si>
  <si>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</si>
  <si>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</si>
  <si>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</si>
  <si>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</si>
  <si>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</si>
  <si>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</si>
  <si>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</si>
  <si>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</si>
  <si>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</si>
  <si>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</si>
  <si>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</si>
  <si>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</si>
  <si>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394619</t>
  </si>
  <si>
    <t>Menalind Professional masážní gel 200ml</t>
  </si>
  <si>
    <t>198169</t>
  </si>
  <si>
    <t>98169</t>
  </si>
  <si>
    <t>BUSCOPAN</t>
  </si>
  <si>
    <t>INJ 5X1ML/20MG</t>
  </si>
  <si>
    <t>98901</t>
  </si>
  <si>
    <t>GLUKÓZA 5% VIAFLO</t>
  </si>
  <si>
    <t>154815</t>
  </si>
  <si>
    <t>TETANOL PUR</t>
  </si>
  <si>
    <t>INJ SUS 1X0.5ML</t>
  </si>
  <si>
    <t>841562</t>
  </si>
  <si>
    <t>KL ETHER 160G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</si>
  <si>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</si>
  <si>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</si>
  <si>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</si>
  <si>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</si>
  <si>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</si>
  <si>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</si>
  <si>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</si>
  <si>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</si>
  <si>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</si>
  <si>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</si>
  <si>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</si>
  <si>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</si>
  <si>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</si>
  <si>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</si>
  <si>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</si>
  <si>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</si>
  <si>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113033</t>
  </si>
  <si>
    <t>13033</t>
  </si>
  <si>
    <t>PULMICORT 0.5MG/ML</t>
  </si>
  <si>
    <t>SUS 20X2ML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</si>
  <si>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</si>
  <si>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</si>
  <si>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</si>
  <si>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</si>
  <si>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</si>
  <si>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</si>
  <si>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</si>
  <si>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</si>
  <si>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</si>
  <si>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</si>
  <si>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</si>
  <si>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</si>
  <si>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</si>
  <si>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</si>
  <si>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</si>
  <si>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</si>
  <si>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</si>
  <si>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</si>
  <si>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</si>
  <si>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</si>
  <si>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</si>
  <si>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</si>
  <si>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214593</t>
  </si>
  <si>
    <t>214628</t>
  </si>
  <si>
    <t>VASOCARDIN 50</t>
  </si>
  <si>
    <t>POR TBL NOB 50X50MG</t>
  </si>
  <si>
    <t>203765</t>
  </si>
  <si>
    <t>POR CPS DUR 30X4MG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</si>
  <si>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</si>
  <si>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</si>
  <si>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</si>
  <si>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</si>
  <si>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</si>
  <si>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</si>
  <si>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</si>
  <si>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</si>
  <si>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</si>
  <si>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</si>
  <si>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</si>
  <si>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</si>
  <si>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</si>
  <si>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</si>
  <si>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</si>
  <si>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</si>
  <si>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</si>
  <si>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</si>
  <si>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</si>
  <si>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</si>
  <si>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</si>
  <si>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</si>
  <si>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</si>
  <si>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</si>
  <si>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</si>
  <si>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6025</t>
  </si>
  <si>
    <t>109844</t>
  </si>
  <si>
    <t>9844</t>
  </si>
  <si>
    <t>DRG 50X6.5MG</t>
  </si>
  <si>
    <t>169417</t>
  </si>
  <si>
    <t>69417</t>
  </si>
  <si>
    <t>DIAZEPAM DESITIN RECTAL TUBE</t>
  </si>
  <si>
    <t>ENM 5X2.5ML/5MG</t>
  </si>
  <si>
    <t>6026</t>
  </si>
  <si>
    <t>6029</t>
  </si>
  <si>
    <t>93701</t>
  </si>
  <si>
    <t>SUFENTA</t>
  </si>
  <si>
    <t>INJ SOL 5X2ML/10RG</t>
  </si>
  <si>
    <t>102587</t>
  </si>
  <si>
    <t>2587</t>
  </si>
  <si>
    <t>INF 20X10ML-PLA.AMP</t>
  </si>
  <si>
    <t>921184</t>
  </si>
  <si>
    <t>KL UNGUENTUM</t>
  </si>
  <si>
    <t>100982</t>
  </si>
  <si>
    <t>982</t>
  </si>
  <si>
    <t>CARBOSORB</t>
  </si>
  <si>
    <t>PLV 1X25GM</t>
  </si>
  <si>
    <t>396473</t>
  </si>
  <si>
    <t>99130</t>
  </si>
  <si>
    <t>INF 1X100 ML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</si>
  <si>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</si>
  <si>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</si>
  <si>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</si>
  <si>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</si>
  <si>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</si>
  <si>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</si>
  <si>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</si>
  <si>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901185</t>
  </si>
  <si>
    <t>IR ETHANOLUM 96% 500 ml</t>
  </si>
  <si>
    <t>IR 500 ml</t>
  </si>
  <si>
    <t>189802</t>
  </si>
  <si>
    <t>89802</t>
  </si>
  <si>
    <t>ARDEAELYTOSOL R 1/3</t>
  </si>
  <si>
    <t>396374</t>
  </si>
  <si>
    <t>KL SOL.ACIDI BORICI 3% 500G</t>
  </si>
  <si>
    <t>FAGRON, KULICH</t>
  </si>
  <si>
    <t>282667</t>
  </si>
  <si>
    <t>82667</t>
  </si>
  <si>
    <t>DEBRIECASAN ROZTOK 500 ML</t>
  </si>
  <si>
    <t>ROZPRAŠOVAČ  KAT.ČÍSLO  0210</t>
  </si>
  <si>
    <t>500808</t>
  </si>
  <si>
    <t>IR  0.9%SOD.CHLOR.FOR IRR.1000 ECOTAINER</t>
  </si>
  <si>
    <t>IR OR B/BR</t>
  </si>
  <si>
    <t>201992</t>
  </si>
  <si>
    <t>POR TBL FLM 120X500MG</t>
  </si>
  <si>
    <t>397412</t>
  </si>
  <si>
    <t>IR  0.9%SOD.CHLOR.FOR IRR. 6X1000 ML</t>
  </si>
  <si>
    <t>IR-Fres. 6X1000 ML 15%</t>
  </si>
  <si>
    <t>154710</t>
  </si>
  <si>
    <t>BOTULISM-ANTITOXIN BEHRING</t>
  </si>
  <si>
    <t>INF SOL 1X250ML</t>
  </si>
  <si>
    <t>849266</t>
  </si>
  <si>
    <t>162444</t>
  </si>
  <si>
    <t xml:space="preserve">SUFENTANIL TORREX 5 MCG/ML </t>
  </si>
  <si>
    <t>114875</t>
  </si>
  <si>
    <t>14875</t>
  </si>
  <si>
    <t>IALUGEN PLUS</t>
  </si>
  <si>
    <t>CRM 1X20GM</t>
  </si>
  <si>
    <t>114877</t>
  </si>
  <si>
    <t>14877</t>
  </si>
  <si>
    <t>CRM 1X60GM</t>
  </si>
  <si>
    <t>90099</t>
  </si>
  <si>
    <t>Faktor VII Baxter 600 IU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</si>
  <si>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</si>
  <si>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</si>
  <si>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</si>
  <si>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</si>
  <si>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</si>
  <si>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</si>
  <si>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</si>
  <si>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</si>
  <si>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</si>
  <si>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</si>
  <si>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</si>
  <si>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</si>
  <si>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</si>
  <si>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</si>
  <si>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</si>
  <si>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</si>
  <si>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</si>
  <si>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</si>
  <si>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</si>
  <si>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</si>
  <si>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</si>
  <si>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</si>
  <si>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</si>
  <si>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</si>
  <si>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</si>
  <si>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</si>
  <si>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196872</t>
  </si>
  <si>
    <t>96872</t>
  </si>
  <si>
    <t>GLUKÓZA 5 BRAUN, REF.349130</t>
  </si>
  <si>
    <t>INF 1X250ML-PE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</si>
  <si>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</si>
  <si>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</si>
  <si>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</si>
  <si>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</si>
  <si>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</si>
  <si>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</si>
  <si>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</si>
  <si>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</si>
  <si>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8121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</si>
  <si>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</si>
  <si>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</si>
  <si>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</si>
  <si>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</si>
  <si>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</si>
  <si>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</si>
  <si>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</si>
  <si>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</si>
  <si>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</si>
  <si>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</si>
  <si>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</si>
  <si>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</si>
  <si>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</si>
  <si>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</si>
  <si>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</si>
  <si>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9001</t>
  </si>
  <si>
    <t>9071</t>
  </si>
  <si>
    <t>166233</t>
  </si>
  <si>
    <t>PARALEN GRIP CHŘIPKA A BOLEST</t>
  </si>
  <si>
    <t>POR TBL FLM 24 I</t>
  </si>
  <si>
    <t>170271</t>
  </si>
  <si>
    <t>APO-IBUPROFEN RAPID 400 MG SOFT CAPSULES</t>
  </si>
  <si>
    <t>POR CPS MOL 20X400MG</t>
  </si>
  <si>
    <t>9094</t>
  </si>
  <si>
    <t>843728</t>
  </si>
  <si>
    <t>16908</t>
  </si>
  <si>
    <t>PANADOL PLUS GRIP</t>
  </si>
  <si>
    <t>POR TBL FLM 24</t>
  </si>
  <si>
    <t>196689</t>
  </si>
  <si>
    <t>47711</t>
  </si>
  <si>
    <t>COLDREX TABLETY</t>
  </si>
  <si>
    <t>POR TBL NOB 24</t>
  </si>
  <si>
    <t>847590</t>
  </si>
  <si>
    <t>124913</t>
  </si>
  <si>
    <t>COLDREX HORKÝ NÁPOJ CITRON S MEDEM</t>
  </si>
  <si>
    <t xml:space="preserve">POR PLV SOL 10 </t>
  </si>
  <si>
    <t>94</t>
  </si>
  <si>
    <t>9401</t>
  </si>
  <si>
    <t>930404</t>
  </si>
  <si>
    <t>KL PARAFFINUM SOLID. 5 kg HVLP</t>
  </si>
  <si>
    <t>9402</t>
  </si>
  <si>
    <t>95</t>
  </si>
  <si>
    <t>9501</t>
  </si>
  <si>
    <t>166503</t>
  </si>
  <si>
    <t>66503</t>
  </si>
  <si>
    <t>DRM SPR SOL 1X30ML</t>
  </si>
  <si>
    <t>57338</t>
  </si>
  <si>
    <t>CARBO MEDICINALIS</t>
  </si>
  <si>
    <t>POR TBL NOB 20X300MG</t>
  </si>
  <si>
    <t>901176</t>
  </si>
  <si>
    <t>IR AC.BORICI AQ.OPHTAL.50 ML</t>
  </si>
  <si>
    <t>IR OČNI VODA 50 ml</t>
  </si>
  <si>
    <t>9502</t>
  </si>
  <si>
    <t>93</t>
  </si>
  <si>
    <t>846629</t>
  </si>
  <si>
    <t>100013</t>
  </si>
  <si>
    <t>IBALGIN 400 TBL 24</t>
  </si>
  <si>
    <t xml:space="preserve">POR TBL FLM 24X400MG </t>
  </si>
  <si>
    <t>188967</t>
  </si>
  <si>
    <t>88967</t>
  </si>
  <si>
    <t>STOPTUSSIN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</si>
  <si>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</si>
  <si>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</si>
  <si>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</si>
  <si>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</si>
  <si>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</si>
  <si>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</si>
  <si>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</si>
  <si>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</si>
  <si>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9308</t>
  </si>
  <si>
    <t>844346</t>
  </si>
  <si>
    <t>Akutol spray</t>
  </si>
  <si>
    <t>60 ml</t>
  </si>
  <si>
    <t>849438</t>
  </si>
  <si>
    <t>157599</t>
  </si>
  <si>
    <t>PARALEN GRIP</t>
  </si>
  <si>
    <t xml:space="preserve">POR TBL FLM 12 </t>
  </si>
  <si>
    <t>47710</t>
  </si>
  <si>
    <t>POR TBL NOB 12</t>
  </si>
  <si>
    <t>148543</t>
  </si>
  <si>
    <t>NEO-ANGIN ŠALVĚJ</t>
  </si>
  <si>
    <t>ORM PAS 24</t>
  </si>
  <si>
    <t>44</t>
  </si>
  <si>
    <t>4441</t>
  </si>
  <si>
    <t>159115</t>
  </si>
  <si>
    <t>APO-ROSUVASTATIN 10 MG</t>
  </si>
  <si>
    <t>848797</t>
  </si>
  <si>
    <t>163143</t>
  </si>
  <si>
    <t>TENOLOC 200</t>
  </si>
  <si>
    <t>184229</t>
  </si>
  <si>
    <t>84229</t>
  </si>
  <si>
    <t>ENDOXAN 200 MG</t>
  </si>
  <si>
    <t>INJ PLV SOL10X200MG</t>
  </si>
  <si>
    <t>128831</t>
  </si>
  <si>
    <t>28831</t>
  </si>
  <si>
    <t>AERIUS 2,5 MG</t>
  </si>
  <si>
    <t>POR TBL DIS 30X2.5MG</t>
  </si>
  <si>
    <t>200239</t>
  </si>
  <si>
    <t>FORANE</t>
  </si>
  <si>
    <t>INH SOL 1X100ML</t>
  </si>
  <si>
    <t>930182</t>
  </si>
  <si>
    <t>KL PERSTERIL 35% 1000G</t>
  </si>
  <si>
    <t>844243</t>
  </si>
  <si>
    <t>112561</t>
  </si>
  <si>
    <t>RECOXA 15</t>
  </si>
  <si>
    <t>POR TBL NOB 30X15MG</t>
  </si>
  <si>
    <t>114950</t>
  </si>
  <si>
    <t>155868</t>
  </si>
  <si>
    <t>SUMAMED</t>
  </si>
  <si>
    <t>CPS 6X250MG</t>
  </si>
  <si>
    <t>103378</t>
  </si>
  <si>
    <t>3378</t>
  </si>
  <si>
    <t>BISEPTOL 120</t>
  </si>
  <si>
    <t>TBL 20X120MG</t>
  </si>
  <si>
    <t>199248</t>
  </si>
  <si>
    <t>99248</t>
  </si>
  <si>
    <t>MYFUNGAR</t>
  </si>
  <si>
    <t>4442</t>
  </si>
  <si>
    <t>158292</t>
  </si>
  <si>
    <t>58292</t>
  </si>
  <si>
    <t>RANISAN 75 MG</t>
  </si>
  <si>
    <t>TBL OBD 10X75MG</t>
  </si>
  <si>
    <t>397388</t>
  </si>
  <si>
    <t>9999999</t>
  </si>
  <si>
    <t>Lyovac cosmegen</t>
  </si>
  <si>
    <t>inj sus 0,5/3ml</t>
  </si>
  <si>
    <t>116904</t>
  </si>
  <si>
    <t>16904</t>
  </si>
  <si>
    <t>AVODART 0,5 MG</t>
  </si>
  <si>
    <t>POR CPS MOL 90X0.5MG</t>
  </si>
  <si>
    <t>163149</t>
  </si>
  <si>
    <t>HYPNOGEN</t>
  </si>
  <si>
    <t>197654</t>
  </si>
  <si>
    <t>97654</t>
  </si>
  <si>
    <t>DOXYBENE 100MG</t>
  </si>
  <si>
    <t>CPS 10X100MG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</si>
  <si>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</si>
  <si>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</si>
  <si>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</si>
  <si>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</si>
  <si>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</si>
  <si>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</si>
  <si>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</si>
  <si>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</si>
  <si>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</si>
  <si>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LEM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</si>
  <si>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</si>
  <si>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</si>
  <si>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</si>
  <si>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</si>
  <si>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</si>
  <si>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centrální sterilizace, OCS - detašované p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</si>
  <si>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</si>
  <si>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</si>
  <si>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</si>
  <si>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</si>
  <si>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</si>
  <si>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</si>
  <si>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</si>
  <si>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Klinická hodnocení - Onkologická klinika</t>
  </si>
  <si>
    <t>Granty, Prof. MUDr. Jiří Gallo, PhD. - ORTOP</t>
  </si>
  <si>
    <t>Granty, MUDr. Ondřej Kalita, Ph.D. - NCHIR</t>
  </si>
  <si>
    <t>Odbor hlavního mechanika</t>
  </si>
  <si>
    <t>Odbor informatiky</t>
  </si>
  <si>
    <t>Úsek ředitele (včet.9007,9008,9013,9014,9017,9018)</t>
  </si>
  <si>
    <t>Personální úsek (včetně 9072,9074)</t>
  </si>
  <si>
    <t>Oddělění ekologie a vodního hospodářství</t>
  </si>
  <si>
    <t>Provozní služby, Provoz prádelny</t>
  </si>
  <si>
    <t>DOPR, Provoz dopravy-sanitní-převoz pac.ve FNOL</t>
  </si>
  <si>
    <t>STRAV, Provoz stravování - ostatní stravování</t>
  </si>
  <si>
    <t>STRAV, Provoz stravování - tablet, pacient. strava</t>
  </si>
  <si>
    <t>Sklady, ostatní provozy, Ostatní provozy,sklady,st</t>
  </si>
  <si>
    <t>Sklady, ostatní provozy, Sklad ZPr (sledování reži</t>
  </si>
  <si>
    <t>Sklady, ostatní provozy, parková skupina</t>
  </si>
  <si>
    <t>LEM-laboratoř experimentální medicíny</t>
  </si>
  <si>
    <t>LEM - referenční diagnostika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</si>
  <si>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</si>
  <si>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</si>
  <si>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</si>
  <si>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</si>
  <si>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</si>
  <si>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Lékárna - parenter. výživa</t>
  </si>
  <si>
    <t>393 TO krevní deriváty IVLP (112 01 003)</t>
  </si>
  <si>
    <t>394 TO krevní deriváty hemofilici (112 01 003)</t>
  </si>
  <si>
    <t>Lékárna - centrové léky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</si>
  <si>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</si>
  <si>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</si>
  <si>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</si>
  <si>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</si>
  <si>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B01AB06 - Nadroparin</t>
  </si>
  <si>
    <t>J01DB04 - Cefazolin</t>
  </si>
  <si>
    <t>N01AH03 - Sufentanyl</t>
  </si>
  <si>
    <t>V06XX - Potraviny pro zvláštní lékařské účely (PZLÚ)</t>
  </si>
  <si>
    <t>J01CR01 - Ampicilin a enzymový inhibitor</t>
  </si>
  <si>
    <t>N05CD08 - Midazolam</t>
  </si>
  <si>
    <t>J01DH02 - Meropenem</t>
  </si>
  <si>
    <t>J01MA02 - Ciprofloxacin</t>
  </si>
  <si>
    <t>J01MA01 - Ofloxacin</t>
  </si>
  <si>
    <t>A04AA01 - Ondansetron</t>
  </si>
  <si>
    <t>N06AB06 - Sertralin</t>
  </si>
  <si>
    <t>J01GB03 - Gentamicin</t>
  </si>
  <si>
    <t>A02BC02 - Pantoprazol</t>
  </si>
  <si>
    <t>N01AX10 - Propofol</t>
  </si>
  <si>
    <t>C09CA07 - Telmisartan</t>
  </si>
  <si>
    <t>J01XD01 - Metronidazol</t>
  </si>
  <si>
    <t>J02AC01 - Flukonazol</t>
  </si>
  <si>
    <t>J01FA09 - Klarithromycin</t>
  </si>
  <si>
    <t>N06AX11 - Mirtazapin</t>
  </si>
  <si>
    <t>C08DA01 - Verapamil</t>
  </si>
  <si>
    <t>C08CA08 - Nitrendipin</t>
  </si>
  <si>
    <t>N05BA12 - Alprazolam</t>
  </si>
  <si>
    <t>A10BA02 - Metformin</t>
  </si>
  <si>
    <t>M01AX17 - Nimesulid</t>
  </si>
  <si>
    <t>C07AB05 - Betaxolol</t>
  </si>
  <si>
    <t>B02BD08 - Eptakog alfa (aktivovaný)</t>
  </si>
  <si>
    <t>C09AA04 - Perindopril</t>
  </si>
  <si>
    <t>J01FF01 - Klindamycin</t>
  </si>
  <si>
    <t>C09AA05 - Ramipril</t>
  </si>
  <si>
    <t>J01GB06 - Amikacin</t>
  </si>
  <si>
    <t>C09BA04 - Perindopril a diuretika</t>
  </si>
  <si>
    <t>J01XA01 - Vankomycin</t>
  </si>
  <si>
    <t>C09BB04 - Perindopril a amlodipin</t>
  </si>
  <si>
    <t>C07AB07 - Bisoprolol</t>
  </si>
  <si>
    <t>N06AB04 - Citalopram</t>
  </si>
  <si>
    <t>N01AB08 - Sevofluran</t>
  </si>
  <si>
    <t>C01BD01 - Amiodaron</t>
  </si>
  <si>
    <t>N03AG01 - Kyselina valproová</t>
  </si>
  <si>
    <t>A02BC03 - Lansoprazol</t>
  </si>
  <si>
    <t>C07AG02 - Karvedilol</t>
  </si>
  <si>
    <t>C02CA04 - Doxazosin</t>
  </si>
  <si>
    <t>B01AX05 - Fondaparinux</t>
  </si>
  <si>
    <t>C09DA01 - Losartan a diuretika</t>
  </si>
  <si>
    <t>J01DH51 - Imipenem a enzymový inhibitor</t>
  </si>
  <si>
    <t>C10AA05 - Atorvastatin</t>
  </si>
  <si>
    <t>J01FA10 - Azithromycin</t>
  </si>
  <si>
    <t>C10AA07 - Rosuvastatin</t>
  </si>
  <si>
    <t>B01AC04 - Klopidogrel</t>
  </si>
  <si>
    <t>C10BX03 - Atorvastatin a amlodipin</t>
  </si>
  <si>
    <t>A10AB05 - Inzulin aspart</t>
  </si>
  <si>
    <t>G04CA02 - Tamsulosin</t>
  </si>
  <si>
    <t>J01MA14 - Moxifloxacin</t>
  </si>
  <si>
    <t>H02AB04 - Methylprednisolon</t>
  </si>
  <si>
    <t>J01XB01 - Kolistin</t>
  </si>
  <si>
    <t>H03AA01 - Levothyroxin, sodná sůl</t>
  </si>
  <si>
    <t>J01XX08 - Linezolid</t>
  </si>
  <si>
    <t>J01CA01 - Ampicilin</t>
  </si>
  <si>
    <t>J02AC03 - Vorikonazol</t>
  </si>
  <si>
    <t>J01CF04 - Oxacilin</t>
  </si>
  <si>
    <t>M03AC04 - Atrakurium</t>
  </si>
  <si>
    <t>A06AD11 - Laktulóza</t>
  </si>
  <si>
    <t>A10BB12 - Glimepirid</t>
  </si>
  <si>
    <t>J01CR02 - Amoxicilin a enzymový inhibitor</t>
  </si>
  <si>
    <t>N02AX02 - Tramadol</t>
  </si>
  <si>
    <t>J01CR05 - Piperacilin a enzymový inhibitor</t>
  </si>
  <si>
    <t>N03AX12 - Gabapentin</t>
  </si>
  <si>
    <t>A07DA - Antipropulziva</t>
  </si>
  <si>
    <t>B01AA03 - Warfarin</t>
  </si>
  <si>
    <t>R06AX13 - Loratadin</t>
  </si>
  <si>
    <t>B01AE07 - Dabigatran-etexilát</t>
  </si>
  <si>
    <t>R03AC02 - Salbutamol</t>
  </si>
  <si>
    <t>N07CA01 - Betahistin</t>
  </si>
  <si>
    <t>R03AC13 - Formoterol</t>
  </si>
  <si>
    <t>R06AE07 - Cetirizin</t>
  </si>
  <si>
    <t>R03BA05 - Flutikason</t>
  </si>
  <si>
    <t>J01DD02 - Ceftazidim</t>
  </si>
  <si>
    <t>R06AE09 - Levocetirizin</t>
  </si>
  <si>
    <t>J01DE01 - Cefepim</t>
  </si>
  <si>
    <t>A10AB01 - Inzulin lidský</t>
  </si>
  <si>
    <t>L02BA01 - Tamoxifen</t>
  </si>
  <si>
    <t>A03FA07 - Itopridum</t>
  </si>
  <si>
    <t>J01DC02 - Cefuroxim</t>
  </si>
  <si>
    <t>J01DD01 - Cefotaxim</t>
  </si>
  <si>
    <t>A02BC02</t>
  </si>
  <si>
    <t>IVN INJ PLV SOL 1X40MG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</si>
  <si>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</si>
  <si>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</si>
  <si>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</si>
  <si>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</si>
  <si>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</si>
  <si>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</si>
  <si>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</si>
  <si>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</si>
  <si>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</si>
  <si>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</si>
  <si>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SDR+IVN INJ SOL 1X10ML</t>
  </si>
  <si>
    <t>A10BA02</t>
  </si>
  <si>
    <t>POR TBL FLM 60X500MG</t>
  </si>
  <si>
    <t>POR TBL FLM 60X850MG</t>
  </si>
  <si>
    <t>A10BB12</t>
  </si>
  <si>
    <t>B01AA03</t>
  </si>
  <si>
    <t>POR TBL NOB 100X2MG I</t>
  </si>
  <si>
    <t>POR TBL NOB 100X5MG I</t>
  </si>
  <si>
    <t>WARFARIN ORION 3 MG</t>
  </si>
  <si>
    <t>POR TBL NOB 100X3MG</t>
  </si>
  <si>
    <t>WARFARIN ORION 5 MG</t>
  </si>
  <si>
    <t>B01AB06</t>
  </si>
  <si>
    <t>SDR INJ SOL ISP 10X0.6MLX19000</t>
  </si>
  <si>
    <t>SDR INJ SOL ISP 10X1MLX19000IU</t>
  </si>
  <si>
    <t>INJ SOL ISP 10X0.3ML</t>
  </si>
  <si>
    <t>INJ SOL ISP 10X0.6ML</t>
  </si>
  <si>
    <t>INJ SOL ISP 10X1ML</t>
  </si>
  <si>
    <t>INJ SOL ISP 10X0.4ML</t>
  </si>
  <si>
    <t>INJ SOL ISP 10X0.8ML</t>
  </si>
  <si>
    <t>SDR INJ SOL ISP 10X0.8MLX19000</t>
  </si>
  <si>
    <t>B01AC04</t>
  </si>
  <si>
    <t>B01AE07</t>
  </si>
  <si>
    <t>POR CPS DUR 60X1X150MG</t>
  </si>
  <si>
    <t>B01AX05</t>
  </si>
  <si>
    <t>ARIXTRA 2,5 MG/0,5 ML</t>
  </si>
  <si>
    <t>SDR+IVN INJ SOL 10X0.5ML I</t>
  </si>
  <si>
    <t>C01BD01</t>
  </si>
  <si>
    <t>IVN INJ SOL 6X3ML</t>
  </si>
  <si>
    <t>POR TBL NOB 30X200MG</t>
  </si>
  <si>
    <t>POR TBL NOB 60X200MG</t>
  </si>
  <si>
    <t>C02CA04</t>
  </si>
  <si>
    <t>45215</t>
  </si>
  <si>
    <t>C07AB05</t>
  </si>
  <si>
    <t>C07AB07</t>
  </si>
  <si>
    <t>C07AG02</t>
  </si>
  <si>
    <t>C08CA08</t>
  </si>
  <si>
    <t>C08DA01</t>
  </si>
  <si>
    <t>POR TBL RET 50X240MG</t>
  </si>
  <si>
    <t>C09AA04</t>
  </si>
  <si>
    <t>C09AA05</t>
  </si>
  <si>
    <t>TRITACE 10 MG</t>
  </si>
  <si>
    <t>TRITACE 5 MG</t>
  </si>
  <si>
    <t>C09BA04</t>
  </si>
  <si>
    <t>PRESTARIUM NEO COMBI 5 MG/1,25 MG</t>
  </si>
  <si>
    <t>C09BB04</t>
  </si>
  <si>
    <t>C09CA07</t>
  </si>
  <si>
    <t>C09DA01</t>
  </si>
  <si>
    <t>C10AA05</t>
  </si>
  <si>
    <t>POR TBL FLM 100X20MG</t>
  </si>
  <si>
    <t>POR TBL FLM 100X40MG</t>
  </si>
  <si>
    <t>C10AA07</t>
  </si>
  <si>
    <t>G04CA02</t>
  </si>
  <si>
    <t>POR CPS RDR 30X0.4MG</t>
  </si>
  <si>
    <t>H02AB04</t>
  </si>
  <si>
    <t>SOLU-MEDROL 62,5 MG/ML</t>
  </si>
  <si>
    <t>IMS+IVN INJ PSO LQF 250MG+4ML</t>
  </si>
  <si>
    <t>SOLU-MEDROL 40 MG/ML</t>
  </si>
  <si>
    <t>IMS+IVN INJ PSO LQF 40MG+1ML</t>
  </si>
  <si>
    <t>IMS+IVN INJ PSO LQF 125MG+2ML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</si>
  <si>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</si>
  <si>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</si>
  <si>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</si>
  <si>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</si>
  <si>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</si>
  <si>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</si>
  <si>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IMS+IVN INJ PLV SOL 10X1000MG</t>
  </si>
  <si>
    <t>J01CF04</t>
  </si>
  <si>
    <t>PROSTAPHLIN 1000 MG</t>
  </si>
  <si>
    <t>IVN INJ PLV SOL 1X1GM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</si>
  <si>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</si>
  <si>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</si>
  <si>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</si>
  <si>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</si>
  <si>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</si>
  <si>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POR TBL FLM 21</t>
  </si>
  <si>
    <t>POR TBL FLM 14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</si>
  <si>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</si>
  <si>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</si>
  <si>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</si>
  <si>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</si>
  <si>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</si>
  <si>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</si>
  <si>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IMS+IVN INJ PLV SOL 10X1GM</t>
  </si>
  <si>
    <t>J01DC02</t>
  </si>
  <si>
    <t>IMS+IVN INJ+INF PLV SOL 10X1.5</t>
  </si>
  <si>
    <t>IMS+IVN INJ+INF PLV SOL 10X750</t>
  </si>
  <si>
    <t>J01DD01</t>
  </si>
  <si>
    <t>IMS+IVN INJ PLV SOL 1X1GM</t>
  </si>
  <si>
    <t>J01DD02</t>
  </si>
  <si>
    <t>CEFTAZIDIM KABI 2 G</t>
  </si>
  <si>
    <t>IVN INJ+INF PLV SOL 10X2GM</t>
  </si>
  <si>
    <t>J01DE01</t>
  </si>
  <si>
    <t>MAXIPIME 1 G</t>
  </si>
  <si>
    <t>MAXIPIME 2 G</t>
  </si>
  <si>
    <t>IMS+IVN INJ PLV SOL 1X2GM</t>
  </si>
  <si>
    <t>J01DH02</t>
  </si>
  <si>
    <t>IVN INJ+INF PLV SOL 10X1GM</t>
  </si>
  <si>
    <t>J01DH51</t>
  </si>
  <si>
    <t>IVN INF PLV SOL 1X10</t>
  </si>
  <si>
    <t>J01FA09</t>
  </si>
  <si>
    <t>IVN INF PLV SOL 1X500MG</t>
  </si>
  <si>
    <t>J01FF01</t>
  </si>
  <si>
    <t>CLINDAMYCIN KABI 150 MG/ML</t>
  </si>
  <si>
    <t>IMS+IVN INJ SOL 10X2ML</t>
  </si>
  <si>
    <t>IMS+IVN INJ SOL 10X4ML</t>
  </si>
  <si>
    <t>J01GB03</t>
  </si>
  <si>
    <t>96413</t>
  </si>
  <si>
    <t>GENTAMICIN LEK 40 MG/2 ML</t>
  </si>
  <si>
    <t>INJ+INF SOL 10X2ML</t>
  </si>
  <si>
    <t>J01GB06</t>
  </si>
  <si>
    <t>AMIKIN 500 MG</t>
  </si>
  <si>
    <t>IMS+IVN INJ SOL 1X2ML</t>
  </si>
  <si>
    <t>J01MA01</t>
  </si>
  <si>
    <t>IVN INF SOL 100ML</t>
  </si>
  <si>
    <t>J01MA02</t>
  </si>
  <si>
    <t>IVN INF SOL 10X100ML</t>
  </si>
  <si>
    <t>IVN INF SOL 10X200ML</t>
  </si>
  <si>
    <t>POR TBL FLM 10X500MG</t>
  </si>
  <si>
    <t>CIPHIN PRO INFUSIONE 200 MG/100 ML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</si>
  <si>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</si>
  <si>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</si>
  <si>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</si>
  <si>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</si>
  <si>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</si>
  <si>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INJ PLV SOL+INH SOL 10X1MU</t>
  </si>
  <si>
    <t>J02AC01</t>
  </si>
  <si>
    <t>L02BA01</t>
  </si>
  <si>
    <t>58701</t>
  </si>
  <si>
    <t>TAMOXIFEN 'EBEWE' 10 MG</t>
  </si>
  <si>
    <t>M01AX17</t>
  </si>
  <si>
    <t>N01AH03</t>
  </si>
  <si>
    <t>SUFENTANIL TORREX 5 MIKROGRAMŮ/ML</t>
  </si>
  <si>
    <t>IVN+EPD INJ SOL 5X10ML</t>
  </si>
  <si>
    <t>N01AX10</t>
  </si>
  <si>
    <t>IVN INJ+INF EML 5X20ML</t>
  </si>
  <si>
    <t>N02AX02</t>
  </si>
  <si>
    <t>INJ SOL 5X2ML</t>
  </si>
  <si>
    <t>INJ SOL 5X1ML</t>
  </si>
  <si>
    <t>N03AX12</t>
  </si>
  <si>
    <t>NEURONTIN 100 MG</t>
  </si>
  <si>
    <t>POR CPS DUR 20X100MG</t>
  </si>
  <si>
    <t>NEURONTIN 400 MG</t>
  </si>
  <si>
    <t>POR CPS DUR 50X400MG</t>
  </si>
  <si>
    <t>N05BA12</t>
  </si>
  <si>
    <t>FRONTIN 0,25 MG</t>
  </si>
  <si>
    <t>POR TBL NOB 30X0.25MG</t>
  </si>
  <si>
    <t>XANAX 0,25 MG</t>
  </si>
  <si>
    <t>XANAX 0,5 MG</t>
  </si>
  <si>
    <t>POR TBL NOB 30X0.5MG</t>
  </si>
  <si>
    <t>N05CD08</t>
  </si>
  <si>
    <t>POR TBL FLM 10X15MG</t>
  </si>
  <si>
    <t>15013</t>
  </si>
  <si>
    <t>DORMICUM 7,5 MG</t>
  </si>
  <si>
    <t>POR TBL FLM 10X7.5MG</t>
  </si>
  <si>
    <t>MIDAZOLAM TORREX 5 MG/ML</t>
  </si>
  <si>
    <t>IMS+IVN INJ SOL 10X1ML</t>
  </si>
  <si>
    <t>N06AB04</t>
  </si>
  <si>
    <t>N06AB06</t>
  </si>
  <si>
    <t>23894</t>
  </si>
  <si>
    <t>SERTRALIN ACTAVIS 50 MG</t>
  </si>
  <si>
    <t>N06AX11</t>
  </si>
  <si>
    <t>N07CA01</t>
  </si>
  <si>
    <t>R03AC02</t>
  </si>
  <si>
    <t>INH SUS PSS 200X100RG</t>
  </si>
  <si>
    <t>R03AC13</t>
  </si>
  <si>
    <t>R03BA05</t>
  </si>
  <si>
    <t>INH SUS PSS 120X50RG</t>
  </si>
  <si>
    <t>R06AE07</t>
  </si>
  <si>
    <t>POR TBL FLM 60X10MG</t>
  </si>
  <si>
    <t>R06AE09</t>
  </si>
  <si>
    <t>R06AX13</t>
  </si>
  <si>
    <t>FLONIDAN 10 MG TABLETY</t>
  </si>
  <si>
    <t>V06XX</t>
  </si>
  <si>
    <t>NUTRISON PROTEIN PLUS MULTI FIBRE</t>
  </si>
  <si>
    <t>CUBITAN S PŘÍCHUTÍ VANILKOVOU</t>
  </si>
  <si>
    <t>CUBITAN S PŘÍCHUTÍ ČOKOLÁDOVOU</t>
  </si>
  <si>
    <t>CUBITAN S PŘÍCHUTÍ JAHODOVOU</t>
  </si>
  <si>
    <t>A04AA01</t>
  </si>
  <si>
    <t>IMS+IVN INJ SOL 5X4ML</t>
  </si>
  <si>
    <t>ONDANSETRON B. BRAUN 2 MG/ML INJEKČNÍ ROZTOK</t>
  </si>
  <si>
    <t>IMS+IVN INJ SOL 20X4ML II</t>
  </si>
  <si>
    <t>IVN INJ SOL 5X4ML</t>
  </si>
  <si>
    <t>A07DA</t>
  </si>
  <si>
    <t>POR TBL NOB 20X2.5MG/0.025MG</t>
  </si>
  <si>
    <t>B02BD08</t>
  </si>
  <si>
    <t>IVN INJ PSO LQF 1+1X2.1MLX100K</t>
  </si>
  <si>
    <t>C10BX03</t>
  </si>
  <si>
    <t>POR TBL NOB 100X100RG I</t>
  </si>
  <si>
    <t>EUTHYROX 150 MIKROGRAMŮ</t>
  </si>
  <si>
    <t>IVN INJ+INF PLV SOL 10X500MG</t>
  </si>
  <si>
    <t>MERONEM 1 G</t>
  </si>
  <si>
    <t>J01FA10</t>
  </si>
  <si>
    <t>GENTAMICIN B.BRAUN 3 MG/ML INFUZNÍ ROZTOK</t>
  </si>
  <si>
    <t>IVN INF SOL 20X80ML</t>
  </si>
  <si>
    <t>J01MA14</t>
  </si>
  <si>
    <t>AVELOX 400 MG/250 ML INFUZNÍ ROZTOK</t>
  </si>
  <si>
    <t>IVN INF SOL 1</t>
  </si>
  <si>
    <t>J01XD01</t>
  </si>
  <si>
    <t>METRONIDAZOL B. BRAUN 5 MG/ML</t>
  </si>
  <si>
    <t>J01XX08</t>
  </si>
  <si>
    <t>IVN INF SOL 10X300ML</t>
  </si>
  <si>
    <t>MYCOMAX INF</t>
  </si>
  <si>
    <t>POR CPS DUR 28X100MG</t>
  </si>
  <si>
    <t>J02AC03</t>
  </si>
  <si>
    <t>IVN INF PLV SOL 1X200MG</t>
  </si>
  <si>
    <t>POR TBL NOB 15X100MG</t>
  </si>
  <si>
    <t>M03AC04</t>
  </si>
  <si>
    <t>IVN INJ SOL 5X5ML</t>
  </si>
  <si>
    <t>N01AB08</t>
  </si>
  <si>
    <t>SUFENTANIL TORREX 50 MIKROGRAMŮ/ML</t>
  </si>
  <si>
    <t>IVN+EPD INJ SOL 5X5ML</t>
  </si>
  <si>
    <t>SUFENTA FORTE</t>
  </si>
  <si>
    <t>IVN+EPD INJ SOL 5X1ML</t>
  </si>
  <si>
    <t>IVN INJ+INF EML 10X100ML</t>
  </si>
  <si>
    <t>N03AG01</t>
  </si>
  <si>
    <t>DEPAKINE CHRONO 500 MG SÉCABLE</t>
  </si>
  <si>
    <t>POR TBL RET 30X500MG</t>
  </si>
  <si>
    <t>POR TBL NOB 10X10MG</t>
  </si>
  <si>
    <t>NUTRISON ADVANCED DIASON LOW ENERGY</t>
  </si>
  <si>
    <t>NUTRIDRINK CREME S PŘÍCHUTÍ LESNÍHO OVOCE</t>
  </si>
  <si>
    <t>IMS+IVN INJ PSO LQF 500MG+8ML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</si>
  <si>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</si>
  <si>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</si>
  <si>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</si>
  <si>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</si>
  <si>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</si>
  <si>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</si>
  <si>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</si>
  <si>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</si>
  <si>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</si>
  <si>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</si>
  <si>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</si>
  <si>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</si>
  <si>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</si>
  <si>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</si>
  <si>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</si>
  <si>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</si>
  <si>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Fluger Ivo</t>
  </si>
  <si>
    <t>Gwozdziewicz Marek</t>
  </si>
  <si>
    <t>Hanák Václav</t>
  </si>
  <si>
    <t>Jiný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</si>
  <si>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</si>
  <si>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</si>
  <si>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</si>
  <si>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</si>
  <si>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</si>
  <si>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</si>
  <si>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</si>
  <si>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</si>
  <si>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</si>
  <si>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</si>
  <si>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</si>
  <si>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Homola Pavel</t>
  </si>
  <si>
    <t>Alopurinol</t>
  </si>
  <si>
    <t>MILURIT 100</t>
  </si>
  <si>
    <t>POR TBL NOB 50X100MG</t>
  </si>
  <si>
    <t>Amiodaron</t>
  </si>
  <si>
    <t>Atorvastatin</t>
  </si>
  <si>
    <t>93013</t>
  </si>
  <si>
    <t>SORTIS 10 MG</t>
  </si>
  <si>
    <t>Bisoprolol</t>
  </si>
  <si>
    <t>Furosemid</t>
  </si>
  <si>
    <t>98218</t>
  </si>
  <si>
    <t>FURON 40 MG</t>
  </si>
  <si>
    <t>POR TBL NOB 20X40MG</t>
  </si>
  <si>
    <t>POR TBL NOB 50X40MG</t>
  </si>
  <si>
    <t>Fytofarmaka a živočišné produkty (česká ATC skupina)</t>
  </si>
  <si>
    <t>POR GTT SOL 1X10ML</t>
  </si>
  <si>
    <t>Hydrochlorothiazid a kalium šetřící diuretika</t>
  </si>
  <si>
    <t>47475</t>
  </si>
  <si>
    <t>LORADUR</t>
  </si>
  <si>
    <t>47477</t>
  </si>
  <si>
    <t>Jiná léčiva podporující tvorbu jizev</t>
  </si>
  <si>
    <t>Klopidogrel</t>
  </si>
  <si>
    <t>149478</t>
  </si>
  <si>
    <t>POR TBL FLM 7X75MG</t>
  </si>
  <si>
    <t>Kyselina acetylsalicylová</t>
  </si>
  <si>
    <t>151142</t>
  </si>
  <si>
    <t>ANOPYRIN 100 MG</t>
  </si>
  <si>
    <t>71960</t>
  </si>
  <si>
    <t>POR TBL NOB 5X10X100MG</t>
  </si>
  <si>
    <t>POR TBL NOB 2X10X100MG</t>
  </si>
  <si>
    <t>Levothyroxin, sodná sůl</t>
  </si>
  <si>
    <t>Metformin</t>
  </si>
  <si>
    <t>18630</t>
  </si>
  <si>
    <t>Metoprolol</t>
  </si>
  <si>
    <t>POR TBL PRO 30X100MG</t>
  </si>
  <si>
    <t>49934</t>
  </si>
  <si>
    <t>POR TBL PRO 30X25MG</t>
  </si>
  <si>
    <t>49937</t>
  </si>
  <si>
    <t>POR TBL PRO 28X50MG</t>
  </si>
  <si>
    <t>Nadroparin</t>
  </si>
  <si>
    <t>Nitrendipin</t>
  </si>
  <si>
    <t>111898</t>
  </si>
  <si>
    <t>NITRESAN 10 MG</t>
  </si>
  <si>
    <t>Nitrofurantoin</t>
  </si>
  <si>
    <t>Omeprazol</t>
  </si>
  <si>
    <t>132530</t>
  </si>
  <si>
    <t>HELICID 20</t>
  </si>
  <si>
    <t>Pantoprazol</t>
  </si>
  <si>
    <t>49121</t>
  </si>
  <si>
    <t>POR TBL ENT 14X40MG I</t>
  </si>
  <si>
    <t>Perindopril</t>
  </si>
  <si>
    <t>Perindopril a diuretika</t>
  </si>
  <si>
    <t>162008</t>
  </si>
  <si>
    <t>Ramipril</t>
  </si>
  <si>
    <t>Různé jiné kombinace železa</t>
  </si>
  <si>
    <t>POR TBL FLM 50X320MG/60MG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</si>
  <si>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</si>
  <si>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</si>
  <si>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</si>
  <si>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</si>
  <si>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</si>
  <si>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</si>
  <si>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POR TBL NOB 20X480MG</t>
  </si>
  <si>
    <t>Sultamicilin</t>
  </si>
  <si>
    <t>POR TBL FLM 12X375MG</t>
  </si>
  <si>
    <t>Tamsulosin</t>
  </si>
  <si>
    <t>Telmisartan</t>
  </si>
  <si>
    <t>Urapidil</t>
  </si>
  <si>
    <t>83252</t>
  </si>
  <si>
    <t>POR CPS PRO 20X30MG</t>
  </si>
  <si>
    <t>83272</t>
  </si>
  <si>
    <t>Warfarin</t>
  </si>
  <si>
    <t>Perindopril, amlodipin a indapamid</t>
  </si>
  <si>
    <t>POR TBL FLM 30X10MG/2.5MG/10MG</t>
  </si>
  <si>
    <t>Acebutolol</t>
  </si>
  <si>
    <t>SECTRAL 400 MG</t>
  </si>
  <si>
    <t>Alprazolam</t>
  </si>
  <si>
    <t>Amlodipin</t>
  </si>
  <si>
    <t>2954</t>
  </si>
  <si>
    <t>AGEN 10</t>
  </si>
  <si>
    <t>Amoxicilin a enzymový inhibitor</t>
  </si>
  <si>
    <t>122632</t>
  </si>
  <si>
    <t>SORTIS 80 MG</t>
  </si>
  <si>
    <t>POR TBL FLM 30X80MG</t>
  </si>
  <si>
    <t>Betaxolol</t>
  </si>
  <si>
    <t>3801</t>
  </si>
  <si>
    <t>CONCOR COR 2,5 MG</t>
  </si>
  <si>
    <t>POR TBL FLM 28X2.5MG</t>
  </si>
  <si>
    <t>3802</t>
  </si>
  <si>
    <t>POR TBL FLM 56X2.5MG</t>
  </si>
  <si>
    <t>Ciprofloxacin</t>
  </si>
  <si>
    <t>Citalopram</t>
  </si>
  <si>
    <t>Dabigatran-etexilát</t>
  </si>
  <si>
    <t>29328</t>
  </si>
  <si>
    <t>PRADAXA 110 MG</t>
  </si>
  <si>
    <t>POR CPS DUR 60X1X110MG</t>
  </si>
  <si>
    <t>Flukonazol</t>
  </si>
  <si>
    <t>POR CPS DUR 7X100MG</t>
  </si>
  <si>
    <t>POR TBL NOB 30X125MG</t>
  </si>
  <si>
    <t>47476</t>
  </si>
  <si>
    <t>94803</t>
  </si>
  <si>
    <t>Chinapril</t>
  </si>
  <si>
    <t>94960</t>
  </si>
  <si>
    <t>ACCUPRO 20</t>
  </si>
  <si>
    <t>Chlorid draselný</t>
  </si>
  <si>
    <t>Indobufen</t>
  </si>
  <si>
    <t>Jiná kapiláry stabilizující látky</t>
  </si>
  <si>
    <t>POR TBL ENT 30X20MG</t>
  </si>
  <si>
    <t>202700</t>
  </si>
  <si>
    <t>POR TBL ENT 60X20MG</t>
  </si>
  <si>
    <t>Karvedilol</t>
  </si>
  <si>
    <t>21856</t>
  </si>
  <si>
    <t>CORYOL 3,125 MG</t>
  </si>
  <si>
    <t>POR TBL NOB 30X3.125MG</t>
  </si>
  <si>
    <t>200214</t>
  </si>
  <si>
    <t>POR TBL NOB 56X100MG</t>
  </si>
  <si>
    <t>Losartan</t>
  </si>
  <si>
    <t>13897</t>
  </si>
  <si>
    <t>LOZAP 100 ZENTIVA</t>
  </si>
  <si>
    <t>POR TBL FLM 90X100MG</t>
  </si>
  <si>
    <t>POR TBL PRO 28X25MG</t>
  </si>
  <si>
    <t>46981</t>
  </si>
  <si>
    <t>BETALOC SR 200 MG</t>
  </si>
  <si>
    <t>POR TBL PRO 30X200MG</t>
  </si>
  <si>
    <t>POR TBL PRO 30X50MG</t>
  </si>
  <si>
    <t>49122</t>
  </si>
  <si>
    <t>49120</t>
  </si>
  <si>
    <t>POR TBL ENT 14X40MG</t>
  </si>
  <si>
    <t>Perindopril a amlodipin</t>
  </si>
  <si>
    <t>124087</t>
  </si>
  <si>
    <t>Potraviny pro zvláštní lékařské účely (PZLÚ)</t>
  </si>
  <si>
    <t>33855</t>
  </si>
  <si>
    <t>NUTRIDRINK BALÍČEK 5 + 1</t>
  </si>
  <si>
    <t>56977</t>
  </si>
  <si>
    <t>POR TBL NOB 30X2.5MG</t>
  </si>
  <si>
    <t>Rivaroxaban</t>
  </si>
  <si>
    <t>168904</t>
  </si>
  <si>
    <t>Rosuvastatin</t>
  </si>
  <si>
    <t>119653</t>
  </si>
  <si>
    <t>POR TBL FLM 60X320MG/60MG</t>
  </si>
  <si>
    <t>Telmisartan a diuretika</t>
  </si>
  <si>
    <t>29384</t>
  </si>
  <si>
    <t>MICARDISPLUS 80 MG/25 MG</t>
  </si>
  <si>
    <t>Tiaprid</t>
  </si>
  <si>
    <t>Tikagrelor</t>
  </si>
  <si>
    <t>167936</t>
  </si>
  <si>
    <t>BRILIQUE 90 MG</t>
  </si>
  <si>
    <t>POR TBL FLM 60X90MG</t>
  </si>
  <si>
    <t>Tramadol, kombinace</t>
  </si>
  <si>
    <t>179327</t>
  </si>
  <si>
    <t>POR TBL FLM 30X75MG/650MG I</t>
  </si>
  <si>
    <t>192339</t>
  </si>
  <si>
    <t>POR TBL NOB 50X2MG I</t>
  </si>
  <si>
    <t>Zolpidem</t>
  </si>
  <si>
    <t>16286</t>
  </si>
  <si>
    <t>STILNOX</t>
  </si>
  <si>
    <t>Apixaban</t>
  </si>
  <si>
    <t>176914</t>
  </si>
  <si>
    <t>Chinapril a diuretika</t>
  </si>
  <si>
    <t>64788</t>
  </si>
  <si>
    <t>ACCUZIDE 20</t>
  </si>
  <si>
    <t>POR TBL NOB 3X20X100MG</t>
  </si>
  <si>
    <t>Metoklopramid</t>
  </si>
  <si>
    <t>DEGAN 10 MG TABLETY</t>
  </si>
  <si>
    <t>POR TBL NOB 40X10MG</t>
  </si>
  <si>
    <t>49113</t>
  </si>
  <si>
    <t>56978</t>
  </si>
  <si>
    <t>POR TBL NOB 50X2.5MG</t>
  </si>
  <si>
    <t>56982</t>
  </si>
  <si>
    <t>POR TBL NOB 50X5MG</t>
  </si>
  <si>
    <t>26575</t>
  </si>
  <si>
    <t>MICARDISPLUS 80 MG/12,5 MG</t>
  </si>
  <si>
    <t>POR TBL NOB 98</t>
  </si>
  <si>
    <t>164411</t>
  </si>
  <si>
    <t>75939</t>
  </si>
  <si>
    <t>ACECOR 400</t>
  </si>
  <si>
    <t>Aceklofenak</t>
  </si>
  <si>
    <t>160838</t>
  </si>
  <si>
    <t>BIOFENAC 100 MG POTAHOVANÉ TABLETY</t>
  </si>
  <si>
    <t>POR TBL FLM 20X100MG</t>
  </si>
  <si>
    <t>Acetylcystein</t>
  </si>
  <si>
    <t>POR TBL EFF 20X600MG</t>
  </si>
  <si>
    <t>107868</t>
  </si>
  <si>
    <t>1710</t>
  </si>
  <si>
    <t>MILURIT 300</t>
  </si>
  <si>
    <t>POR TBL NOB 30X300MG</t>
  </si>
  <si>
    <t>132670</t>
  </si>
  <si>
    <t>91788</t>
  </si>
  <si>
    <t>NEUROL 0,25</t>
  </si>
  <si>
    <t>96599</t>
  </si>
  <si>
    <t>SEDACORON</t>
  </si>
  <si>
    <t>POR TBL NOB 50X200MG</t>
  </si>
  <si>
    <t>98932</t>
  </si>
  <si>
    <t>125045</t>
  </si>
  <si>
    <t>125058</t>
  </si>
  <si>
    <t>5950</t>
  </si>
  <si>
    <t>132555</t>
  </si>
  <si>
    <t>ATORIS 20</t>
  </si>
  <si>
    <t>19595</t>
  </si>
  <si>
    <t>TORVACARD 40</t>
  </si>
  <si>
    <t>87018</t>
  </si>
  <si>
    <t>ATORIS 40</t>
  </si>
  <si>
    <t>157831</t>
  </si>
  <si>
    <t>ATORVASTATIN +PHARMA 20 MG</t>
  </si>
  <si>
    <t>147078</t>
  </si>
  <si>
    <t>APO-ATORVASTATIN 40 MG POTAHOVANÉ TABLETY</t>
  </si>
  <si>
    <t>POR TBL FLM 28X40MG</t>
  </si>
  <si>
    <t>Bemiparin</t>
  </si>
  <si>
    <t>30525</t>
  </si>
  <si>
    <t>ZIBOR 3500 IU</t>
  </si>
  <si>
    <t>SDR INJ SOL ISP 6X0.2ML</t>
  </si>
  <si>
    <t>94163</t>
  </si>
  <si>
    <t>CONCOR 10</t>
  </si>
  <si>
    <t>94164</t>
  </si>
  <si>
    <t>CONCOR 5</t>
  </si>
  <si>
    <t>Cilazapril</t>
  </si>
  <si>
    <t>INHIBACE 2,5 MG</t>
  </si>
  <si>
    <t>15658</t>
  </si>
  <si>
    <t>CIPLOX 500</t>
  </si>
  <si>
    <t>200875</t>
  </si>
  <si>
    <t>CITALOPRAM +PHARMA 20 MG</t>
  </si>
  <si>
    <t>Digoxin</t>
  </si>
  <si>
    <t>DIGOXIN 0,250 LÉČIVA</t>
  </si>
  <si>
    <t>DIGOXIN 0,125 LÉČIVA</t>
  </si>
  <si>
    <t>POR TBL NOB 30X0.125MG</t>
  </si>
  <si>
    <t>Diosmin, kombinace</t>
  </si>
  <si>
    <t>Doxycyklin</t>
  </si>
  <si>
    <t>32953</t>
  </si>
  <si>
    <t>POR TBL NOB 10X100MG</t>
  </si>
  <si>
    <t>Ezetimib</t>
  </si>
  <si>
    <t>8673</t>
  </si>
  <si>
    <t>EZETROL 10 MG TABLETY</t>
  </si>
  <si>
    <t>POR TBL NOB 30X10MG A</t>
  </si>
  <si>
    <t>Gliklazid</t>
  </si>
  <si>
    <t>1244</t>
  </si>
  <si>
    <t>POR TBL RET 30X30MG</t>
  </si>
  <si>
    <t>POR TBL RET 60X30MG</t>
  </si>
  <si>
    <t>112664</t>
  </si>
  <si>
    <t>GLYCLADA 30 MG</t>
  </si>
  <si>
    <t>188462</t>
  </si>
  <si>
    <t>GLYCLADA 60 MG</t>
  </si>
  <si>
    <t>POR TBL RET 30X60MG I</t>
  </si>
  <si>
    <t>Glimepirid</t>
  </si>
  <si>
    <t>154049</t>
  </si>
  <si>
    <t>GLIMEPIRID MYLAN 2 MG</t>
  </si>
  <si>
    <t>154056</t>
  </si>
  <si>
    <t>GLIMEPIRID MYLAN 3 MG</t>
  </si>
  <si>
    <t>118197</t>
  </si>
  <si>
    <t>GLYMEXAN 2 MG</t>
  </si>
  <si>
    <t>POR TBL NOB 60X2MG</t>
  </si>
  <si>
    <t>Hořčík (různé sole v kombinaci)</t>
  </si>
  <si>
    <t>POR GRA SOL SCC 30X365MG</t>
  </si>
  <si>
    <t>Indapamid</t>
  </si>
  <si>
    <t>151949</t>
  </si>
  <si>
    <t>POR CPS DUR 100X2.5MG</t>
  </si>
  <si>
    <t>158288</t>
  </si>
  <si>
    <t>INDAP 2,5 MG</t>
  </si>
  <si>
    <t>Isosorbid-mononitrát</t>
  </si>
  <si>
    <t>93984</t>
  </si>
  <si>
    <t>POR TBL PRO 50X100MG</t>
  </si>
  <si>
    <t>Ivabradin</t>
  </si>
  <si>
    <t>25978</t>
  </si>
  <si>
    <t>PROCORALAN 7,5 MG</t>
  </si>
  <si>
    <t>POR TBL FLM 56X7,5MG</t>
  </si>
  <si>
    <t>Kalcium-dobesylát</t>
  </si>
  <si>
    <t>17008</t>
  </si>
  <si>
    <t>DOXIUM 500</t>
  </si>
  <si>
    <t>POR CPS DUR 30X500MG</t>
  </si>
  <si>
    <t>14837</t>
  </si>
  <si>
    <t>DILATREND 25</t>
  </si>
  <si>
    <t>98924</t>
  </si>
  <si>
    <t>ATRAM 12,5</t>
  </si>
  <si>
    <t>POR TBL NOB 30X12.5MG</t>
  </si>
  <si>
    <t>98921</t>
  </si>
  <si>
    <t>ATRAM 6,25</t>
  </si>
  <si>
    <t>POR TBL NOB 15X6.25MG</t>
  </si>
  <si>
    <t>141034</t>
  </si>
  <si>
    <t>132727</t>
  </si>
  <si>
    <t>150619</t>
  </si>
  <si>
    <t>162858</t>
  </si>
  <si>
    <t>ASPIRIN PROTECT 100</t>
  </si>
  <si>
    <t>POR TBL ENT 28X100MG</t>
  </si>
  <si>
    <t>Lansoprazol</t>
  </si>
  <si>
    <t>30018</t>
  </si>
  <si>
    <t>POR TBL NOB 100X75MCG I</t>
  </si>
  <si>
    <t>47141</t>
  </si>
  <si>
    <t>POR TBL NOB 100X50RG I</t>
  </si>
  <si>
    <t>47142</t>
  </si>
  <si>
    <t>POR TBL NOB 50X100RG I</t>
  </si>
  <si>
    <t>69190</t>
  </si>
  <si>
    <t>POR TBL NOB 50X50RG</t>
  </si>
  <si>
    <t>97186</t>
  </si>
  <si>
    <t>EUTHYROX 100 MIKROGRAMŮ</t>
  </si>
  <si>
    <t>POR TBL NOB 100X100RG</t>
  </si>
  <si>
    <t>Linagliptin</t>
  </si>
  <si>
    <t>13892</t>
  </si>
  <si>
    <t>POR TBL FLM 30X50MG I</t>
  </si>
  <si>
    <t>Losartan a diuretika</t>
  </si>
  <si>
    <t>15316</t>
  </si>
  <si>
    <t>Meloxikam</t>
  </si>
  <si>
    <t>22900</t>
  </si>
  <si>
    <t>MELOXICAM-TEVA 15 MG</t>
  </si>
  <si>
    <t>POR TBL NOB 30X15MG I</t>
  </si>
  <si>
    <t>Mesalazin</t>
  </si>
  <si>
    <t>86616</t>
  </si>
  <si>
    <t>PENTASA SLOW RELEASE TABLETS 500 MG</t>
  </si>
  <si>
    <t>POR TBL PRO 100X500MG</t>
  </si>
  <si>
    <t>46615</t>
  </si>
  <si>
    <t>SALOFALK 500</t>
  </si>
  <si>
    <t>POR TBL ENT 30X500MG</t>
  </si>
  <si>
    <t>144451</t>
  </si>
  <si>
    <t>METFORMIN 850 MG ZENTIVA</t>
  </si>
  <si>
    <t>POR TBL FLM 30X850MG</t>
  </si>
  <si>
    <t>144453</t>
  </si>
  <si>
    <t>METFORMIN 500 MG ZENTIVA</t>
  </si>
  <si>
    <t>POR TBL FLM 30X500MG</t>
  </si>
  <si>
    <t>144459</t>
  </si>
  <si>
    <t>METFORMIN 1000 MG ZENTIVA</t>
  </si>
  <si>
    <t>POR TBL FLM 30X1000 MG</t>
  </si>
  <si>
    <t>23797</t>
  </si>
  <si>
    <t>GLUCOPHAGE 1000 MG</t>
  </si>
  <si>
    <t>32783</t>
  </si>
  <si>
    <t>METFOGAMMA 850</t>
  </si>
  <si>
    <t>169508</t>
  </si>
  <si>
    <t>METFORMIN MYLAN 500 MG</t>
  </si>
  <si>
    <t>Methyldopa (levotočivá)</t>
  </si>
  <si>
    <t>POR TBL NOB 50X250MG</t>
  </si>
  <si>
    <t>Methylprednisolon</t>
  </si>
  <si>
    <t>40373</t>
  </si>
  <si>
    <t>MEDROL 16 MG</t>
  </si>
  <si>
    <t>POR TBL NOB 50X16MG</t>
  </si>
  <si>
    <t>13778</t>
  </si>
  <si>
    <t>32060</t>
  </si>
  <si>
    <t>INJ SOL ISP 2X0.6ML</t>
  </si>
  <si>
    <t>59805</t>
  </si>
  <si>
    <t>SDR INJ SOL ISP 2X0.6MLX19000I</t>
  </si>
  <si>
    <t>59807</t>
  </si>
  <si>
    <t>SDR INJ SOL ISP 2X0.8MLX19000I</t>
  </si>
  <si>
    <t>Nebivolol</t>
  </si>
  <si>
    <t>14451</t>
  </si>
  <si>
    <t>OMEPRAZOL 20 GALMED</t>
  </si>
  <si>
    <t>POR CPS DUR 28X20MG</t>
  </si>
  <si>
    <t>Oxykodon</t>
  </si>
  <si>
    <t>11106</t>
  </si>
  <si>
    <t>OXYCONTIN 40 MG</t>
  </si>
  <si>
    <t>POR TBL PRO 30X40MG</t>
  </si>
  <si>
    <t>180640</t>
  </si>
  <si>
    <t>POR TBL ENT 30X40MG II</t>
  </si>
  <si>
    <t>120791</t>
  </si>
  <si>
    <t>APO-PERINDO 4 MG</t>
  </si>
  <si>
    <t>124115</t>
  </si>
  <si>
    <t>PRESTANCE 10 MG/5 MG</t>
  </si>
  <si>
    <t>Prednison</t>
  </si>
  <si>
    <t>PREDNISON 5 LÉČIVA</t>
  </si>
  <si>
    <t>POR TBL NOB 20X5MG</t>
  </si>
  <si>
    <t>PREDNISON 20 LÉČIVA</t>
  </si>
  <si>
    <t>Pregabalin</t>
  </si>
  <si>
    <t>28223</t>
  </si>
  <si>
    <t>LYRICA 150 MG</t>
  </si>
  <si>
    <t>POR CPS DUR 56X150MG</t>
  </si>
  <si>
    <t>Rabeprazol</t>
  </si>
  <si>
    <t>56973</t>
  </si>
  <si>
    <t>POR TBL NOB 30X1.25MG</t>
  </si>
  <si>
    <t>184408</t>
  </si>
  <si>
    <t>SORVASTA 10 MG</t>
  </si>
  <si>
    <t>Saxagliptin</t>
  </si>
  <si>
    <t>149493</t>
  </si>
  <si>
    <t>ONGLYZA 5 MG</t>
  </si>
  <si>
    <t>POR TBL FLM 28X5MG</t>
  </si>
  <si>
    <t>Sertralin</t>
  </si>
  <si>
    <t>53950</t>
  </si>
  <si>
    <t>ZOLOFT 50 MG</t>
  </si>
  <si>
    <t>POR TBL FLM 28X50MG</t>
  </si>
  <si>
    <t>14499</t>
  </si>
  <si>
    <t>OMNIC TOCAS 0,4</t>
  </si>
  <si>
    <t>POR TBL PRO 30X0.4MG</t>
  </si>
  <si>
    <t>117517</t>
  </si>
  <si>
    <t>TAFLOSIN 0,4 MG</t>
  </si>
  <si>
    <t>POR CPS RDR 28X0,4MG</t>
  </si>
  <si>
    <t>159332</t>
  </si>
  <si>
    <t>TAMSULOSIN +PHARMA 0,4 MG TABLETY S PRODLOUŽENÝM UVOLŇOVÁNÍM</t>
  </si>
  <si>
    <t>POR TBL PRO 30X0.4MG II</t>
  </si>
  <si>
    <t>152958</t>
  </si>
  <si>
    <t>TEZEO 80 MG</t>
  </si>
  <si>
    <t>167666</t>
  </si>
  <si>
    <t>TOLURA 40 MG</t>
  </si>
  <si>
    <t>POR TBL NOB 28X40MG</t>
  </si>
  <si>
    <t>26555</t>
  </si>
  <si>
    <t>MICARDIS 80 MG</t>
  </si>
  <si>
    <t>POR TBL NOB 56X80MG</t>
  </si>
  <si>
    <t>167674</t>
  </si>
  <si>
    <t>TOLURA 80 MG</t>
  </si>
  <si>
    <t>183073</t>
  </si>
  <si>
    <t>TELMISARTAN EGIS 80 MG</t>
  </si>
  <si>
    <t>26576</t>
  </si>
  <si>
    <t>POR TBL NOB 56</t>
  </si>
  <si>
    <t>193884</t>
  </si>
  <si>
    <t>TOLUCOMBI 80 MG/12,5 MG</t>
  </si>
  <si>
    <t>Theofylin</t>
  </si>
  <si>
    <t>214903</t>
  </si>
  <si>
    <t>POR CPS PRO 20X200MG</t>
  </si>
  <si>
    <t>Thiamazol</t>
  </si>
  <si>
    <t>87148</t>
  </si>
  <si>
    <t>THYROZOL 10</t>
  </si>
  <si>
    <t>138848</t>
  </si>
  <si>
    <t>POR TBL FLM 100X37.5MG/325MG I</t>
  </si>
  <si>
    <t>83271</t>
  </si>
  <si>
    <t>POR CPS PRO 100X30MG</t>
  </si>
  <si>
    <t>Valsartan</t>
  </si>
  <si>
    <t>176448</t>
  </si>
  <si>
    <t>VALSACOR 80 MG</t>
  </si>
  <si>
    <t>POR TBL FLM 60X80MG</t>
  </si>
  <si>
    <t>192341</t>
  </si>
  <si>
    <t>POR TBL NOB 50X5MG I</t>
  </si>
  <si>
    <t>Pioglitazon</t>
  </si>
  <si>
    <t>193032</t>
  </si>
  <si>
    <t>PIOGLITAZON ACTAVIS 30 MG</t>
  </si>
  <si>
    <t>POR TBL NOB 28X30MG</t>
  </si>
  <si>
    <t>Tamsulosin a solifenacin</t>
  </si>
  <si>
    <t>Alogliptin</t>
  </si>
  <si>
    <t>VIPIDIA 25 MG</t>
  </si>
  <si>
    <t>POR TBL FLM 28X25MG</t>
  </si>
  <si>
    <t>Metformin a dapagliflozin</t>
  </si>
  <si>
    <t>194779</t>
  </si>
  <si>
    <t>XIGDUO 5 MG/1000 MG</t>
  </si>
  <si>
    <t>POR TBL EFF 10X600MG</t>
  </si>
  <si>
    <t>125059</t>
  </si>
  <si>
    <t>Atenolol</t>
  </si>
  <si>
    <t>151127</t>
  </si>
  <si>
    <t>ATEHEXAL 25</t>
  </si>
  <si>
    <t>POR TBL FLM 30X25MG BLI II</t>
  </si>
  <si>
    <t>187511</t>
  </si>
  <si>
    <t>POR TBL FLM 20X40MG</t>
  </si>
  <si>
    <t>187494</t>
  </si>
  <si>
    <t>POR TBL FLM 10X20MG</t>
  </si>
  <si>
    <t>187512</t>
  </si>
  <si>
    <t>87032</t>
  </si>
  <si>
    <t>POR TBL FLM 60X40MG</t>
  </si>
  <si>
    <t>Atorvastatin a amlodipin</t>
  </si>
  <si>
    <t>30543</t>
  </si>
  <si>
    <t>CADUET 5 MG/10 MG</t>
  </si>
  <si>
    <t>Betahistin</t>
  </si>
  <si>
    <t>176690</t>
  </si>
  <si>
    <t>BETAHISTIN ACTAVIS 24 MG</t>
  </si>
  <si>
    <t>POR TBL NOB 60X24MG</t>
  </si>
  <si>
    <t>139477</t>
  </si>
  <si>
    <t>BETAMED 20 MG</t>
  </si>
  <si>
    <t>Brinzolamid</t>
  </si>
  <si>
    <t>26248</t>
  </si>
  <si>
    <t>AZOPT 10 MG/ML</t>
  </si>
  <si>
    <t>OPH GTT SUS 1X10ML</t>
  </si>
  <si>
    <t>Bromazepam</t>
  </si>
  <si>
    <t>LEXAURIN 1,5</t>
  </si>
  <si>
    <t>POR TBL NOB 30X1.5MG</t>
  </si>
  <si>
    <t>14929</t>
  </si>
  <si>
    <t>INHIBACE 5 MG</t>
  </si>
  <si>
    <t>Cinakalcet</t>
  </si>
  <si>
    <t>28312</t>
  </si>
  <si>
    <t>MIMPARA 60 MG</t>
  </si>
  <si>
    <t>POR TBL FLM 30X60MG</t>
  </si>
  <si>
    <t>15155</t>
  </si>
  <si>
    <t>CITALON 10 MG</t>
  </si>
  <si>
    <t>76032</t>
  </si>
  <si>
    <t>SEROPRAM 20 MG</t>
  </si>
  <si>
    <t>POR TBL FLM 14X20MG</t>
  </si>
  <si>
    <t>168372</t>
  </si>
  <si>
    <t>POR CPS DUR 30X1X150MG</t>
  </si>
  <si>
    <t>Esomeprazol</t>
  </si>
  <si>
    <t>147926</t>
  </si>
  <si>
    <t>EMANERA 40 MG</t>
  </si>
  <si>
    <t>POR CPS ETD 14X40MG I</t>
  </si>
  <si>
    <t>Finasterid</t>
  </si>
  <si>
    <t>31054</t>
  </si>
  <si>
    <t>FINEX</t>
  </si>
  <si>
    <t>Formoterol</t>
  </si>
  <si>
    <t>15899</t>
  </si>
  <si>
    <t>FORADIL</t>
  </si>
  <si>
    <t>INH PLV CPS 30X12RG</t>
  </si>
  <si>
    <t>147113</t>
  </si>
  <si>
    <t>GLICLAZID MYLAN 30 MG</t>
  </si>
  <si>
    <t>163084</t>
  </si>
  <si>
    <t>POR TBL NOB 28X3MG</t>
  </si>
  <si>
    <t>59558</t>
  </si>
  <si>
    <t>OLTAR 2 MG</t>
  </si>
  <si>
    <t>154803</t>
  </si>
  <si>
    <t>POR CPS DUR 30X2.5MG</t>
  </si>
  <si>
    <t>Inzulin lidský</t>
  </si>
  <si>
    <t>SDR INJ SOL 1X10ML</t>
  </si>
  <si>
    <t>SDR INJ SUS 1X10ML</t>
  </si>
  <si>
    <t>Jiná</t>
  </si>
  <si>
    <t>18629</t>
  </si>
  <si>
    <t>122086</t>
  </si>
  <si>
    <t>CORYOL 6,25 MG</t>
  </si>
  <si>
    <t>POR TBL NOB 20X6.25 MG</t>
  </si>
  <si>
    <t>158391</t>
  </si>
  <si>
    <t>CLOPIDOGREL ACCORD 75 MG POTAHOVANÉ TABLETY</t>
  </si>
  <si>
    <t>149479</t>
  </si>
  <si>
    <t>POR TBL FLM 14X75MG</t>
  </si>
  <si>
    <t>149481</t>
  </si>
  <si>
    <t>27344</t>
  </si>
  <si>
    <t>PLAVIX 75 MG</t>
  </si>
  <si>
    <t>Kvetiapin</t>
  </si>
  <si>
    <t>119947</t>
  </si>
  <si>
    <t>QUETIAPIN BLUEFISH 100 MG</t>
  </si>
  <si>
    <t>POR TBL FLM 30X100</t>
  </si>
  <si>
    <t>188845</t>
  </si>
  <si>
    <t>STACYL 100 MG ENTEROSOLVENTNÍ TABLETY</t>
  </si>
  <si>
    <t>POR TBL ENT 30X100MG I</t>
  </si>
  <si>
    <t>Lacidipin</t>
  </si>
  <si>
    <t>47670</t>
  </si>
  <si>
    <t>LACIPIL 4 MG</t>
  </si>
  <si>
    <t>POR TBL FLM 28X4MG</t>
  </si>
  <si>
    <t>Levodopa a inhibitor dekarboxylázy</t>
  </si>
  <si>
    <t>POR TBL NOB 100X100MG/25MG</t>
  </si>
  <si>
    <t>47139</t>
  </si>
  <si>
    <t>POR TBL NOB 50X50RG I</t>
  </si>
  <si>
    <t>23794</t>
  </si>
  <si>
    <t>GLUCOPHAGE 850 MG</t>
  </si>
  <si>
    <t>12353</t>
  </si>
  <si>
    <t>152146</t>
  </si>
  <si>
    <t>GLUCOPHAGE XR 1000 MG TABLETY S PRODLOUŽENÝM UVOLŇOVÁNÍM</t>
  </si>
  <si>
    <t>POR TBL PRO 30X1000MG</t>
  </si>
  <si>
    <t>23796</t>
  </si>
  <si>
    <t>POR TBL FLM 30X1000MG</t>
  </si>
  <si>
    <t>12355</t>
  </si>
  <si>
    <t>23793</t>
  </si>
  <si>
    <t>GLUCOPHAGE 500 MG</t>
  </si>
  <si>
    <t>POR TBL FLM 5X10X500MG</t>
  </si>
  <si>
    <t>POR TBL PRO 100X200MG</t>
  </si>
  <si>
    <t>Moxonidin</t>
  </si>
  <si>
    <t>40386</t>
  </si>
  <si>
    <t>CYNT 0,3</t>
  </si>
  <si>
    <t>POR TBL FLM 30X0.3MG</t>
  </si>
  <si>
    <t>53760</t>
  </si>
  <si>
    <t>POR TBL NOB 14X5MG</t>
  </si>
  <si>
    <t>111901</t>
  </si>
  <si>
    <t>14449</t>
  </si>
  <si>
    <t>POR CPS DUR 56X20MG</t>
  </si>
  <si>
    <t>17104</t>
  </si>
  <si>
    <t>LOSEPRAZOL 20 MG</t>
  </si>
  <si>
    <t>49112</t>
  </si>
  <si>
    <t>POR TBL ENT 14X20MG I</t>
  </si>
  <si>
    <t>180639</t>
  </si>
  <si>
    <t>POR TBL ENT 15X40MG II</t>
  </si>
  <si>
    <t>109397</t>
  </si>
  <si>
    <t>NOLPAZA 20 MG ENTEROSOLVENTNÍ TABLETY</t>
  </si>
  <si>
    <t>POR TBL ENT 14X20MG</t>
  </si>
  <si>
    <t>101203</t>
  </si>
  <si>
    <t>POR TBL FLM 20X5MG</t>
  </si>
  <si>
    <t>101199</t>
  </si>
  <si>
    <t>POR TBL FLM 10X5MG</t>
  </si>
  <si>
    <t>101225</t>
  </si>
  <si>
    <t>101201</t>
  </si>
  <si>
    <t>POR TBL FLM 14X5MG</t>
  </si>
  <si>
    <t>124126</t>
  </si>
  <si>
    <t>POR TBL NOB 14</t>
  </si>
  <si>
    <t>122684</t>
  </si>
  <si>
    <t>161623</t>
  </si>
  <si>
    <t>PRENEWEL 8 MG/2,5 MG</t>
  </si>
  <si>
    <t>122683</t>
  </si>
  <si>
    <t>Propafenon</t>
  </si>
  <si>
    <t>91003</t>
  </si>
  <si>
    <t>RYTMONORM 150 MG</t>
  </si>
  <si>
    <t>POR TBL FLM 50X150MG</t>
  </si>
  <si>
    <t>157140</t>
  </si>
  <si>
    <t>191025</t>
  </si>
  <si>
    <t>POR TBL NOB 21X5MG</t>
  </si>
  <si>
    <t>Ramipril a diuretika</t>
  </si>
  <si>
    <t>125098</t>
  </si>
  <si>
    <t>TRITAZIDE 2,5 MG/12,5 MG</t>
  </si>
  <si>
    <t>148071</t>
  </si>
  <si>
    <t>177529</t>
  </si>
  <si>
    <t>TINTAROS 10 MG</t>
  </si>
  <si>
    <t>145567</t>
  </si>
  <si>
    <t>ROSUMOP 20 MG</t>
  </si>
  <si>
    <t>145850</t>
  </si>
  <si>
    <t>MERTENIL 40 MG POTAHOVANÉ TABLETY</t>
  </si>
  <si>
    <t>53951</t>
  </si>
  <si>
    <t>ZOLOFT 100 MG</t>
  </si>
  <si>
    <t>POR TBL FLM 28X100MG</t>
  </si>
  <si>
    <t>Sotalol</t>
  </si>
  <si>
    <t>49012</t>
  </si>
  <si>
    <t>POR TBL NOB 20X80MG</t>
  </si>
  <si>
    <t>Tafluprost</t>
  </si>
  <si>
    <t>136003</t>
  </si>
  <si>
    <t>TAFLOTAN 15 MIKROGRAMŮ/ML OČNÍ KAPKY, ROZTOK, JEDNODÁVKOVÝ OBAL</t>
  </si>
  <si>
    <t>OPH GTT SOL 90X0.3ML</t>
  </si>
  <si>
    <t>26554</t>
  </si>
  <si>
    <t>167658</t>
  </si>
  <si>
    <t>TOLURA 20 MG</t>
  </si>
  <si>
    <t>POR TBL NOB 14X20MG</t>
  </si>
  <si>
    <t>167888</t>
  </si>
  <si>
    <t>TELMISARTAN ACTAVIS 80 MG</t>
  </si>
  <si>
    <t>29678</t>
  </si>
  <si>
    <t>POR TBL NOB 30X1</t>
  </si>
  <si>
    <t>203184</t>
  </si>
  <si>
    <t>POR CPS PRO 50X250MG</t>
  </si>
  <si>
    <t>Tiotropium-bromid</t>
  </si>
  <si>
    <t>32393</t>
  </si>
  <si>
    <t>SPIRIVA</t>
  </si>
  <si>
    <t>INH PLV CPS 30X18RG</t>
  </si>
  <si>
    <t>POR TBL FLM 20X37.5MG/325MG I</t>
  </si>
  <si>
    <t>POR TBL FLM 30X37.5MG/325MG I</t>
  </si>
  <si>
    <t>Trandolapril</t>
  </si>
  <si>
    <t>Trazodon</t>
  </si>
  <si>
    <t>54093</t>
  </si>
  <si>
    <t>TRITTICO AC 150</t>
  </si>
  <si>
    <t>POR TBL RET 20X150MG</t>
  </si>
  <si>
    <t>Trospium</t>
  </si>
  <si>
    <t>17162</t>
  </si>
  <si>
    <t>SPASMED 15</t>
  </si>
  <si>
    <t>POR TBL FLM 30X15MG</t>
  </si>
  <si>
    <t>215475</t>
  </si>
  <si>
    <t>Valsartan a diuretika</t>
  </si>
  <si>
    <t>161954</t>
  </si>
  <si>
    <t>VALSACOMBI 320 MG/12,5 MG</t>
  </si>
  <si>
    <t>POR TBL FLM 28X320MG/12.5MG</t>
  </si>
  <si>
    <t>Vápník, kombinace s vitaminem D a/nebo jinými léčivy</t>
  </si>
  <si>
    <t>164886</t>
  </si>
  <si>
    <t>CALTRATE 600 MG/400 IU D3 POTAHOVANÁ TABLETA</t>
  </si>
  <si>
    <t>Vinpocetin</t>
  </si>
  <si>
    <t>POR TBL FLM 30X5MG/1.25MG/5MG</t>
  </si>
  <si>
    <t>POR TBL FLM 14 II</t>
  </si>
  <si>
    <t>Fluvastatin</t>
  </si>
  <si>
    <t>200992</t>
  </si>
  <si>
    <t>Levocetirizin</t>
  </si>
  <si>
    <t>42953</t>
  </si>
  <si>
    <t>XYZAL</t>
  </si>
  <si>
    <t>31866</t>
  </si>
  <si>
    <t>ASENTRA 50</t>
  </si>
  <si>
    <t>49020</t>
  </si>
  <si>
    <t>SOTAHEXAL 160</t>
  </si>
  <si>
    <t>POR TBL NOB 50X160MG</t>
  </si>
  <si>
    <t>Aciklovir</t>
  </si>
  <si>
    <t>15378</t>
  </si>
  <si>
    <t>AGEN 5</t>
  </si>
  <si>
    <t>POR TBL NOB 90X5MG</t>
  </si>
  <si>
    <t>12494</t>
  </si>
  <si>
    <t>POR TBL FLM 14 I</t>
  </si>
  <si>
    <t>Antiagregancia kromě heparinu, kombinace</t>
  </si>
  <si>
    <t>167509</t>
  </si>
  <si>
    <t>DUOPLAVIN 75 MG/100 MG</t>
  </si>
  <si>
    <t>POR TBL FLM 30X1</t>
  </si>
  <si>
    <t>Cefuroxim</t>
  </si>
  <si>
    <t>47725</t>
  </si>
  <si>
    <t>ZINNAT 250 MG</t>
  </si>
  <si>
    <t>Lerkanidipin</t>
  </si>
  <si>
    <t>169660</t>
  </si>
  <si>
    <t>KAPIDIN 20 MG</t>
  </si>
  <si>
    <t>180645</t>
  </si>
  <si>
    <t>POR TBL ENT 90X40MG II</t>
  </si>
  <si>
    <t>POR TBL FLM 100X320MG/60MG</t>
  </si>
  <si>
    <t>Verapamil</t>
  </si>
  <si>
    <t>Erdostein</t>
  </si>
  <si>
    <t>POR CPS DUR 10X300MG</t>
  </si>
  <si>
    <t>95560</t>
  </si>
  <si>
    <t>POR CPS DUR 30X300MG</t>
  </si>
  <si>
    <t>154063</t>
  </si>
  <si>
    <t>GLIMEPIRID MYLAN 4 MG</t>
  </si>
  <si>
    <t>Irbesartan a diuretika</t>
  </si>
  <si>
    <t>168105</t>
  </si>
  <si>
    <t>IFIRMACOMBI 300 MG/12,5 MG</t>
  </si>
  <si>
    <t>Kyselina ursodeoxycholová</t>
  </si>
  <si>
    <t>97864</t>
  </si>
  <si>
    <t>URSOSAN</t>
  </si>
  <si>
    <t>Telmisartan a amlodipin</t>
  </si>
  <si>
    <t>167860</t>
  </si>
  <si>
    <t>167938</t>
  </si>
  <si>
    <t>POR TBL FLM 14X90MG</t>
  </si>
  <si>
    <t>POR TBL RET 30X75MG</t>
  </si>
  <si>
    <t>Prasugrel</t>
  </si>
  <si>
    <t>167934</t>
  </si>
  <si>
    <t>EFIENT 10 MG</t>
  </si>
  <si>
    <t>Klindamycin</t>
  </si>
  <si>
    <t>83459</t>
  </si>
  <si>
    <t>POR CPS DUR 100X300MG</t>
  </si>
  <si>
    <t>Léčiva k terapii onemocnění jater</t>
  </si>
  <si>
    <t>181293</t>
  </si>
  <si>
    <t>ESSENTIALE FORTE 600 MG</t>
  </si>
  <si>
    <t>POR CPS DUR 30X600MG</t>
  </si>
  <si>
    <t>12356</t>
  </si>
  <si>
    <t>POR TBL FLM 120X850MG</t>
  </si>
  <si>
    <t>POR TBL PRO 100X25MG</t>
  </si>
  <si>
    <t>184405</t>
  </si>
  <si>
    <t>46755</t>
  </si>
  <si>
    <t>VEROSPIRON 50 MG</t>
  </si>
  <si>
    <t>Diklofenak</t>
  </si>
  <si>
    <t>Ipratropium-bromid</t>
  </si>
  <si>
    <t>INH SOL PSS 200X20MCG</t>
  </si>
  <si>
    <t>25968</t>
  </si>
  <si>
    <t>PROCORALAN 5 MG</t>
  </si>
  <si>
    <t>42773</t>
  </si>
  <si>
    <t>POR TBL NOB 30X6.25MG</t>
  </si>
  <si>
    <t>155963</t>
  </si>
  <si>
    <t>EGILOK SUCC 25 MG</t>
  </si>
  <si>
    <t>46754</t>
  </si>
  <si>
    <t>VEROSPIRON 100 MG</t>
  </si>
  <si>
    <t>POR CPS DUR 30X100MG</t>
  </si>
  <si>
    <t>POR TBL FLM 20X75MG/650MG I</t>
  </si>
  <si>
    <t>14710</t>
  </si>
  <si>
    <t>RIVODARON 200</t>
  </si>
  <si>
    <t>176913</t>
  </si>
  <si>
    <t>Isosorbid-dinitrát</t>
  </si>
  <si>
    <t>ORM SPR SLG 1X15ML</t>
  </si>
  <si>
    <t>188849</t>
  </si>
  <si>
    <t>POR TBL ENT 90X100MG I</t>
  </si>
  <si>
    <t>188844</t>
  </si>
  <si>
    <t>POR TBL ENT 28X100MG I</t>
  </si>
  <si>
    <t>Melperon</t>
  </si>
  <si>
    <t>69447</t>
  </si>
  <si>
    <t>58042</t>
  </si>
  <si>
    <t>BETALOC ZOK 200 MG</t>
  </si>
  <si>
    <t>Molsidomin</t>
  </si>
  <si>
    <t>76155</t>
  </si>
  <si>
    <t>CORVATON FORTE</t>
  </si>
  <si>
    <t>111900</t>
  </si>
  <si>
    <t>49114</t>
  </si>
  <si>
    <t>180578</t>
  </si>
  <si>
    <t>POR TBL ENT 90X20MG II</t>
  </si>
  <si>
    <t>Pentoxifylin</t>
  </si>
  <si>
    <t>53480</t>
  </si>
  <si>
    <t>Silymarin</t>
  </si>
  <si>
    <t>19570</t>
  </si>
  <si>
    <t>LAGOSA</t>
  </si>
  <si>
    <t>POR TBL OBD 50X150MG</t>
  </si>
  <si>
    <t>193882</t>
  </si>
  <si>
    <t>168329</t>
  </si>
  <si>
    <t>ELIQUIS 2,5 MG</t>
  </si>
  <si>
    <t>POR TBL FLM 100X1X2.5MG</t>
  </si>
  <si>
    <t>Indometacin</t>
  </si>
  <si>
    <t>RCT SUP 10X100MG</t>
  </si>
  <si>
    <t>151847</t>
  </si>
  <si>
    <t>VOLNOSTIN</t>
  </si>
  <si>
    <t>Montelukast</t>
  </si>
  <si>
    <t>53077</t>
  </si>
  <si>
    <t>SINGULAIR 10</t>
  </si>
  <si>
    <t>Nimesulid</t>
  </si>
  <si>
    <t>17186</t>
  </si>
  <si>
    <t>POR GRA SUS 15X100MG</t>
  </si>
  <si>
    <t>84127</t>
  </si>
  <si>
    <t>119773</t>
  </si>
  <si>
    <t>163112</t>
  </si>
  <si>
    <t>ZOREM 5 MG</t>
  </si>
  <si>
    <t>19593</t>
  </si>
  <si>
    <t>93015</t>
  </si>
  <si>
    <t>101172</t>
  </si>
  <si>
    <t>47726</t>
  </si>
  <si>
    <t>POR TBL FLM 14X250MG</t>
  </si>
  <si>
    <t>Celiprolol</t>
  </si>
  <si>
    <t>Desloratadin</t>
  </si>
  <si>
    <t>26331</t>
  </si>
  <si>
    <t>POR TBL FLM 100X5MG</t>
  </si>
  <si>
    <t>178662</t>
  </si>
  <si>
    <t>DESLORATADIN +PHARMA 5 MG POTAHOVANÉ TABLETY</t>
  </si>
  <si>
    <t>POR TBL FLM 90X5MG I</t>
  </si>
  <si>
    <t>132632</t>
  </si>
  <si>
    <t>DOXYBENE 100 MG</t>
  </si>
  <si>
    <t>POR CPS MOL 10X100MG</t>
  </si>
  <si>
    <t>Draslík</t>
  </si>
  <si>
    <t>POR TBL NOB 100X175MG/175MG</t>
  </si>
  <si>
    <t>Enoxaparin</t>
  </si>
  <si>
    <t>115404</t>
  </si>
  <si>
    <t>INJ SOL ISP 10X1ML/10KU</t>
  </si>
  <si>
    <t>115400</t>
  </si>
  <si>
    <t>INJ SOL ISP 10X0.2ML/2KU</t>
  </si>
  <si>
    <t>115403</t>
  </si>
  <si>
    <t>INJ SOL ISP 10X0.8ML/8KU</t>
  </si>
  <si>
    <t>Eplerenon</t>
  </si>
  <si>
    <t>203030</t>
  </si>
  <si>
    <t>EPLERENON SANDOZ 25 MG</t>
  </si>
  <si>
    <t>POR TBL FLM 30X25MG</t>
  </si>
  <si>
    <t>Fenoxymethylpenicilin</t>
  </si>
  <si>
    <t>45996</t>
  </si>
  <si>
    <t>OSPEN 500</t>
  </si>
  <si>
    <t>POR TBL FLM 30X500KU</t>
  </si>
  <si>
    <t>56804</t>
  </si>
  <si>
    <t>FURORESE 40</t>
  </si>
  <si>
    <t>200935</t>
  </si>
  <si>
    <t>Irbesartan</t>
  </si>
  <si>
    <t>194145</t>
  </si>
  <si>
    <t>IFIRMASTA 300 MG</t>
  </si>
  <si>
    <t>POR TBL FLM 30X300MG</t>
  </si>
  <si>
    <t>59467</t>
  </si>
  <si>
    <t>76402</t>
  </si>
  <si>
    <t>SORBIMON 20 MG</t>
  </si>
  <si>
    <t>Kandesartan</t>
  </si>
  <si>
    <t>175280</t>
  </si>
  <si>
    <t>CANOCORD 16 MG</t>
  </si>
  <si>
    <t>POR TBL NOB 28X16MG</t>
  </si>
  <si>
    <t>175281</t>
  </si>
  <si>
    <t>POR TBL NOB 30X16MG</t>
  </si>
  <si>
    <t>Klarithromycin</t>
  </si>
  <si>
    <t>Kombinace různých antibiotik</t>
  </si>
  <si>
    <t>OPH UNG 1X5GM</t>
  </si>
  <si>
    <t>POR TBL FLM 30X50MG II</t>
  </si>
  <si>
    <t>114067</t>
  </si>
  <si>
    <t>POR TBL FLM 90X50MG II</t>
  </si>
  <si>
    <t>Mefenoxalon</t>
  </si>
  <si>
    <t>DORSIFLEX 200 MG</t>
  </si>
  <si>
    <t>POR GRA SUS 30X100MG</t>
  </si>
  <si>
    <t>Ofloxacin</t>
  </si>
  <si>
    <t>55636</t>
  </si>
  <si>
    <t>OFLOXIN 200</t>
  </si>
  <si>
    <t>POR TBL FLM 10X200MG</t>
  </si>
  <si>
    <t>122114</t>
  </si>
  <si>
    <t>APO-OME 20</t>
  </si>
  <si>
    <t>POR CPS ETD 100X20MG</t>
  </si>
  <si>
    <t>53535</t>
  </si>
  <si>
    <t>PROPAFENON AL 150</t>
  </si>
  <si>
    <t>58838</t>
  </si>
  <si>
    <t>PROPANORM 300 MG</t>
  </si>
  <si>
    <t>POR TBL FLM 50X300MG</t>
  </si>
  <si>
    <t>Rifampicin</t>
  </si>
  <si>
    <t>Rilmenidin</t>
  </si>
  <si>
    <t>125641</t>
  </si>
  <si>
    <t>POR TBL NOB 90X1MG</t>
  </si>
  <si>
    <t>3424</t>
  </si>
  <si>
    <t>AKTIFERRIN COMPOSITUM</t>
  </si>
  <si>
    <t>POR CPS MOL 100</t>
  </si>
  <si>
    <t>Simvastatin</t>
  </si>
  <si>
    <t>125077</t>
  </si>
  <si>
    <t>APO-SIMVA 10</t>
  </si>
  <si>
    <t>Sumatriptan</t>
  </si>
  <si>
    <t>14786</t>
  </si>
  <si>
    <t>ROSEMIG 100 MG</t>
  </si>
  <si>
    <t>POR TBL FLM 2X100MG I</t>
  </si>
  <si>
    <t>158198</t>
  </si>
  <si>
    <t>167855</t>
  </si>
  <si>
    <t>POR TBL NOB 90X1</t>
  </si>
  <si>
    <t>Thiethylperazin</t>
  </si>
  <si>
    <t>RCT SUP 6X6.5MG</t>
  </si>
  <si>
    <t>167939</t>
  </si>
  <si>
    <t>POR TBL FLM 56X90MG</t>
  </si>
  <si>
    <t>17926</t>
  </si>
  <si>
    <t>ZALDIAR</t>
  </si>
  <si>
    <t>Trimetazidin</t>
  </si>
  <si>
    <t>43879</t>
  </si>
  <si>
    <t>VEROGALID ER 240 MG</t>
  </si>
  <si>
    <t>POR TBL PRO 100X240MG</t>
  </si>
  <si>
    <t>54034</t>
  </si>
  <si>
    <t>POR TBL RET 100X240MG</t>
  </si>
  <si>
    <t>9205</t>
  </si>
  <si>
    <t>193747</t>
  </si>
  <si>
    <t>POR TBL FLM 168X5MG</t>
  </si>
  <si>
    <t>Obvazový materiál, náplasti</t>
  </si>
  <si>
    <t>19580</t>
  </si>
  <si>
    <t>OBINADLO ELASTICKÉ UNIVERSÁLNÍ LENKELAST</t>
  </si>
  <si>
    <t>12X5M V NATAŽENÉM STAVU,STŘEDNÍ TAH,1KS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</si>
  <si>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</si>
  <si>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</si>
  <si>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</si>
  <si>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</si>
  <si>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</si>
  <si>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</si>
  <si>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</si>
  <si>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</si>
  <si>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</si>
  <si>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</si>
  <si>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</si>
  <si>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</si>
  <si>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</si>
  <si>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PÁS BŘIŠNÍ VERBA 932 520 5</t>
  </si>
  <si>
    <t>OBDVOD TRUPU 95-105CM,VEL.4</t>
  </si>
  <si>
    <t>Rozpouštědla a ředidla, včetně irigačních roztoků</t>
  </si>
  <si>
    <t>0,9 % SODIUM CHLORIDE KABI</t>
  </si>
  <si>
    <t>PAR LQF 50X5ML/45MG</t>
  </si>
  <si>
    <t>Enalapril</t>
  </si>
  <si>
    <t>59642</t>
  </si>
  <si>
    <t>ENAP 10 MG</t>
  </si>
  <si>
    <t>Fenobarbital</t>
  </si>
  <si>
    <t>68578</t>
  </si>
  <si>
    <t>PHENAEMALETTEN</t>
  </si>
  <si>
    <t>POR TBL NOB 50X15MG I</t>
  </si>
  <si>
    <t>203216</t>
  </si>
  <si>
    <t>POR TBL NOB 50X15MG II</t>
  </si>
  <si>
    <t>Klotrimazol</t>
  </si>
  <si>
    <t>DRM CRM 1X20GM/200MG</t>
  </si>
  <si>
    <t>Tadalafil</t>
  </si>
  <si>
    <t>29258</t>
  </si>
  <si>
    <t>CIALIS 5 MG</t>
  </si>
  <si>
    <t>Analgetika a anestetika, kombinace</t>
  </si>
  <si>
    <t>107143</t>
  </si>
  <si>
    <t>OTIPAX</t>
  </si>
  <si>
    <t>AUR GTT SOL 16GM</t>
  </si>
  <si>
    <t>Ciklesonid</t>
  </si>
  <si>
    <t>137280</t>
  </si>
  <si>
    <t>INH SOL PSS 120X160RG</t>
  </si>
  <si>
    <t>Fenofibrát</t>
  </si>
  <si>
    <t>11014</t>
  </si>
  <si>
    <t>LIPANTHYL 267 M</t>
  </si>
  <si>
    <t>POR CPS DUR 90X267MG</t>
  </si>
  <si>
    <t>Guajfenesin</t>
  </si>
  <si>
    <t>94234</t>
  </si>
  <si>
    <t>GUAJACURAN</t>
  </si>
  <si>
    <t>POR TBL OBD 30X200MG</t>
  </si>
  <si>
    <t>Itrakonazol</t>
  </si>
  <si>
    <t>50353</t>
  </si>
  <si>
    <t>PROKANAZOL</t>
  </si>
  <si>
    <t>Jodovaný povidon</t>
  </si>
  <si>
    <t>DRM UNG 1X100GM</t>
  </si>
  <si>
    <t>202905</t>
  </si>
  <si>
    <t>KLACID 250</t>
  </si>
  <si>
    <t>132671</t>
  </si>
  <si>
    <t>Mometason</t>
  </si>
  <si>
    <t>47302</t>
  </si>
  <si>
    <t>DRM CRM 1X100GM 0.1%</t>
  </si>
  <si>
    <t>214618</t>
  </si>
  <si>
    <t>POR TBL RET 20X400MG</t>
  </si>
  <si>
    <t>134282</t>
  </si>
  <si>
    <t>POR TBL FLM 30X160MG/12.5MG</t>
  </si>
  <si>
    <t>146899</t>
  </si>
  <si>
    <t>ZOLPIDEM MYLAN 10 MG</t>
  </si>
  <si>
    <t>Azithromycin</t>
  </si>
  <si>
    <t>Beklometason</t>
  </si>
  <si>
    <t>58792</t>
  </si>
  <si>
    <t>ECOBEC 100 MIKROGRAMŮ</t>
  </si>
  <si>
    <t>Betamethason</t>
  </si>
  <si>
    <t>98032</t>
  </si>
  <si>
    <t>DIPROSONE</t>
  </si>
  <si>
    <t>Cetirizin</t>
  </si>
  <si>
    <t>15659</t>
  </si>
  <si>
    <t>POR TBL FLM 50X500MG</t>
  </si>
  <si>
    <t>Disulfiram</t>
  </si>
  <si>
    <t>128705</t>
  </si>
  <si>
    <t>ANTABUS 400 MG</t>
  </si>
  <si>
    <t>POR TBL EFF 50X400MG</t>
  </si>
  <si>
    <t>Epinefrin (adrenalin)</t>
  </si>
  <si>
    <t>180471</t>
  </si>
  <si>
    <t>EPIPEN 300 MIKROGRAMŮ</t>
  </si>
  <si>
    <t>IMS INJ SOL PEP 1X0.3ML</t>
  </si>
  <si>
    <t>POR CPS DUR 20X300MG</t>
  </si>
  <si>
    <t>Kodein</t>
  </si>
  <si>
    <t>88</t>
  </si>
  <si>
    <t>CODEIN SLOVAKOFARMA 15 MG</t>
  </si>
  <si>
    <t>POR TBL NOB 10X15MG</t>
  </si>
  <si>
    <t>POR GRA SUS 30X100MG I</t>
  </si>
  <si>
    <t>Ranitidin</t>
  </si>
  <si>
    <t>91280</t>
  </si>
  <si>
    <t>RANITAL 150 MG POTAHOVANÉ TABLETY</t>
  </si>
  <si>
    <t>POR TBL FLM 30X150MG</t>
  </si>
  <si>
    <t>Salbutamol</t>
  </si>
  <si>
    <t>17928</t>
  </si>
  <si>
    <t>POR TBL FLM 50</t>
  </si>
  <si>
    <t>201609</t>
  </si>
  <si>
    <t>132803</t>
  </si>
  <si>
    <t>POR TBL PRO 4X7X80MG</t>
  </si>
  <si>
    <t>119511</t>
  </si>
  <si>
    <t>POR TBL PRO 14X7X80MG</t>
  </si>
  <si>
    <t>RCT SUP 10X50MG</t>
  </si>
  <si>
    <t>Jiná antibiotika pro lokální aplikaci</t>
  </si>
  <si>
    <t>DRM UNG 10GM</t>
  </si>
  <si>
    <t>Kaptopril</t>
  </si>
  <si>
    <t>TENSIOMIN 12,5 MG</t>
  </si>
  <si>
    <t>83615</t>
  </si>
  <si>
    <t>CODEIN SLOVAKOFARMA 30 MG</t>
  </si>
  <si>
    <t>POR TBL NOB 10X30MG</t>
  </si>
  <si>
    <t>Midazolam</t>
  </si>
  <si>
    <t>Tamsulosin a dutasterid</t>
  </si>
  <si>
    <t>145987</t>
  </si>
  <si>
    <t>DUODART 0,5 MG/0,4 MG</t>
  </si>
  <si>
    <t>POR CPS DUR 30</t>
  </si>
  <si>
    <t>Akamprosat</t>
  </si>
  <si>
    <t>40364</t>
  </si>
  <si>
    <t>CAMPRAL</t>
  </si>
  <si>
    <t>POR TBL ENT 84X300MG</t>
  </si>
  <si>
    <t>6618</t>
  </si>
  <si>
    <t>NEUROL 0,5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</si>
  <si>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</si>
  <si>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</si>
  <si>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</si>
  <si>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</si>
  <si>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</si>
  <si>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</si>
  <si>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</si>
  <si>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</si>
  <si>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163111</t>
  </si>
  <si>
    <t>ZOREM 10 MG</t>
  </si>
  <si>
    <t>163114</t>
  </si>
  <si>
    <t>192240</t>
  </si>
  <si>
    <t>POR TBL NOB 98X10MG</t>
  </si>
  <si>
    <t>Amoxicilin</t>
  </si>
  <si>
    <t>POR TBL SUS 14X1000MG</t>
  </si>
  <si>
    <t>167508</t>
  </si>
  <si>
    <t>132556</t>
  </si>
  <si>
    <t>30530</t>
  </si>
  <si>
    <t>30550</t>
  </si>
  <si>
    <t>102674</t>
  </si>
  <si>
    <t>BETAHISTIN ACTAVIS 8 MG</t>
  </si>
  <si>
    <t>POR TBL NOB 100X8MG</t>
  </si>
  <si>
    <t>3822</t>
  </si>
  <si>
    <t>CONCOR COR 5 MG</t>
  </si>
  <si>
    <t>3823</t>
  </si>
  <si>
    <t>POR TBL FLM 56X5MG</t>
  </si>
  <si>
    <t>192354</t>
  </si>
  <si>
    <t>125441</t>
  </si>
  <si>
    <t>Ciprofibrát</t>
  </si>
  <si>
    <t>47684</t>
  </si>
  <si>
    <t>LIPANOR</t>
  </si>
  <si>
    <t>POR CPS DUR 60X100MG</t>
  </si>
  <si>
    <t>Dexamethason a antiinfektiva</t>
  </si>
  <si>
    <t>125121</t>
  </si>
  <si>
    <t>POR TBL RET 30X100MG</t>
  </si>
  <si>
    <t>75632</t>
  </si>
  <si>
    <t>DICLOFENAC AL RETARD</t>
  </si>
  <si>
    <t>POR TBL RET 50X100MG</t>
  </si>
  <si>
    <t>Dimetinden</t>
  </si>
  <si>
    <t>15520</t>
  </si>
  <si>
    <t>FENISTIL</t>
  </si>
  <si>
    <t>POR GTT SOL 1X20ML</t>
  </si>
  <si>
    <t>185435</t>
  </si>
  <si>
    <t>12738</t>
  </si>
  <si>
    <t>DOXYHEXAL 200 TABS</t>
  </si>
  <si>
    <t>POR TBL NOB 20X200MG</t>
  </si>
  <si>
    <t>Escitalopram</t>
  </si>
  <si>
    <t>134520</t>
  </si>
  <si>
    <t>ELICEA 20 MG</t>
  </si>
  <si>
    <t>Flutikason-furoát</t>
  </si>
  <si>
    <t>AVAMYS 27,5 MIKROGRAMŮ/DÁVKA</t>
  </si>
  <si>
    <t>NAS SPR SUS 120X27.5RG</t>
  </si>
  <si>
    <t>120957</t>
  </si>
  <si>
    <t>FLUVASTATIN ACTAVIS 80 MG</t>
  </si>
  <si>
    <t>121054</t>
  </si>
  <si>
    <t>FLUVASTATIN MYLAN 80 MG</t>
  </si>
  <si>
    <t>POR TBL PRO 90X80MG</t>
  </si>
  <si>
    <t>121049</t>
  </si>
  <si>
    <t>18390</t>
  </si>
  <si>
    <t>POR TBL RET 120X30MG</t>
  </si>
  <si>
    <t>12121</t>
  </si>
  <si>
    <t>GLIMEPIRID SANDOZ 3 MG TABLETY</t>
  </si>
  <si>
    <t>215978</t>
  </si>
  <si>
    <t>Hydrokortison a antibiotika</t>
  </si>
  <si>
    <t>41515</t>
  </si>
  <si>
    <t>DRM CRM 15GM</t>
  </si>
  <si>
    <t>64790</t>
  </si>
  <si>
    <t>76710</t>
  </si>
  <si>
    <t>ACCUZIDE 10</t>
  </si>
  <si>
    <t>DRM PLV ADS 1X20GM</t>
  </si>
  <si>
    <t>55759</t>
  </si>
  <si>
    <t>DRM PLV SOL 1</t>
  </si>
  <si>
    <t>Jiná antihistaminika pro systémovou aplikaci</t>
  </si>
  <si>
    <t>POR TBL NOB 20X2MG</t>
  </si>
  <si>
    <t>Jinanový list (Ginkgo biloba)</t>
  </si>
  <si>
    <t>13491</t>
  </si>
  <si>
    <t>TEBOKAN 40 MG</t>
  </si>
  <si>
    <t>144246</t>
  </si>
  <si>
    <t>KLARITROMYCIN MYLAN 500 MG</t>
  </si>
  <si>
    <t>132644</t>
  </si>
  <si>
    <t>POR TBL NOB 14X500MG</t>
  </si>
  <si>
    <t>86397</t>
  </si>
  <si>
    <t>DRM CRM 1X50GM 1%</t>
  </si>
  <si>
    <t>Kyanokobalamin</t>
  </si>
  <si>
    <t>VITAMIN B12 LÉČIVA 1000 MCG</t>
  </si>
  <si>
    <t>SDR+IMS INJ SOL 5X1ML</t>
  </si>
  <si>
    <t>163425</t>
  </si>
  <si>
    <t>POR TBL ENT 50X100MG</t>
  </si>
  <si>
    <t>188850</t>
  </si>
  <si>
    <t>POR TBL ENT 100X100MG I</t>
  </si>
  <si>
    <t>201121</t>
  </si>
  <si>
    <t>POR TBL ENT 100X100MG II</t>
  </si>
  <si>
    <t>13808</t>
  </si>
  <si>
    <t>POR CPS DUR 100X250MG</t>
  </si>
  <si>
    <t>17122</t>
  </si>
  <si>
    <t>POR CPS DUR 56X30MG</t>
  </si>
  <si>
    <t>125753</t>
  </si>
  <si>
    <t>ESSENTIALE FORTE N</t>
  </si>
  <si>
    <t>POR CPS DUR 100</t>
  </si>
  <si>
    <t>85142</t>
  </si>
  <si>
    <t>168451</t>
  </si>
  <si>
    <t>Lisinopril</t>
  </si>
  <si>
    <t>11006</t>
  </si>
  <si>
    <t>DIROTON 10 MG</t>
  </si>
  <si>
    <t>146219</t>
  </si>
  <si>
    <t>LOSARTAN TEVA 50 MG</t>
  </si>
  <si>
    <t>POR TBL FLM 98X50MG OPA</t>
  </si>
  <si>
    <t>Mebendazol</t>
  </si>
  <si>
    <t>122198</t>
  </si>
  <si>
    <t>VERMOX</t>
  </si>
  <si>
    <t>POR TBL NOB 6X100MG</t>
  </si>
  <si>
    <t>164639</t>
  </si>
  <si>
    <t>169530</t>
  </si>
  <si>
    <t>METFORMIN MYLAN 850 MG</t>
  </si>
  <si>
    <t>32673</t>
  </si>
  <si>
    <t>METOPROLOL AL 200 RETARD</t>
  </si>
  <si>
    <t>POR TBL PRO 50X200MG</t>
  </si>
  <si>
    <t>192521</t>
  </si>
  <si>
    <t>NASONEX</t>
  </si>
  <si>
    <t>NAS SPR SUS 140X50RG</t>
  </si>
  <si>
    <t>76976</t>
  </si>
  <si>
    <t>DRM UNG 1X30GM 0.1%</t>
  </si>
  <si>
    <t>125391</t>
  </si>
  <si>
    <t>CYNT 0,4</t>
  </si>
  <si>
    <t>POR TBL FLM 98X0.4MG</t>
  </si>
  <si>
    <t>112572</t>
  </si>
  <si>
    <t>NEBIVOLOL SANDOZ 5 MG</t>
  </si>
  <si>
    <t>66046</t>
  </si>
  <si>
    <t>AULIN GEL</t>
  </si>
  <si>
    <t>DRM GEL 1X100GM</t>
  </si>
  <si>
    <t>132531</t>
  </si>
  <si>
    <t>180666</t>
  </si>
  <si>
    <t>POR TBL ENT 28X40MG II</t>
  </si>
  <si>
    <t>47085</t>
  </si>
  <si>
    <t>PENTOMER RETARD 400 MG</t>
  </si>
  <si>
    <t>POR TBL PRO 100X400MG</t>
  </si>
  <si>
    <t>120810</t>
  </si>
  <si>
    <t>APO-PERINDO 8 MG</t>
  </si>
  <si>
    <t>124133</t>
  </si>
  <si>
    <t>124135</t>
  </si>
  <si>
    <t>POR TBL NOB 120</t>
  </si>
  <si>
    <t>Pikosíran sodný, kombinace</t>
  </si>
  <si>
    <t>PICOPREP PRÁŠEK PRO PERORÁLNÍ ROZTOK</t>
  </si>
  <si>
    <t>Pitofenon a analgetika</t>
  </si>
  <si>
    <t>Přípravky pro léčbu bradavic a kuřích ok</t>
  </si>
  <si>
    <t>164543</t>
  </si>
  <si>
    <t>DUOFILM</t>
  </si>
  <si>
    <t>DRM SOL 1X15ML</t>
  </si>
  <si>
    <t>Pseudoefedrin, kombinace</t>
  </si>
  <si>
    <t>191949</t>
  </si>
  <si>
    <t>POR TBL RET 14 I</t>
  </si>
  <si>
    <t>115594</t>
  </si>
  <si>
    <t>MEDORAM PLUS H 5/25 MG</t>
  </si>
  <si>
    <t>148070</t>
  </si>
  <si>
    <t>49706</t>
  </si>
  <si>
    <t>CRESTOR 20 MG</t>
  </si>
  <si>
    <t>Sildenafil</t>
  </si>
  <si>
    <t>149958</t>
  </si>
  <si>
    <t>SILDENAFIL ACTAVIS 100 MG</t>
  </si>
  <si>
    <t>POR TBL FLM 8X100MG</t>
  </si>
  <si>
    <t>143428</t>
  </si>
  <si>
    <t>SILDENAFIL SANDOZ 100 MG</t>
  </si>
  <si>
    <t>POR TBL NOB 8X100MG</t>
  </si>
  <si>
    <t>160212</t>
  </si>
  <si>
    <t>SILDENAFIL ACCORD 100 MG</t>
  </si>
  <si>
    <t>149952</t>
  </si>
  <si>
    <t>SILDENAFIL ACTAVIS 50 MG</t>
  </si>
  <si>
    <t>POR TBL FLM 4X50MG</t>
  </si>
  <si>
    <t>1147</t>
  </si>
  <si>
    <t>SILYMARIN AL 50</t>
  </si>
  <si>
    <t>POR TBL OBD 100X50MG</t>
  </si>
  <si>
    <t>54498</t>
  </si>
  <si>
    <t>ZOCOR 20 MG</t>
  </si>
  <si>
    <t>Sodná sůl dokusátu, včetně kombinací</t>
  </si>
  <si>
    <t>RCT SOL 2X67.5ML</t>
  </si>
  <si>
    <t>49021</t>
  </si>
  <si>
    <t>POR TBL NOB 100X160MG</t>
  </si>
  <si>
    <t>Sulfasalazin</t>
  </si>
  <si>
    <t>POR TBL ENT 100X500MG</t>
  </si>
  <si>
    <t>119121</t>
  </si>
  <si>
    <t>SUMATRIPTAN ACTAVIS 50 MG</t>
  </si>
  <si>
    <t>POR TBL OBD 6X50MG</t>
  </si>
  <si>
    <t>14498</t>
  </si>
  <si>
    <t>POR TBL PRO 100X0.4MG</t>
  </si>
  <si>
    <t>26577</t>
  </si>
  <si>
    <t>POR TBL NOB 28X1</t>
  </si>
  <si>
    <t>210157</t>
  </si>
  <si>
    <t>Terbinafin</t>
  </si>
  <si>
    <t>DRM CRM 1X15GM I</t>
  </si>
  <si>
    <t>15887</t>
  </si>
  <si>
    <t>LAMISIL SPREJ</t>
  </si>
  <si>
    <t>DRM SPR SOL 1X15ML</t>
  </si>
  <si>
    <t>Tobramycin</t>
  </si>
  <si>
    <t>OPH GTT SOL 1X5ML/15MG</t>
  </si>
  <si>
    <t>OPH UNG 1X3.5GM</t>
  </si>
  <si>
    <t>Tolperison</t>
  </si>
  <si>
    <t>MYDOCALM 150 MG</t>
  </si>
  <si>
    <t>Tramadol</t>
  </si>
  <si>
    <t>12473</t>
  </si>
  <si>
    <t>TRAMABENE KAPKY</t>
  </si>
  <si>
    <t>POR GTT SOL 1X100ML/10GM</t>
  </si>
  <si>
    <t>32086</t>
  </si>
  <si>
    <t>TRALGIT</t>
  </si>
  <si>
    <t>POR CPS DUR 20X50MG</t>
  </si>
  <si>
    <t>Vaginální kroužek s progestinem a estrogenem</t>
  </si>
  <si>
    <t>132656</t>
  </si>
  <si>
    <t>NUVARING 0,120 MG/0,015 MG ZA 24 HODIN</t>
  </si>
  <si>
    <t>VAG INS 3</t>
  </si>
  <si>
    <t>155653</t>
  </si>
  <si>
    <t>KYLOTAN PLUS H 160/12,5 MG</t>
  </si>
  <si>
    <t>91995</t>
  </si>
  <si>
    <t>ISOPTIN SR 240 MG</t>
  </si>
  <si>
    <t>215965</t>
  </si>
  <si>
    <t>Vildagliptin</t>
  </si>
  <si>
    <t>29199</t>
  </si>
  <si>
    <t>GALVUS 50 MG</t>
  </si>
  <si>
    <t>POR TBL NOB 56X50MG</t>
  </si>
  <si>
    <t>Břečťanový list</t>
  </si>
  <si>
    <t>23739</t>
  </si>
  <si>
    <t>PROSPAN</t>
  </si>
  <si>
    <t>POR SIR 1X100ML/700MG</t>
  </si>
  <si>
    <t>Salmeterol a flutikason</t>
  </si>
  <si>
    <t>INH PLV 1X60DÁV</t>
  </si>
  <si>
    <t>190975</t>
  </si>
  <si>
    <t>POR TBL FLM 3X30X10MG/2.5MG/10</t>
  </si>
  <si>
    <t>Itopridum</t>
  </si>
  <si>
    <t>*1004</t>
  </si>
  <si>
    <t>*1014</t>
  </si>
  <si>
    <t>*7999</t>
  </si>
  <si>
    <t>*2060</t>
  </si>
  <si>
    <t>45389</t>
  </si>
  <si>
    <t>PUNČOCHY KOMPRESNÍ STEHENNÍ II.K.T.</t>
  </si>
  <si>
    <t>MAXIS COMFORT A-G</t>
  </si>
  <si>
    <t>132728</t>
  </si>
  <si>
    <t>203060</t>
  </si>
  <si>
    <t>EPLERENON SANDOZ 50 MG</t>
  </si>
  <si>
    <t>POR TBL FLM 90X50MG</t>
  </si>
  <si>
    <t>203067</t>
  </si>
  <si>
    <t>POR TBL FLM 30X1X50MG</t>
  </si>
  <si>
    <t>Estradiol</t>
  </si>
  <si>
    <t>47050</t>
  </si>
  <si>
    <t>ESTRAHEXAL 50</t>
  </si>
  <si>
    <t>TDR EMP 24X4MG</t>
  </si>
  <si>
    <t>25974</t>
  </si>
  <si>
    <t>POR TBL FLM 112X7,5MG</t>
  </si>
  <si>
    <t>55760</t>
  </si>
  <si>
    <t>DRM PLV SOL 10</t>
  </si>
  <si>
    <t>Prednisolon a antiseptika</t>
  </si>
  <si>
    <t>16467</t>
  </si>
  <si>
    <t>IMACORT</t>
  </si>
  <si>
    <t>DRM CRM 1X20GM</t>
  </si>
  <si>
    <t>168906</t>
  </si>
  <si>
    <t>POR TBL FLM 100X1X20MG</t>
  </si>
  <si>
    <t>Sitagliptin</t>
  </si>
  <si>
    <t>28740</t>
  </si>
  <si>
    <t>JANUVIA 100 MG</t>
  </si>
  <si>
    <t>214604</t>
  </si>
  <si>
    <t>45011</t>
  </si>
  <si>
    <t>POR TBL FLM 6X500MG</t>
  </si>
  <si>
    <t>Kyselina askorbová (vitamin C)</t>
  </si>
  <si>
    <t>40522</t>
  </si>
  <si>
    <t>VITAMIN C-INJEKTOPAS 7,5 G</t>
  </si>
  <si>
    <t>IVN INF CNC SOL 50ML</t>
  </si>
  <si>
    <t>75023</t>
  </si>
  <si>
    <t>COTRIMOXAZOL AL FORTE</t>
  </si>
  <si>
    <t>POR TBL NOB 20X960MG</t>
  </si>
  <si>
    <t>Tokoferol alfa (vitamin E)</t>
  </si>
  <si>
    <t>15871</t>
  </si>
  <si>
    <t>VITAMIN E EVIT 600</t>
  </si>
  <si>
    <t>POR CPS MOL 50X600IU I</t>
  </si>
  <si>
    <t>Budesonid</t>
  </si>
  <si>
    <t>54267</t>
  </si>
  <si>
    <t>RHINOCORT AQUA 64 MCG</t>
  </si>
  <si>
    <t>NAS SPR SUS 120X64RG</t>
  </si>
  <si>
    <t>15652</t>
  </si>
  <si>
    <t>CIPLOX 250</t>
  </si>
  <si>
    <t>POR TBL FLM 100X250MG</t>
  </si>
  <si>
    <t>Flutikason</t>
  </si>
  <si>
    <t>Oxikonazol</t>
  </si>
  <si>
    <t>POR TBL FLM 10X37.5MG/325MG I</t>
  </si>
  <si>
    <t>Formoterol a budesonid</t>
  </si>
  <si>
    <t>180098</t>
  </si>
  <si>
    <t>SYMBICORT TURBUHALER 100 MIKROGRAMŮ/6 MIKROGRAMŮ/INHALACE</t>
  </si>
  <si>
    <t>INH PLV 1X120DÁV</t>
  </si>
  <si>
    <t>125050</t>
  </si>
  <si>
    <t>POR TBL NOB 90X10MG</t>
  </si>
  <si>
    <t>125051</t>
  </si>
  <si>
    <t>49009</t>
  </si>
  <si>
    <t>Benzathin-fenoxymethylpenicilin</t>
  </si>
  <si>
    <t>49549</t>
  </si>
  <si>
    <t>OSPEN 400</t>
  </si>
  <si>
    <t>POR SIR 1X150ML</t>
  </si>
  <si>
    <t>Betamethason a antibiotika</t>
  </si>
  <si>
    <t>DRM UNG 30GM</t>
  </si>
  <si>
    <t>195986</t>
  </si>
  <si>
    <t>SOBYCOR 2,5 MG</t>
  </si>
  <si>
    <t>POR TBL FLM 30X2.5MG</t>
  </si>
  <si>
    <t>Bisoprolol a thiazidy</t>
  </si>
  <si>
    <t>13603</t>
  </si>
  <si>
    <t>LODOZ 5 MG/6,25 MG</t>
  </si>
  <si>
    <t>47728</t>
  </si>
  <si>
    <t>168376</t>
  </si>
  <si>
    <t>POR CPS DUR 180(3X60X1)X110MG</t>
  </si>
  <si>
    <t>193502</t>
  </si>
  <si>
    <t>POR CPS DUR 100(2X50X1)X110MG</t>
  </si>
  <si>
    <t>28812</t>
  </si>
  <si>
    <t>POR TBL DIS 90X5MG</t>
  </si>
  <si>
    <t>58142</t>
  </si>
  <si>
    <t>DICLOFENAC AL 50</t>
  </si>
  <si>
    <t>46620</t>
  </si>
  <si>
    <t>UNO</t>
  </si>
  <si>
    <t>POR TBL PRO 10X150MG</t>
  </si>
  <si>
    <t>Drospirenon a ethinylestradiol</t>
  </si>
  <si>
    <t>66196</t>
  </si>
  <si>
    <t>YADINE</t>
  </si>
  <si>
    <t>POR TBL FLM 3X21</t>
  </si>
  <si>
    <t>203055</t>
  </si>
  <si>
    <t>174338</t>
  </si>
  <si>
    <t>EPLERENON ACTAVIS 50 MG</t>
  </si>
  <si>
    <t>174346</t>
  </si>
  <si>
    <t>203072</t>
  </si>
  <si>
    <t>POR TBL FLM 90X1X50MG</t>
  </si>
  <si>
    <t>174333</t>
  </si>
  <si>
    <t>EPLERENON ACTAVIS 25 MG</t>
  </si>
  <si>
    <t>POR TBL FLM 98X1X25MG</t>
  </si>
  <si>
    <t>87073</t>
  </si>
  <si>
    <t>POR PLV SOL 20X225MG</t>
  </si>
  <si>
    <t>42466</t>
  </si>
  <si>
    <t>FLIXOTIDE 125 INHALER N</t>
  </si>
  <si>
    <t>INH SUS PSS 120X125RG</t>
  </si>
  <si>
    <t>47657</t>
  </si>
  <si>
    <t>FLIXOTIDE 250 INHALER N</t>
  </si>
  <si>
    <t>INH SUS PSS 60X250RG</t>
  </si>
  <si>
    <t>200995</t>
  </si>
  <si>
    <t>POR TBL PRO 98X80MG</t>
  </si>
  <si>
    <t>12046</t>
  </si>
  <si>
    <t>GLIMEPIRID SANDOZ 2 MG TABLETY</t>
  </si>
  <si>
    <t>Glycerol-trinitrát</t>
  </si>
  <si>
    <t>85071</t>
  </si>
  <si>
    <t>NITROMINT</t>
  </si>
  <si>
    <t>ORM SPR SLG 10GM I</t>
  </si>
  <si>
    <t>76380</t>
  </si>
  <si>
    <t>RHEFLUIN</t>
  </si>
  <si>
    <t>Imidazolové a triazolové deriváty, kombinace</t>
  </si>
  <si>
    <t>DRM CRM 30GM</t>
  </si>
  <si>
    <t>500892</t>
  </si>
  <si>
    <t>POR TBL FLM 28X300MG</t>
  </si>
  <si>
    <t>25976</t>
  </si>
  <si>
    <t>POR TBL FLM 98X7,5MG</t>
  </si>
  <si>
    <t>Klenbuterol</t>
  </si>
  <si>
    <t>55449</t>
  </si>
  <si>
    <t>SPIROPENT</t>
  </si>
  <si>
    <t>203564</t>
  </si>
  <si>
    <t>Kyselina listová</t>
  </si>
  <si>
    <t>ACIDUM FOLICUM LÉČIVA</t>
  </si>
  <si>
    <t>POR TBL OBD 30X10MG</t>
  </si>
  <si>
    <t>Metformin a vildagliptin</t>
  </si>
  <si>
    <t>29734</t>
  </si>
  <si>
    <t>EUCREAS 50 MG/850 MG</t>
  </si>
  <si>
    <t>POR TBL FLM 60 I</t>
  </si>
  <si>
    <t>192520</t>
  </si>
  <si>
    <t>NAS SPR SUS 60X50RG</t>
  </si>
  <si>
    <t>Nifuroxazid</t>
  </si>
  <si>
    <t>46405</t>
  </si>
  <si>
    <t>Oxybutynin</t>
  </si>
  <si>
    <t>59104</t>
  </si>
  <si>
    <t>UROXAL 5 MG</t>
  </si>
  <si>
    <t>POR TBL NOB 60X5MG</t>
  </si>
  <si>
    <t>Prednisolon</t>
  </si>
  <si>
    <t>92410</t>
  </si>
  <si>
    <t>ALPICORT F</t>
  </si>
  <si>
    <t>DRM SOL 1X100ML</t>
  </si>
  <si>
    <t>42591</t>
  </si>
  <si>
    <t>RECTODELT 100 MG</t>
  </si>
  <si>
    <t>RCT SUP 4X100MG</t>
  </si>
  <si>
    <t>3423</t>
  </si>
  <si>
    <t>POR CPS MOL 30</t>
  </si>
  <si>
    <t>23291</t>
  </si>
  <si>
    <t>VENTOLIN</t>
  </si>
  <si>
    <t>26914</t>
  </si>
  <si>
    <t>VIAGRA 100 MG</t>
  </si>
  <si>
    <t>POR TBL FLM 12X100MG I</t>
  </si>
  <si>
    <t>157898</t>
  </si>
  <si>
    <t>SILDENAFIL MYLAN 100 MG</t>
  </si>
  <si>
    <t>POR TBL FLM 4X100MG</t>
  </si>
  <si>
    <t>125086</t>
  </si>
  <si>
    <t>APO-SIMVA 20</t>
  </si>
  <si>
    <t>49014</t>
  </si>
  <si>
    <t>210156</t>
  </si>
  <si>
    <t>167676</t>
  </si>
  <si>
    <t>POR TBL NOB 84X80MG</t>
  </si>
  <si>
    <t>167678</t>
  </si>
  <si>
    <t>POR TBL NOB 98X80MG</t>
  </si>
  <si>
    <t>167856</t>
  </si>
  <si>
    <t>167863</t>
  </si>
  <si>
    <t>167862</t>
  </si>
  <si>
    <t>29676</t>
  </si>
  <si>
    <t>MICARDISPLUS 40 MG/12,5 MG</t>
  </si>
  <si>
    <t>57793</t>
  </si>
  <si>
    <t>TRAMAL KAPKY 100 MG/1 ML</t>
  </si>
  <si>
    <t>POR GTT SOL 1X96ML</t>
  </si>
  <si>
    <t>125598</t>
  </si>
  <si>
    <t>POR TBL FLM 84X160MG</t>
  </si>
  <si>
    <t>193748</t>
  </si>
  <si>
    <t>POR TBL FLM 200X5MG</t>
  </si>
  <si>
    <t>45961</t>
  </si>
  <si>
    <t>SERETIDE DISKUS 50/100</t>
  </si>
  <si>
    <t>POR TBL FLM 30X10MG/2.5MG/5MG</t>
  </si>
  <si>
    <t>206516</t>
  </si>
  <si>
    <t>TONANDA 8 MG/5 MG/2,5 MG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</si>
  <si>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</si>
  <si>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</si>
  <si>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</si>
  <si>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</si>
  <si>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</si>
  <si>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</si>
  <si>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</si>
  <si>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</si>
  <si>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C10AA01 - Simvastatin</t>
  </si>
  <si>
    <t>C01BC03 - Propafenon</t>
  </si>
  <si>
    <t>N05AH04 - Kvetiapin</t>
  </si>
  <si>
    <t>C09BA05 - Ramipril a diuretika</t>
  </si>
  <si>
    <t>M01AC06 - Meloxikam</t>
  </si>
  <si>
    <t>J01AA02 - Doxycyklin</t>
  </si>
  <si>
    <t>N06BX18 - Vinpocetin</t>
  </si>
  <si>
    <t>B01AF02 - Apixaban</t>
  </si>
  <si>
    <t>C09BA06 - Chinapril a diuretika</t>
  </si>
  <si>
    <t>R03AK06 - Salmeterol a flutikason</t>
  </si>
  <si>
    <t>C09AA03 - Lisinopril</t>
  </si>
  <si>
    <t>A02BA02 - Ranitidin</t>
  </si>
  <si>
    <t>A02BC05 - Esomeprazol</t>
  </si>
  <si>
    <t>N02CC01 - Sumatriptan</t>
  </si>
  <si>
    <t>C09CA01 - Losartan</t>
  </si>
  <si>
    <t>C07BB07 - Bisoprolol a thiazidy</t>
  </si>
  <si>
    <t>N06AB10 - Escitalopram</t>
  </si>
  <si>
    <t>R03CC02 - Salbutamol</t>
  </si>
  <si>
    <t>G04CB01 - Finasterid</t>
  </si>
  <si>
    <t>C10AB05 - Fenofibrát</t>
  </si>
  <si>
    <t>C01BC03</t>
  </si>
  <si>
    <t>C09CA01</t>
  </si>
  <si>
    <t>C10AA01</t>
  </si>
  <si>
    <t>N02CC01</t>
  </si>
  <si>
    <t>C09BA06</t>
  </si>
  <si>
    <t>POR TBL FLM 28X1X10MG</t>
  </si>
  <si>
    <t>C10AB05</t>
  </si>
  <si>
    <t>J01AA02</t>
  </si>
  <si>
    <t>M01AC06</t>
  </si>
  <si>
    <t>A02BA02</t>
  </si>
  <si>
    <t>A02BC05</t>
  </si>
  <si>
    <t>C02AC05</t>
  </si>
  <si>
    <t>C09BA05</t>
  </si>
  <si>
    <t>G04CB01</t>
  </si>
  <si>
    <t>N05AH04</t>
  </si>
  <si>
    <t>N06BX18</t>
  </si>
  <si>
    <t>C09AA03</t>
  </si>
  <si>
    <t>N06AB10</t>
  </si>
  <si>
    <t>R03AK06</t>
  </si>
  <si>
    <t>B01AF02</t>
  </si>
  <si>
    <t>POR TBL FLM 10X1X10MG</t>
  </si>
  <si>
    <t>C07BB07</t>
  </si>
  <si>
    <t>R03CC02</t>
  </si>
  <si>
    <t>Přehled plnění PL - Preskripce léčivých přípravků - orientační přehled</t>
  </si>
  <si>
    <t>50115001     kardiostimulátory (sk.Z517)</t>
  </si>
  <si>
    <t>5015</t>
  </si>
  <si>
    <t>lůžkové oddělení ECMO</t>
  </si>
  <si>
    <t>lůžkové oddělení ECMO Celkem</t>
  </si>
  <si>
    <t>ZA090</t>
  </si>
  <si>
    <t>Vata buničitá přířezy 37 x 57 cm 2730152</t>
  </si>
  <si>
    <t>ZA315</t>
  </si>
  <si>
    <t>Kompresa NT 5 x 5 cm / 2 ks sterilní 26501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</si>
  <si>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</si>
  <si>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</si>
  <si>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</si>
  <si>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</si>
  <si>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</si>
  <si>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</si>
  <si>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</si>
  <si>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</si>
  <si>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</si>
  <si>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ZA429</t>
  </si>
  <si>
    <t>Obinadlo elastické idealtex   8 cm x 5 m 931061</t>
  </si>
  <si>
    <t>ZA446</t>
  </si>
  <si>
    <t>Vata buničitá přířezy 20 x 30 cm 1230200129</t>
  </si>
  <si>
    <t>ZA454</t>
  </si>
  <si>
    <t>Kompresa AB 10 x 10 cm / 1 ks sterilní NT savá 1230114011</t>
  </si>
  <si>
    <t>Kompresa AB 10 x 10 cm/1 ks sterilní NT savá 1230114011</t>
  </si>
  <si>
    <t>ZA459</t>
  </si>
  <si>
    <t>Kompresa AB 10 x 20 cm / 1 ks sterilní NT savá 1230114021</t>
  </si>
  <si>
    <t>Kompresa AB 10 x 20 cm/1 ks sterilní NT savá 1230114021</t>
  </si>
  <si>
    <t>ZA464</t>
  </si>
  <si>
    <t>Kompresa NT 10 x 10 cm / 2 ks sterilní 26520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</si>
  <si>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</si>
  <si>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</si>
  <si>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</si>
  <si>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</si>
  <si>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</si>
  <si>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ZA476</t>
  </si>
  <si>
    <t>Krytí mepilex border lite 10 x 10 cm bal. á 5 ks 281300-00</t>
  </si>
  <si>
    <t>ZA478</t>
  </si>
  <si>
    <t>Krytí actisorb plus 10,5 x 10,5 cm bal. á 10 ks SYSMAP105_1/5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</si>
  <si>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</si>
  <si>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</si>
  <si>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</si>
  <si>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</si>
  <si>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</si>
  <si>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</si>
  <si>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</si>
  <si>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</si>
  <si>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</si>
  <si>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</si>
  <si>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</si>
  <si>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</si>
  <si>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Náplast cosmopor i. v. 6 x 8 cm bal. á 50 ks 9008054</t>
  </si>
  <si>
    <t>ZA563</t>
  </si>
  <si>
    <t>Kompresa AB 20 x 20 cm / 1 ks sterilní NT savá 1230114041</t>
  </si>
  <si>
    <t>Kompresa AB 20 x 20 cm/1 ks sterilní NT savá 1230114041</t>
  </si>
  <si>
    <t>ZA593</t>
  </si>
  <si>
    <t>Tampon stáčený sterilní 20 x 20 cm / 5 ks 28003</t>
  </si>
  <si>
    <t>Tampon sterilní stáčený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</si>
  <si>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</si>
  <si>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</si>
  <si>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</si>
  <si>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</si>
  <si>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</si>
  <si>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</si>
  <si>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</si>
  <si>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</si>
  <si>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</si>
  <si>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</si>
  <si>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</si>
  <si>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</si>
  <si>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Kompresa NT 10 x 20 cm/5 ks sterilní 26621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</si>
  <si>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</si>
  <si>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</si>
  <si>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</si>
  <si>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</si>
  <si>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</si>
  <si>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</si>
  <si>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</si>
  <si>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</si>
  <si>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</si>
  <si>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</si>
  <si>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</si>
  <si>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</si>
  <si>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</si>
  <si>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ZF746</t>
  </si>
  <si>
    <t>Hydrosorb 5 x 7,5 cm sterilní bal. á 5 ks 900853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</si>
  <si>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</si>
  <si>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</si>
  <si>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</si>
  <si>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</si>
  <si>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</si>
  <si>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</si>
  <si>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</si>
  <si>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</si>
  <si>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</si>
  <si>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</si>
  <si>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</si>
  <si>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</si>
  <si>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</si>
  <si>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</si>
  <si>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</si>
  <si>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</si>
  <si>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</si>
  <si>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</si>
  <si>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</si>
  <si>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</si>
  <si>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ZA526</t>
  </si>
  <si>
    <t>Krytí sorbalgon 10 x 10 cm bal. á 10 ks 999595</t>
  </si>
  <si>
    <t>ZG612</t>
  </si>
  <si>
    <t>Krytí mepilex 10 x 10 cm bal. á 5 ks 294100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</si>
  <si>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</si>
  <si>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</si>
  <si>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</si>
  <si>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</si>
  <si>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</si>
  <si>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</si>
  <si>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</si>
  <si>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</si>
  <si>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</si>
  <si>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</si>
  <si>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</si>
  <si>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</si>
  <si>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</si>
  <si>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</si>
  <si>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</si>
  <si>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</si>
  <si>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</si>
  <si>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</si>
  <si>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</si>
  <si>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</si>
  <si>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</si>
  <si>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</si>
  <si>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</si>
  <si>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</si>
  <si>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</si>
  <si>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</si>
  <si>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</si>
  <si>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</si>
  <si>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</si>
  <si>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</si>
  <si>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ZL997</t>
  </si>
  <si>
    <t>Obinadlo hyrofilní sterilní 10 cm x 5 m  004310174</t>
  </si>
  <si>
    <t>ZL995</t>
  </si>
  <si>
    <t>Obinadlo hyrofilní sterilní  6 cm x 5 m  004310190</t>
  </si>
  <si>
    <t>ZA615</t>
  </si>
  <si>
    <t>Tampón cavilon 1 ml bal. á 25 ks 3343E</t>
  </si>
  <si>
    <t>ZA638</t>
  </si>
  <si>
    <t>Set kardio 1 bal. á 35 ks 41026</t>
  </si>
  <si>
    <t>ZA545</t>
  </si>
  <si>
    <t>Krytí hydrogel. NU-GEL s algin. 15 g bal. á 10 ks SYSMNG415EE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</si>
  <si>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</si>
  <si>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</si>
  <si>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</si>
  <si>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</si>
  <si>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</si>
  <si>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</si>
  <si>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Krytí suprasorb F 10 x 10 cm role nesterilní foliový obvaz 20468</t>
  </si>
  <si>
    <t>ZM325</t>
  </si>
  <si>
    <t>Hyiodine gel na chronické rány á 22 g HYIODINE22</t>
  </si>
  <si>
    <t>ZM336</t>
  </si>
  <si>
    <t>Krytí pooperační a fixační s absorpční pěnou OPSITE Post-Op Visible omyvatelné průhledné vel. 30 x 10 cm bal. á 20 ks 66800140</t>
  </si>
  <si>
    <t>ZL801</t>
  </si>
  <si>
    <t>Houba V.A.C. Veraflo Dressing small ULTVFL05SM</t>
  </si>
  <si>
    <t>ZC103</t>
  </si>
  <si>
    <t>Krytí hydrocoll sacrum 12 x 18 cm bal. á 5 ks 900755</t>
  </si>
  <si>
    <t>ZM952</t>
  </si>
  <si>
    <t>Krytí mepilex border post-op sterilní 9 x 15 cm bal. á 10 ks 495300</t>
  </si>
  <si>
    <t>ZL982</t>
  </si>
  <si>
    <t>Gáza renasys-G střední set 66800934</t>
  </si>
  <si>
    <t>ZA597</t>
  </si>
  <si>
    <t>Krytí aquacel hydrofibre 5 x  5 cm á 10 ks 0081002 177901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</si>
  <si>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</si>
  <si>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</si>
  <si>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</si>
  <si>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</si>
  <si>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</si>
  <si>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</si>
  <si>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ZA484</t>
  </si>
  <si>
    <t>Krytí tielle pěnové sacrum 18 x 18 cm bal. á 5 ks MTL104 1/5</t>
  </si>
  <si>
    <t>ZA543</t>
  </si>
  <si>
    <t>Krytí tielle pěnové   7 x  9 cm bal. á 10 ks SYS MTL100 EE</t>
  </si>
  <si>
    <t>ZL978</t>
  </si>
  <si>
    <t>Kanystr renasys GO 300 ml 66800914</t>
  </si>
  <si>
    <t>ZN201</t>
  </si>
  <si>
    <t>Krytí mepilex border heel 18,5 x 24,5 cm bal. á 5 ks 283250</t>
  </si>
  <si>
    <t>ZI973</t>
  </si>
  <si>
    <t>Pěna malá  V.A.C M8275051</t>
  </si>
  <si>
    <t>ZN366</t>
  </si>
  <si>
    <t>Náplast poinjekční elastická tkaná jednotl. baleno 19 mm x 72 mm P-CURE1972ELAST</t>
  </si>
  <si>
    <t>ZL396</t>
  </si>
  <si>
    <t>Filtr pro V.A.C. ATS KC-6248806</t>
  </si>
  <si>
    <t>ZN467</t>
  </si>
  <si>
    <t>Náplast elastpore+pad i. v. 6 x 8 cm steril. 1320113503</t>
  </si>
  <si>
    <t>ZL988</t>
  </si>
  <si>
    <t>Spojka renasys Y pro soft port 66800971</t>
  </si>
  <si>
    <t>ZN676</t>
  </si>
  <si>
    <t>Krytí mepilex border post-op sterilní 10 x 25 cm bal. á 10 ks 495450</t>
  </si>
  <si>
    <t>ZA119</t>
  </si>
  <si>
    <t>Trokar hrudní 18F 30 cm 636,18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</si>
  <si>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</si>
  <si>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</si>
  <si>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</si>
  <si>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</si>
  <si>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</si>
  <si>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</si>
  <si>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</si>
  <si>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</si>
  <si>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</si>
  <si>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</si>
  <si>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</si>
  <si>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</si>
  <si>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</si>
  <si>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</si>
  <si>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</si>
  <si>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</si>
  <si>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</si>
  <si>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</si>
  <si>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</si>
  <si>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</si>
  <si>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</si>
  <si>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</si>
  <si>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</si>
  <si>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</si>
  <si>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</si>
  <si>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</si>
  <si>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ZB041</t>
  </si>
  <si>
    <t>Systém hrudní drenáže atrium 1 cestný 3600-100</t>
  </si>
  <si>
    <t>ZB078</t>
  </si>
  <si>
    <t>Láhev redon drenofast 600 ml-kompletní á 30 ks 28 600</t>
  </si>
  <si>
    <t>ZB097</t>
  </si>
  <si>
    <t>Trokar hrudní Argyle Ch24/41 cm bal. á 10 ks 8888561050</t>
  </si>
  <si>
    <t>ZB231</t>
  </si>
  <si>
    <t>Pinzeta anatomická 14 cm P00894</t>
  </si>
  <si>
    <t>ZB249</t>
  </si>
  <si>
    <t>Sáček močový s křížovou výpustí 2000 ml ZAR-TNU201601</t>
  </si>
  <si>
    <t>ZB295</t>
  </si>
  <si>
    <t>Filtr iso-gard hepa čistý bal. á 20 ks 28012</t>
  </si>
  <si>
    <t>ZB307</t>
  </si>
  <si>
    <t>Sáček náhradní 3,5 l Ureofix s posuvnou svorkou 4417543</t>
  </si>
  <si>
    <t>ZB311</t>
  </si>
  <si>
    <t>Kanyla ET 8,5 s manžetou bal. á 20 ks 100/199/085</t>
  </si>
  <si>
    <t>ZB338</t>
  </si>
  <si>
    <t>Hadička spojovací tlaková unicath pr. 1,0 mm x 200 cm PB 3120 M</t>
  </si>
  <si>
    <t>Hadička tlaková spojovací unicath pr. 1,0 mm x 200 cm PB 3120 M</t>
  </si>
  <si>
    <t>ZB424</t>
  </si>
  <si>
    <t>Elektroda EKG H34SG 31.1946.21</t>
  </si>
  <si>
    <t>ZB488</t>
  </si>
  <si>
    <t>Sprej cavilon 28 ml bal. á 12 ks 3346E</t>
  </si>
  <si>
    <t>ZB586</t>
  </si>
  <si>
    <t>Vzduchovod nosní PVC 7/9 KVS 321028 (579209)</t>
  </si>
  <si>
    <t>ZB588</t>
  </si>
  <si>
    <t>Vzduchovod nosní PVC 8,5/11 KVS 321034</t>
  </si>
  <si>
    <t>ZB668</t>
  </si>
  <si>
    <t>Hadička tlaková spojovací unicath pr. 1,0 mm x   50 cm PB 3105 M</t>
  </si>
  <si>
    <t>Hadička spojovací tlaková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</si>
  <si>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</si>
  <si>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</si>
  <si>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</si>
  <si>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</si>
  <si>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</si>
  <si>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</si>
  <si>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</si>
  <si>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</si>
  <si>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</si>
  <si>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</si>
  <si>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</si>
  <si>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</si>
  <si>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</si>
  <si>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</si>
  <si>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</si>
  <si>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</si>
  <si>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</si>
  <si>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ZB796</t>
  </si>
  <si>
    <t>Stříkačka injekční 3-dílná 30 ml LL Omnifix Solo 4617304F</t>
  </si>
  <si>
    <t>ZB798</t>
  </si>
  <si>
    <t>Stříkačka injekční 2-dílná 20 ml LL Inject Solo 4606736V</t>
  </si>
  <si>
    <t>ZB852</t>
  </si>
  <si>
    <t>Elektroda defibrilační pro dospělé adhezivní  bal. á 10 ks 130 x 100 mm 2059145-010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</si>
  <si>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</si>
  <si>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</si>
  <si>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</si>
  <si>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</si>
  <si>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</si>
  <si>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</si>
  <si>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</si>
  <si>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</si>
  <si>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ZC586</t>
  </si>
  <si>
    <t>Filtr H-V kompaktní kombinovaný sterilní přímý á 25 ks 19401</t>
  </si>
  <si>
    <t>ZC648</t>
  </si>
  <si>
    <t>Elektroda EKG s gelem ovál 33 x 51 mm pro dospělé H-108006</t>
  </si>
  <si>
    <t>Elektroda EKG s gelem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</si>
  <si>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</si>
  <si>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</si>
  <si>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</si>
  <si>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</si>
  <si>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</si>
  <si>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</si>
  <si>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ZC766</t>
  </si>
  <si>
    <t>Nůžky chirurgické rovné hrotnaté P00768</t>
  </si>
  <si>
    <t>ZC798</t>
  </si>
  <si>
    <t>Fonendoskop oboustranný 47 mm pro dospělé KVS-30L</t>
  </si>
  <si>
    <t>ZC906</t>
  </si>
  <si>
    <t>Škrtidlo se sponou pro dospělé 25 x 500 mm KVS25500</t>
  </si>
  <si>
    <t>ZD261</t>
  </si>
  <si>
    <t>Kanyla ET 7,0 s manžetou bal. á 20 ks 100/199/070</t>
  </si>
  <si>
    <t>ZD650</t>
  </si>
  <si>
    <t>Aquapak - sterilní voda 340 ml s adaptérem bal. á 20 ks 400340</t>
  </si>
  <si>
    <t>ZD808</t>
  </si>
  <si>
    <t>Kanyla vasofix 22G modrá safety 4269098S-01</t>
  </si>
  <si>
    <t>ZD837</t>
  </si>
  <si>
    <t>Elektroda EKG-TAB pěnová 25 x 25 mm bal. á 5000 ks 19.000.00.715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</si>
  <si>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</si>
  <si>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</si>
  <si>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</si>
  <si>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</si>
  <si>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</si>
  <si>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</si>
  <si>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</si>
  <si>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</si>
  <si>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</si>
  <si>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</si>
  <si>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</si>
  <si>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</si>
  <si>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</si>
  <si>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</si>
  <si>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</si>
  <si>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</si>
  <si>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</si>
  <si>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</si>
  <si>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</si>
  <si>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</si>
  <si>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</si>
  <si>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</si>
  <si>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</si>
  <si>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</si>
  <si>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</si>
  <si>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</si>
  <si>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</si>
  <si>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</si>
  <si>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ZB077</t>
  </si>
  <si>
    <t>Láhev redon drenofast 600 ml-samostatná 28 650</t>
  </si>
  <si>
    <t>ZB298</t>
  </si>
  <si>
    <t>Trokar hrudní Argyle Ch16/25 cm bal. á 10 ks 8888561035</t>
  </si>
  <si>
    <t>ZB310</t>
  </si>
  <si>
    <t>Kanyla ET 8,0 s manžetou bal. á 20 ks 100/199/080</t>
  </si>
  <si>
    <t>ZB340</t>
  </si>
  <si>
    <t>Hadička kyslíková bal. á 50 ks 41113</t>
  </si>
  <si>
    <t>ZB596</t>
  </si>
  <si>
    <t>Mikronebulizér MicroMist 22F 41892</t>
  </si>
  <si>
    <t>ZB666</t>
  </si>
  <si>
    <t>Spojka Y 9 x 9 x 9 mm symetrická bal. á 100 ks 120 490</t>
  </si>
  <si>
    <t>ZC748</t>
  </si>
  <si>
    <t>Brýle kyslíkové 210 cm, á 50 ks, 1104</t>
  </si>
  <si>
    <t>ZE253</t>
  </si>
  <si>
    <t>Drainobag 40 malý měch-samost. 5524059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</si>
  <si>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</si>
  <si>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</si>
  <si>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</si>
  <si>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</si>
  <si>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</si>
  <si>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</si>
  <si>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</si>
  <si>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</si>
  <si>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</si>
  <si>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</si>
  <si>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</si>
  <si>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>Manžeta TK k tonometru omron CW dospělá prodloužená délka 22 - 42 cm CW 101 00049</t>
  </si>
  <si>
    <t>ZB743</t>
  </si>
  <si>
    <t>Manžeta TK k tonometru dospělá dvouhadičková na suchý zip P00171</t>
  </si>
  <si>
    <t>ZC735</t>
  </si>
  <si>
    <t>Vzduchovod ústní guedell 100 mm 24107</t>
  </si>
  <si>
    <t>ZA709</t>
  </si>
  <si>
    <t>Katetr močový foley 22CH bal. á 12 ks 1575-02</t>
  </si>
  <si>
    <t>ZB309</t>
  </si>
  <si>
    <t>Kanyla ET 7,5 s manžetou bal. á 20 ks 100/199/075</t>
  </si>
  <si>
    <t>ZD030</t>
  </si>
  <si>
    <t>Skalpel jednorázový cutfix sterilní bal. á 10 ks 5518040</t>
  </si>
  <si>
    <t>ZB585</t>
  </si>
  <si>
    <t>Vzduchovod nosní PVC 6/8 KVS 321024 (579208)</t>
  </si>
  <si>
    <t>ZB542</t>
  </si>
  <si>
    <t>Adaptér m/m 5206642</t>
  </si>
  <si>
    <t>ZJ672</t>
  </si>
  <si>
    <t>Pohár na moč 250 ml UH GAMA204809</t>
  </si>
  <si>
    <t>ZC894</t>
  </si>
  <si>
    <t>Kryt průtokoměru plastový 100 162-087-902</t>
  </si>
  <si>
    <t>ZF996</t>
  </si>
  <si>
    <t>Manžeta přetlaková 500 ml komplet. P00502</t>
  </si>
  <si>
    <t>ZM893</t>
  </si>
  <si>
    <t>Pinzeta chirurgická 140 mm PL815-142</t>
  </si>
  <si>
    <t>ZA904</t>
  </si>
  <si>
    <t>Mikronebulizér s maskou 41893</t>
  </si>
  <si>
    <t>ZK571</t>
  </si>
  <si>
    <t>Stojan na zkumavky kolíkový 190 x 100 x 70 mm 331021430302</t>
  </si>
  <si>
    <t>ZN092</t>
  </si>
  <si>
    <t>Stojan na zkumavky stupňovitý průměr 17 mm 60 otvorů IBSA331039239000</t>
  </si>
  <si>
    <t>ZD997</t>
  </si>
  <si>
    <t>Spojka Y 4-4-4 nest. 86060572</t>
  </si>
  <si>
    <t>ZA703</t>
  </si>
  <si>
    <t>Filtr sací AS1-úprava bal. á 50 ks P03079</t>
  </si>
  <si>
    <t>ZB851</t>
  </si>
  <si>
    <t>Elektroda EKG ARBO H66 bal. á 300 ks 31.1663.21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</si>
  <si>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</si>
  <si>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</si>
  <si>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</si>
  <si>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</si>
  <si>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</si>
  <si>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</si>
  <si>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ZN349</t>
  </si>
  <si>
    <t>System hrudní drenáže Drentech Variant 3 komorový bal á 4 ks 10110PX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</si>
  <si>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</si>
  <si>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</si>
  <si>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</si>
  <si>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</si>
  <si>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</si>
  <si>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</si>
  <si>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ZH920</t>
  </si>
  <si>
    <t>Podložka antidekubitní korýtko skosené pod HK 5 / 20 x 17 x 65 Sláva 6</t>
  </si>
  <si>
    <t>ZH409</t>
  </si>
  <si>
    <t>Podložka antidekubitní polštář 10 x 50 x 70 cm Sláva 20A</t>
  </si>
  <si>
    <t>ZI157</t>
  </si>
  <si>
    <t>Podložka antidekubitní had 20 x 220 cm Viktorie 3</t>
  </si>
  <si>
    <t>ZI160</t>
  </si>
  <si>
    <t>Podložka antidekubitní polštář 45 x 45 Viktorie 7</t>
  </si>
  <si>
    <t>ZH406</t>
  </si>
  <si>
    <t>Podložka antidekubitní kolo podložní střední výška 5 cm, vn. průměr 12 cm Sláva 16</t>
  </si>
  <si>
    <t>ZI154</t>
  </si>
  <si>
    <t>Podložka antidekubitní kolo podložní velké výška 10 cm, vn. průměr 20 cm Sláva 17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</si>
  <si>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</si>
  <si>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</si>
  <si>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</si>
  <si>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</si>
  <si>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</si>
  <si>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</si>
  <si>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Set transfúzní BLLP pro přetlakovou transfuzi bez vzdušného filtru hemomed 500200150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</si>
  <si>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</si>
  <si>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</si>
  <si>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</si>
  <si>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</si>
  <si>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</si>
  <si>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</si>
  <si>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</si>
  <si>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</si>
  <si>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</si>
  <si>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</si>
  <si>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</si>
  <si>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</si>
  <si>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</si>
  <si>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</si>
  <si>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</si>
  <si>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</si>
  <si>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</si>
  <si>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</si>
  <si>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</si>
  <si>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</si>
  <si>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</si>
  <si>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</si>
  <si>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</si>
  <si>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</si>
  <si>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</si>
  <si>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</si>
  <si>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</si>
  <si>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</si>
  <si>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</si>
  <si>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</si>
  <si>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</si>
  <si>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</si>
  <si>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</si>
  <si>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</si>
  <si>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</si>
  <si>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</si>
  <si>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</si>
  <si>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</si>
  <si>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</si>
  <si>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</si>
  <si>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</si>
  <si>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</si>
  <si>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</t>
  </si>
  <si>
    <t>ZB751</t>
  </si>
  <si>
    <t>Hadice PVC 8/12 á 30 m P00468</t>
  </si>
  <si>
    <t>ZC366</t>
  </si>
  <si>
    <t>Převodník tlakový PX260 150 cm 1 linka bal. á 20 ks T100209A</t>
  </si>
  <si>
    <t>ZD671</t>
  </si>
  <si>
    <t>Převodník tlakový PX2X2 dvojitý bal. á 8 ks T005074A</t>
  </si>
  <si>
    <t>ZB669</t>
  </si>
  <si>
    <t>Hadice odsávací 2 kohouty 7/11, délka 180 cm Softub TA 7181</t>
  </si>
  <si>
    <t>ZB030</t>
  </si>
  <si>
    <t>Maska resuscitační silikonová vel. 4 P00077</t>
  </si>
  <si>
    <t>ZB031</t>
  </si>
  <si>
    <t>Maska resuscitační silikonová vel. 5 P00078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</si>
  <si>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</si>
  <si>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</si>
  <si>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</si>
  <si>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</si>
  <si>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ZE396</t>
  </si>
  <si>
    <t>Krytí mastný tyl grassolind 7,5 x 10 cm bal. á 10 ks 499313</t>
  </si>
  <si>
    <t>ZF042</t>
  </si>
  <si>
    <t>Krytí mastný tyl jelonet 10 x 10 cm á 10 ks 7404</t>
  </si>
  <si>
    <t>ZC086</t>
  </si>
  <si>
    <t>Manžeta TK k tonometru dvouhadičková dospělá zavinovací 14 x 50 cm KVS M2 50</t>
  </si>
  <si>
    <t>ZA008</t>
  </si>
  <si>
    <t>Obvaz elastický síťový pruban č. 10 427310</t>
  </si>
  <si>
    <t>ZA317</t>
  </si>
  <si>
    <t>Krytí s mastí atrauman 5 x  5 cm bal. á 10 ks 499510</t>
  </si>
  <si>
    <t>Krytí s mastí atrauman 5 x 5 cm bal. á 10 ks 499510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</si>
  <si>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</si>
  <si>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</si>
  <si>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</si>
  <si>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</si>
  <si>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</si>
  <si>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</si>
  <si>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</si>
  <si>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</si>
  <si>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ZA421</t>
  </si>
  <si>
    <t>Obinadlo elastické idealtex 10 cm x 5 m 931062</t>
  </si>
  <si>
    <t>ZA423</t>
  </si>
  <si>
    <t>Obinadlo elastické idealtex 12 cm x 5 m 9310633</t>
  </si>
  <si>
    <t>ZA498</t>
  </si>
  <si>
    <t>Krytí bactigras 10 x 10 cm bal. á 10 ks 7457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</si>
  <si>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</si>
  <si>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</si>
  <si>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</si>
  <si>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</si>
  <si>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</si>
  <si>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</si>
  <si>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</si>
  <si>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hydrogelové nu-gel 25 g bal. á 6 ks MNG425</t>
  </si>
  <si>
    <t>ZA561</t>
  </si>
  <si>
    <t>Kompresa AB 20 x 40 cm / 1 ks sterilní NT savá 1230114051</t>
  </si>
  <si>
    <t>Kompresa AB 20 x 40 cm/1 ks sterilní NT savá 1230114051</t>
  </si>
  <si>
    <t>ZA583</t>
  </si>
  <si>
    <t>Čtverečky desinfekční Webcol 3,5 x 3,5 cm 70% á 4000 ks 6818-1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</si>
  <si>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</si>
  <si>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</si>
  <si>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</si>
  <si>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</si>
  <si>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ZA617</t>
  </si>
  <si>
    <t>Tampon TC-OC k ošetření dutiny ústní á 250 ks 12240</t>
  </si>
  <si>
    <t>ZC506</t>
  </si>
  <si>
    <t>Kompresa NT 10 x 10 cm / 5 ks sterilní 1325020275</t>
  </si>
  <si>
    <t>Kompresa NT 10 x 10 cm/5 ks sterilní 1325020275</t>
  </si>
  <si>
    <t>ZC843</t>
  </si>
  <si>
    <t>Krytí gelitacel 5 x 7 cm GC-507 bal. á 15 ks 742532</t>
  </si>
  <si>
    <t>ZK404</t>
  </si>
  <si>
    <t>Roztok prontosan 350 ml 400416</t>
  </si>
  <si>
    <t>ZA622</t>
  </si>
  <si>
    <t>Kompresa NT 5 x 5 cm nesterilní 06101</t>
  </si>
  <si>
    <t>ZA486</t>
  </si>
  <si>
    <t>Krytí mastný tyl jelonet   5 x 5 cm á 50 ks 7403</t>
  </si>
  <si>
    <t>ZD634</t>
  </si>
  <si>
    <t>Krytí mepilex border sacrum 23 x 23 cm bal. á 5 ks 282400-01</t>
  </si>
  <si>
    <t>ZC715</t>
  </si>
  <si>
    <t>Krytí suprasorb X   5 x 5 cm antimikr.steril. bal. á 5 ks 20540</t>
  </si>
  <si>
    <t>ZF714</t>
  </si>
  <si>
    <t>Náplast derma plast sensitive spots pr.22 mm bal. á 200 ks 535382</t>
  </si>
  <si>
    <t>ZF422</t>
  </si>
  <si>
    <t>Krytí suprasorb X  9 x 9 cm bal. á 5 ks 20531</t>
  </si>
  <si>
    <t>ZM769</t>
  </si>
  <si>
    <t>Ubrousky cavilon pro péči při inkontinenci 8 ubrousků 20 x 30 cm bal. á 96 ks 9274 DH888843488</t>
  </si>
  <si>
    <t>ZN463</t>
  </si>
  <si>
    <t>Náplast textilní na cívce 10 cm  x 5 m 1320900120</t>
  </si>
  <si>
    <t>ZN477</t>
  </si>
  <si>
    <t>Obinadlo elastické universal 12 cm x 5 m 1323100314</t>
  </si>
  <si>
    <t>ZA170</t>
  </si>
  <si>
    <t>Pásek k TS kanyle pěnový 520000</t>
  </si>
  <si>
    <t>ZA428</t>
  </si>
  <si>
    <t>Systém odsávací uzavřený 14F jednocestný 57 cm 72 hod. bal. á 20 ks Z110-14</t>
  </si>
  <si>
    <t>ZA689</t>
  </si>
  <si>
    <t>Hadička spojovací tlaková unicath pr. 1,0 mm x 150 cm PB 3115 M</t>
  </si>
  <si>
    <t>Kontejner 30 ml sterilní uchovávání pevných i kapalných vzorků FLME25175</t>
  </si>
  <si>
    <t>ZA831</t>
  </si>
  <si>
    <t>Rourka rektální CH20 délka 40 cm 19-20.100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</si>
  <si>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</si>
  <si>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</si>
  <si>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</si>
  <si>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</si>
  <si>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</si>
  <si>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</si>
  <si>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ZB164</t>
  </si>
  <si>
    <t>Kyveta k hemochron ACT+  bal. 45 ks JACT+</t>
  </si>
  <si>
    <t>ZB301</t>
  </si>
  <si>
    <t>Rampa 5 kohoutů bal. á 20 ks RP 5000 M</t>
  </si>
  <si>
    <t>Rampa 5 kohoutů bez PVC lipidorezistentní bal. á 20 ks RP 5000 M</t>
  </si>
  <si>
    <t>ZB302</t>
  </si>
  <si>
    <t>Rampa 3 kohouty RP 3000 M</t>
  </si>
  <si>
    <t>Kanyla ET 8,5 mm s manž. bal. á 20 ks 100/199/085</t>
  </si>
  <si>
    <t>ZB312</t>
  </si>
  <si>
    <t>Zavaděč trach. rourek pro TR střední 5.0 - 8.0 mm á 10 ks 100/120/200</t>
  </si>
  <si>
    <t>ZB314</t>
  </si>
  <si>
    <t>Kanyla TS 8,0 s manžetou bal. á 2 ks 100/523/080</t>
  </si>
  <si>
    <t>ZB477</t>
  </si>
  <si>
    <t>Kohout trojcestný lopez valve AA-011-M9000 S</t>
  </si>
  <si>
    <t>ZB536</t>
  </si>
  <si>
    <t>Kanyla arteriální á 25 ks 682245</t>
  </si>
  <si>
    <t>ZB543</t>
  </si>
  <si>
    <t>Souprava odběrová tracheální G05206</t>
  </si>
  <si>
    <t>ZB598</t>
  </si>
  <si>
    <t>Spojka symetrická přímá 7 x 7 mm 60.23.00 (120 430)</t>
  </si>
  <si>
    <t>ZB758</t>
  </si>
  <si>
    <t>Zkumavka 9 ml K3 edta NR 455036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</si>
  <si>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</si>
  <si>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</si>
  <si>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</si>
  <si>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</si>
  <si>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</si>
  <si>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</si>
  <si>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Kontejner 120 ml sterilní á 50 ks FLME25035</t>
  </si>
  <si>
    <t>ZB794</t>
  </si>
  <si>
    <t>Lžíce laryngoskopická 4 bal. á 10 ks DS.2940.150.25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</si>
  <si>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</si>
  <si>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</si>
  <si>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</si>
  <si>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</si>
  <si>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ZC640</t>
  </si>
  <si>
    <t>Senzor flotrac s hadicí 213 cm MHD8R</t>
  </si>
  <si>
    <t>ZC769</t>
  </si>
  <si>
    <t>Hadička spojovací HS 1,8 x 450LL 606301-ND</t>
  </si>
  <si>
    <t>ZC777</t>
  </si>
  <si>
    <t>Filtr sací MSF 271-022-001</t>
  </si>
  <si>
    <t>ZC863</t>
  </si>
  <si>
    <t>Hadička spojovací HS 1,8 x 1800LL 606304-ND</t>
  </si>
  <si>
    <t>ZD113</t>
  </si>
  <si>
    <t>Manžeta fixační Ute-Fix á 30 ks NKS:40-06</t>
  </si>
  <si>
    <t>ZD212</t>
  </si>
  <si>
    <t>Brýle kyslíkové pro dospělé 1161000/L</t>
  </si>
  <si>
    <t>Brýle kyslíkové pro dospělé 1,8 m standard 1161000/L</t>
  </si>
  <si>
    <t>ZD458</t>
  </si>
  <si>
    <t>Spojka vrapovaná roztaž.rovná 15F bal. á 50 ks 038-61-311</t>
  </si>
  <si>
    <t>ZD809</t>
  </si>
  <si>
    <t>Kanyla vasofix 20G růžová safety 4269110S-01</t>
  </si>
  <si>
    <t>ZE018</t>
  </si>
  <si>
    <t>Kyveta k hemochron bal. 45 ks JACT-LR</t>
  </si>
  <si>
    <t>ZE146</t>
  </si>
  <si>
    <t>In-Line-Neb Tee Kit  bal. á 50 ks 41745</t>
  </si>
  <si>
    <t>Souprave nebulizační uzavřená In-Line-Neb Tee Kit  bal. á 50 ks 41745</t>
  </si>
  <si>
    <t>ZF018</t>
  </si>
  <si>
    <t>Kanyla vasofix 16G šedá safety 4269179S-01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</si>
  <si>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</si>
  <si>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</si>
  <si>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</si>
  <si>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</si>
  <si>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</si>
  <si>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</si>
  <si>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ZH815</t>
  </si>
  <si>
    <t>Kompresa Rayband 24 cm TM, stříkačka s aretací bal. á 10 ks LEP LPYP 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</si>
  <si>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</si>
  <si>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</si>
  <si>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</si>
  <si>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</si>
  <si>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</si>
  <si>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</si>
  <si>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</si>
  <si>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</si>
  <si>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</si>
  <si>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</si>
  <si>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</si>
  <si>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</si>
  <si>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</si>
  <si>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</si>
  <si>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</si>
  <si>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</si>
  <si>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</si>
  <si>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</si>
  <si>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</si>
  <si>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</si>
  <si>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Spojka asymetrická 4 x 7 mm 60.21.00 (120 420)</t>
  </si>
  <si>
    <t>ZB545</t>
  </si>
  <si>
    <t>Spojka asymetrická 7-10 60 mm 75111</t>
  </si>
  <si>
    <t>ZB632</t>
  </si>
  <si>
    <t>Ventil expirační jednorázový á 10 ks 8414776</t>
  </si>
  <si>
    <t>ZB648</t>
  </si>
  <si>
    <t>Páska fixační Hand-Fix 30 bal. á 2 ks NKS:60-65</t>
  </si>
  <si>
    <t>ZB850</t>
  </si>
  <si>
    <t>Nos umělý trach-vent bal. á 50 ks 41311U</t>
  </si>
  <si>
    <t>ZC351</t>
  </si>
  <si>
    <t>Systém odsávací uzavřený CH14 jednocestný 30 cm 72 hod. bal. á 20 ks Z115-14</t>
  </si>
  <si>
    <t>Systém odsávací uzavřený 14F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</si>
  <si>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</si>
  <si>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</si>
  <si>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</si>
  <si>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</si>
  <si>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ZC982</t>
  </si>
  <si>
    <t>Kanyla TS 8,5 s manžetou bal. á 10 ks 100/860/085</t>
  </si>
  <si>
    <t>ZB793</t>
  </si>
  <si>
    <t>Lžíce laryngoskopická 3 bal. á 10 ks DS.2940.150.20</t>
  </si>
  <si>
    <t>ZB899</t>
  </si>
  <si>
    <t>Senzor spirologický bal. á 5 ks 8403735-03</t>
  </si>
  <si>
    <t>ZL216</t>
  </si>
  <si>
    <t>Senzor fore-sight dual large (dle domluvy p. Pecky na ks) 01-07-2007</t>
  </si>
  <si>
    <t>ZC639</t>
  </si>
  <si>
    <t>Čidlo termistorové corodyn bal.á 25 ks, 5040088</t>
  </si>
  <si>
    <t>ZB389</t>
  </si>
  <si>
    <t>Kanyla ET 9,0 s manžetou bal. á 10 ks 9590E</t>
  </si>
  <si>
    <t>ZF483</t>
  </si>
  <si>
    <t>Kanyla tracheoskopická VivaSight 37F DL DLVT37L</t>
  </si>
  <si>
    <t>ZJ266</t>
  </si>
  <si>
    <t>Manžeta TK k monitoru Datex dvouhadičková NIBP 25-35 cm dospělá U1880ND (Y0004B)</t>
  </si>
  <si>
    <t>ZF480</t>
  </si>
  <si>
    <t>Kanyla tracheoskopická VivaSight 35F DL DLVT35L</t>
  </si>
  <si>
    <t>ZD254</t>
  </si>
  <si>
    <t>Souprava flexi seal FMS pro fekální inkont. 411100</t>
  </si>
  <si>
    <t>ZL176</t>
  </si>
  <si>
    <t>Systém odsávací uzavřený ET Comfortsoft CH 16 55 cm 72 hod. 02-011-12</t>
  </si>
  <si>
    <t>ZH300</t>
  </si>
  <si>
    <t>Lžíce laryngoskopická 4 bal. á 10 ks 670150-100040</t>
  </si>
  <si>
    <t>ZA116</t>
  </si>
  <si>
    <t>Kanyla TS 10,0 s manžetou bal. á 2 ks 100/523/100</t>
  </si>
  <si>
    <t>ZH299</t>
  </si>
  <si>
    <t>Lžíce laryngoskopická 3 bal. á 10 ks 670150-100030</t>
  </si>
  <si>
    <t>ZF047</t>
  </si>
  <si>
    <t>Katetr rektální Actiflo 6 cm 32011</t>
  </si>
  <si>
    <t>ZH090</t>
  </si>
  <si>
    <t>Návlek na termodiluční katetr Catheter Contamination Shield bal. á 25 ks ST-09875</t>
  </si>
  <si>
    <t>ZM947</t>
  </si>
  <si>
    <t>Obturator k sheatu Swan-Ganz katetru AO-09000</t>
  </si>
  <si>
    <t>ZE582</t>
  </si>
  <si>
    <t>Zavaděč perkutánní set 6Fr bal. á 10 ks IK-09600</t>
  </si>
  <si>
    <t>ZC832</t>
  </si>
  <si>
    <t>Pleuracan A bal. á 10 ks 4462556</t>
  </si>
  <si>
    <t>ZB497</t>
  </si>
  <si>
    <t>Hadička vysokotlaká combidyn 20 cm bal. á 50 ks 5204941</t>
  </si>
  <si>
    <t>ZD724</t>
  </si>
  <si>
    <t>Rourka vrap.s hladkým průsvitem 20011</t>
  </si>
  <si>
    <t>Rourka vrap. s hladkým průsvitem 20011</t>
  </si>
  <si>
    <t>ZB107</t>
  </si>
  <si>
    <t>System vibrační ACAPELLA 27-7000</t>
  </si>
  <si>
    <t>ZK839</t>
  </si>
  <si>
    <t>System hrudní drenáže Sinapi 1000 ml dlouhá trubice kontrola sání XL1000S</t>
  </si>
  <si>
    <t>ZL332</t>
  </si>
  <si>
    <t>Systém odsávací uzavřený TS Comfortsoft CH 16 30 cm 72 hod. 02-011-06</t>
  </si>
  <si>
    <t>ZE089</t>
  </si>
  <si>
    <t>Kleště na svorky manipler AZ 783102</t>
  </si>
  <si>
    <t>ZB966</t>
  </si>
  <si>
    <t>Nůžky rovné chirurgické hrotnaté 150 mm B397113920005</t>
  </si>
  <si>
    <t>ZE373</t>
  </si>
  <si>
    <t>Kanyla ET se sáním nad manžetou SACETT I.D. 7,5 mm 100/189/075</t>
  </si>
  <si>
    <t>ZF196</t>
  </si>
  <si>
    <t>Kanyla ET se sáním nad manžetou SACETT I.D. 8,0 mm 100/189/080</t>
  </si>
  <si>
    <t>ZL215</t>
  </si>
  <si>
    <t>Senzor fore-sight dual medium (dle domluvy p. Pecky na ks) 01-07-2005</t>
  </si>
  <si>
    <t>ZA160</t>
  </si>
  <si>
    <t>Katetr MAC s antibak.úpravou 9Fr/10 cm SI-21142</t>
  </si>
  <si>
    <t>ZB333</t>
  </si>
  <si>
    <t>Spojka paralerní na 3 vaky-par bal. á 20 ks H3051</t>
  </si>
  <si>
    <t>ZJ270</t>
  </si>
  <si>
    <t>Manžeta TK k monitoru Datex dvouhadičková NIBP 20,5-28,5 cm dospělá malá U1885ND</t>
  </si>
  <si>
    <t>ZJ277</t>
  </si>
  <si>
    <t>Ventil jednorázový expirační V500 á 10 ks MP01060</t>
  </si>
  <si>
    <t>ZL671</t>
  </si>
  <si>
    <t>Sonda Freka CH/FR 12, 120cm LL 7981811</t>
  </si>
  <si>
    <t>ZF442</t>
  </si>
  <si>
    <t>Vak dýchací 2000 ml 2820</t>
  </si>
  <si>
    <t>ZB313</t>
  </si>
  <si>
    <t>Zavaděč trach. rourek pro TR velký 8.5 - 11.0 mm á 10 ks 100/120/300</t>
  </si>
  <si>
    <t>ZA849</t>
  </si>
  <si>
    <t>Corodyn CO-KIT 2-injektát pokoj.teploty á 25 ks 5040011</t>
  </si>
  <si>
    <t>ZK330</t>
  </si>
  <si>
    <t>Stříkačka dyalizační 50 ml bal. á 100 ks 9000711</t>
  </si>
  <si>
    <t>ZC039</t>
  </si>
  <si>
    <t>Kádinka 250 ml vysoká sklo 632417012250</t>
  </si>
  <si>
    <t>Kádinka vysoká sklo 250 ml (213-1064) KAVA632417012250</t>
  </si>
  <si>
    <t>ZE758</t>
  </si>
  <si>
    <t>Špička pipetovací modrá 6004</t>
  </si>
  <si>
    <t>ZB818</t>
  </si>
  <si>
    <t>Katetr CVC 3 lumen certofix protect trio 4163214P-S1+set rouškování pro CVC bal. á 10 ks 47561111</t>
  </si>
  <si>
    <t>ZC630</t>
  </si>
  <si>
    <t>Katetr CVC 3 lumen set bal. á 5 ks NM-12853</t>
  </si>
  <si>
    <t>ZC637</t>
  </si>
  <si>
    <t>Arteriofix bal. á 20 ks 20G 5206324</t>
  </si>
  <si>
    <t>ZC218</t>
  </si>
  <si>
    <t>Katetr dialyzační 2 lumen 14,0Fr 15 cm CS-22142-F</t>
  </si>
  <si>
    <t>Katetr dialyzační 2 lumen 14,0 Fr x 15 cm CS-22142-F</t>
  </si>
  <si>
    <t>ZC998</t>
  </si>
  <si>
    <t>Katetr centrální žilní-set CS-04400</t>
  </si>
  <si>
    <t>ZA199</t>
  </si>
  <si>
    <t>Katetr CVC 3 lumen 7 Fr x 16 cm bal. á 5 ks NM-22703</t>
  </si>
  <si>
    <t>ZA254</t>
  </si>
  <si>
    <t>Katetr SG CCO,CEDV,CSvO2 7,5F 774HF75</t>
  </si>
  <si>
    <t>ZC212</t>
  </si>
  <si>
    <t>Katetr term.+ sheat 7Fr AH-05050</t>
  </si>
  <si>
    <t>Katetr term.+ sheat 7 Fr AH-05050</t>
  </si>
  <si>
    <t>ZA217</t>
  </si>
  <si>
    <t>Katetr drenážní lumbální EDM 80 cm W/Tip 46419</t>
  </si>
  <si>
    <t>ZF904</t>
  </si>
  <si>
    <t>Katetr bipolární stimul. 5FR AI07155</t>
  </si>
  <si>
    <t>ZA191</t>
  </si>
  <si>
    <t>Katetr 3 lumen 7Fr MAC bal. á 5 ks ML-00703</t>
  </si>
  <si>
    <t>Katetr CVC 3 lumen 7 Fr x 21 cm bal. á 5 ks ML-00703</t>
  </si>
  <si>
    <t>ZA125</t>
  </si>
  <si>
    <t>Katetr urologický cystofix FG 10 4440129</t>
  </si>
  <si>
    <t>ZE079</t>
  </si>
  <si>
    <t>Set transfúzní non PVC s odvzdušněním a bakteriálním filtrem ZAR-I-TS</t>
  </si>
  <si>
    <t>ZE420</t>
  </si>
  <si>
    <t>Set hadicový pro aquarius hemofiltr HF19 AQUASET19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</si>
  <si>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</si>
  <si>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</si>
  <si>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</si>
  <si>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</si>
  <si>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</si>
  <si>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</si>
  <si>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</si>
  <si>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</si>
  <si>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</si>
  <si>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</si>
  <si>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</si>
  <si>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</si>
  <si>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</si>
  <si>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</si>
  <si>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</si>
  <si>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</si>
  <si>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</si>
  <si>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</si>
  <si>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</si>
  <si>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</si>
  <si>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</si>
  <si>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</si>
  <si>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</si>
  <si>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</si>
  <si>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</si>
  <si>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</si>
  <si>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DB599</t>
  </si>
  <si>
    <t>PROMÝVACÍ ROZTOK S4970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</si>
  <si>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</si>
  <si>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</si>
  <si>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</si>
  <si>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</si>
  <si>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</si>
  <si>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</si>
  <si>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</si>
  <si>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</si>
  <si>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</si>
  <si>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</si>
  <si>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</si>
  <si>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</si>
  <si>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</si>
  <si>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</si>
  <si>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</si>
  <si>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</si>
  <si>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</si>
  <si>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</si>
  <si>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</si>
  <si>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</si>
  <si>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</si>
  <si>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</si>
  <si>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</si>
  <si>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</si>
  <si>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</si>
  <si>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</si>
  <si>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</si>
  <si>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</si>
  <si>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</si>
  <si>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</si>
  <si>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</si>
  <si>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</si>
  <si>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DF593</t>
  </si>
  <si>
    <t>Zkumavka bez heparinasy a 20 ks</t>
  </si>
  <si>
    <t>DD267</t>
  </si>
  <si>
    <t>MEMBRÁNOVÁ SOUPRAVA K+</t>
  </si>
  <si>
    <t>DD354</t>
  </si>
  <si>
    <t>TEG Kaolin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</si>
  <si>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</si>
  <si>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</si>
  <si>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</si>
  <si>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</si>
  <si>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</si>
  <si>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</si>
  <si>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</si>
  <si>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</si>
  <si>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ZF295</t>
  </si>
  <si>
    <t>Okruh dýchací anesteziologický 1,6 m s nízkou poddajností 038-01-130</t>
  </si>
  <si>
    <t>ZB318</t>
  </si>
  <si>
    <t>Maska resuscitační nafuk.dosp.velká bal. á 20 ks 41282</t>
  </si>
  <si>
    <t>ZB171</t>
  </si>
  <si>
    <t>Maska kyslíková 1041</t>
  </si>
  <si>
    <t>ZK451</t>
  </si>
  <si>
    <t>Custodiol 1000 ml á 6 ks E6 x 1000 ml</t>
  </si>
  <si>
    <t>ZA325</t>
  </si>
  <si>
    <t>Krytí hypro-sorb R 65 x 55 mm 002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</si>
  <si>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</si>
  <si>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</si>
  <si>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</si>
  <si>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</si>
  <si>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</si>
  <si>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bez RTG nití bal. á 100 ks 1320300404</t>
  </si>
  <si>
    <t>ZA465</t>
  </si>
  <si>
    <t>Fólie incizní raucodrape sterilní 45 x 50 cm 23445</t>
  </si>
  <si>
    <t>Fólie incizní raucodrape sterilní 45 x 50 cm 25445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</si>
  <si>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</si>
  <si>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</si>
  <si>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</si>
  <si>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</si>
  <si>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</si>
  <si>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</si>
  <si>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</si>
  <si>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Rouška břišní 17 nití s kroužkem na tkanici 12 x 47 cm karton á 300 ks 1230100311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</si>
  <si>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</si>
  <si>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</si>
  <si>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</si>
  <si>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</si>
  <si>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</si>
  <si>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</si>
  <si>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</si>
  <si>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</si>
  <si>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</si>
  <si>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</si>
  <si>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</si>
  <si>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</si>
  <si>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</si>
  <si>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1503746</t>
  </si>
  <si>
    <t>ZB048</t>
  </si>
  <si>
    <t>Krytí cellistyp F (fibrilar) 2,5 x 5 cm bal. á 10 ks (náhrada za okcel) 2082025</t>
  </si>
  <si>
    <t>ZN547</t>
  </si>
  <si>
    <t>Rouška břišní NT Special s RTG vláknem sterilní 10 x 60 cm 130g/m2 bal. á 40 ks 187605</t>
  </si>
  <si>
    <t>ZI108</t>
  </si>
  <si>
    <t>Krytí surgicel fibrilar 2,5 cm x 5 cm bal. á 10 ks 411961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</si>
  <si>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</si>
  <si>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</si>
  <si>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</si>
  <si>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</si>
  <si>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</si>
  <si>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</si>
  <si>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</si>
  <si>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</si>
  <si>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</si>
  <si>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</si>
  <si>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</si>
  <si>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</si>
  <si>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</si>
  <si>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</si>
  <si>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</si>
  <si>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</si>
  <si>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</si>
  <si>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</si>
  <si>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</si>
  <si>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</si>
  <si>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</si>
  <si>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</si>
  <si>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</si>
  <si>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</si>
  <si>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</si>
  <si>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</si>
  <si>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</si>
  <si>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</si>
  <si>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</si>
  <si>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</si>
  <si>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ZA932</t>
  </si>
  <si>
    <t>Elektroda neutrální ke koagulaci bal. á 50 ks E7509</t>
  </si>
  <si>
    <t>ZB074</t>
  </si>
  <si>
    <t>Kanyla venózní vakuová TF292902A</t>
  </si>
  <si>
    <t>Kanyla venózní dvoustupňová 29/29/29Fr VAVD á 10 ks TF292902A</t>
  </si>
  <si>
    <t>ZB165</t>
  </si>
  <si>
    <t>Elektroda steelex elec 3/0 (2) á 36 ks C0992070</t>
  </si>
  <si>
    <t>Zavaděč trach. rourek pro TR vel. 5.0-8.0 mm bal.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</si>
  <si>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</si>
  <si>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</si>
  <si>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</si>
  <si>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</si>
  <si>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</si>
  <si>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</si>
  <si>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Kanyla aortální glide 24Fr á 10 ks EZC24TA</t>
  </si>
  <si>
    <t>ZB504</t>
  </si>
  <si>
    <t>Kanyla venózní perfuzní jednostupňová TFM028L</t>
  </si>
  <si>
    <t>ZB532</t>
  </si>
  <si>
    <t>Senzor level 95133 SC-23-27-41</t>
  </si>
  <si>
    <t>ZB553</t>
  </si>
  <si>
    <t>Láhev redon hi-vac 400 ml-kompletní 05.000.22.803</t>
  </si>
  <si>
    <t>ZB844</t>
  </si>
  <si>
    <t>Esmarch 60 x 1250 KVS 06125</t>
  </si>
  <si>
    <t>ZB866</t>
  </si>
  <si>
    <t>Drát ocelový Steel 7 bal. á 12 ks M624G</t>
  </si>
  <si>
    <t>ZB964</t>
  </si>
  <si>
    <t>Výplň pro chir. svorky 86 mm, pár č.6 DSAFE86</t>
  </si>
  <si>
    <t>Elektroda EKG pěnová pr. 55 mm pro dospělé H-108002</t>
  </si>
  <si>
    <t>ZC655</t>
  </si>
  <si>
    <t>Kanyla venózní perfuzní jednostupňová TFM026L</t>
  </si>
  <si>
    <t>ZC752</t>
  </si>
  <si>
    <t>Čepelka skalpelová 15 BB515</t>
  </si>
  <si>
    <t>ZC966</t>
  </si>
  <si>
    <t>Sada připojovacích hadic Set vavd bal. á 30 ks (st.k.č. 500050 JH10.2027) JP2027</t>
  </si>
  <si>
    <t>Kanyla ET 7,0 mm s manž. bal. á 20 ks 100/199/070</t>
  </si>
  <si>
    <t>ZD945</t>
  </si>
  <si>
    <t>Filtr bakteriální a virový 1544</t>
  </si>
  <si>
    <t>Filtr bakteriální a virový 1344000S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</si>
  <si>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</si>
  <si>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</si>
  <si>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</si>
  <si>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</si>
  <si>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</si>
  <si>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</si>
  <si>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</si>
  <si>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</si>
  <si>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</si>
  <si>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</si>
  <si>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</si>
  <si>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</si>
  <si>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</si>
  <si>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</si>
  <si>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</si>
  <si>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</si>
  <si>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</si>
  <si>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</si>
  <si>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</si>
  <si>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</si>
  <si>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Kanyla venózní dvoustupňová 33/43Fr á 10 ks TF3343OA</t>
  </si>
  <si>
    <t>ZB531</t>
  </si>
  <si>
    <t>Hadička vysokotlaká combidyn 200 cm 5215035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</si>
  <si>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</si>
  <si>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</si>
  <si>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</si>
  <si>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</si>
  <si>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</si>
  <si>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</si>
  <si>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</si>
  <si>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</si>
  <si>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</si>
  <si>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</si>
  <si>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</si>
  <si>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</si>
  <si>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</si>
  <si>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</si>
  <si>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ZJ102</t>
  </si>
  <si>
    <t>Vzduchovod nosní 9,0 mm á 10 ks 321090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</si>
  <si>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</si>
  <si>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</si>
  <si>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</si>
  <si>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</si>
  <si>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</si>
  <si>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arteriální s dilatátorem fem-flex á 5 ks TFA02025</t>
  </si>
  <si>
    <t>ZI866</t>
  </si>
  <si>
    <t>Peán zahnutý mosqito KL2231</t>
  </si>
  <si>
    <t>KI209</t>
  </si>
  <si>
    <t>Kleště ablační bipolární Cardioblate - Gemini 4926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</si>
  <si>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</si>
  <si>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</si>
  <si>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</si>
  <si>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</si>
  <si>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Kanyla aortální glide 21Fr á 10 ks EZC21TA</t>
  </si>
  <si>
    <t>Kanyla ET 7,5 mm s manž. bal. á 20 ks 100/199/075</t>
  </si>
  <si>
    <t>ZI016</t>
  </si>
  <si>
    <t>Lepidlo tkáňové BioGlue 5 ml BG3515-5-G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</si>
  <si>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</si>
  <si>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</si>
  <si>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</si>
  <si>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</si>
  <si>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</si>
  <si>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</si>
  <si>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</si>
  <si>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</si>
  <si>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</si>
  <si>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ZE215</t>
  </si>
  <si>
    <t>Punch aortální jednorázový 15 cm délka 2,8 mm bal. á 6 ks DP- 28K</t>
  </si>
  <si>
    <t>ZF486</t>
  </si>
  <si>
    <t>Kanyla tracheoskopická VivaSight 39F DL DLVT39L</t>
  </si>
  <si>
    <t>ZA764</t>
  </si>
  <si>
    <t>Kanyla venózní dvoustupňová 32-40Fr TR3240OA</t>
  </si>
  <si>
    <t>Kanyla venózní dvoustupňová 32/40Fr á 10 ks TR3240OA</t>
  </si>
  <si>
    <t>ZM236</t>
  </si>
  <si>
    <t>Kanyla femorální venózní 23 Fr. BE-PVL2355 JH10.47295</t>
  </si>
  <si>
    <t>Kanyla femorální venózní 23 Fr BE-PVL2355 JH10.47295</t>
  </si>
  <si>
    <t>ZM233</t>
  </si>
  <si>
    <t>Kanyla femorální arteriální 17 Fr. BE-PAS1715 JH10.47281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</si>
  <si>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</si>
  <si>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</si>
  <si>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</si>
  <si>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</si>
  <si>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JH10.27818</t>
  </si>
  <si>
    <t>ZM333</t>
  </si>
  <si>
    <t>Lepidlo tkáňové coseal premix 4 ml 934074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</si>
  <si>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</si>
  <si>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</si>
  <si>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</si>
  <si>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</si>
  <si>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</si>
  <si>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</si>
  <si>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</si>
  <si>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</si>
  <si>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Fr. BE-PAS1515 JH104.7280</t>
  </si>
  <si>
    <t>Kanyla femorální arteriální 15 Fr BE-PAS1515 JH104.7280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</si>
  <si>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</si>
  <si>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</si>
  <si>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</si>
  <si>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</si>
  <si>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</si>
  <si>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</si>
  <si>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Set paerfuzní kardioplegický Myotherm XP( M423002A)  M423002B</t>
  </si>
  <si>
    <t>ZE554</t>
  </si>
  <si>
    <t>Kanyla venózní femorální VFEM024</t>
  </si>
  <si>
    <t>ZM697</t>
  </si>
  <si>
    <t>Kanyla Cvent -standart aortic root 7 Fr/14 cm  bal. á 20 ks 20014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</si>
  <si>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</si>
  <si>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</si>
  <si>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</si>
  <si>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</si>
  <si>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</si>
  <si>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</si>
  <si>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</si>
  <si>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</si>
  <si>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</si>
  <si>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</si>
  <si>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20 ks (30007) 30022</t>
  </si>
  <si>
    <t>Kanyla do safény Free flow cannula bal. á 20 ks 30022</t>
  </si>
  <si>
    <t>Kanyla do safény Free flow bal. á 20 ks 30005</t>
  </si>
  <si>
    <t>ZE551</t>
  </si>
  <si>
    <t>Kanyla arteriální s dilatátorem fem-flex á 5 ks TFA02225</t>
  </si>
  <si>
    <t>ZB527</t>
  </si>
  <si>
    <t>Souprava ke CATS 9005101</t>
  </si>
  <si>
    <t>ZL623</t>
  </si>
  <si>
    <t>Klipovač horizon open S-WIDE 20 cm zahnutý HZ137082</t>
  </si>
  <si>
    <t>ZH099</t>
  </si>
  <si>
    <t>Sonda do koronárních tepen 2,00 mm 7605</t>
  </si>
  <si>
    <t>ZG133</t>
  </si>
  <si>
    <t>Katetr močový pro měření teploty ch12 bal. á 5 ks 179360-000120</t>
  </si>
  <si>
    <t>ZG535</t>
  </si>
  <si>
    <t>Klip kovový pro otevřené operace-pro stř.velké klipy LT300</t>
  </si>
  <si>
    <t>ZG129</t>
  </si>
  <si>
    <t>Hlavice biomedicus M422204A</t>
  </si>
  <si>
    <t>ZC975</t>
  </si>
  <si>
    <t>Kanyla aortální APC018B</t>
  </si>
  <si>
    <t>ZC771</t>
  </si>
  <si>
    <t>Kanyla aortální 20Fr APC020B</t>
  </si>
  <si>
    <t>KH586</t>
  </si>
  <si>
    <t>polohovač Starfish EVO HP3000</t>
  </si>
  <si>
    <t>ZM994</t>
  </si>
  <si>
    <t>Set k proplachu-adapter kardioplegický plastový CDS004</t>
  </si>
  <si>
    <t>ZM235</t>
  </si>
  <si>
    <t>Kanyla femorální venózní 21 Fr. BE-PVL2155 JH104.7294</t>
  </si>
  <si>
    <t>Kanyla femorální venózní 21 Fr BE-PVL2155 JH104.7294</t>
  </si>
  <si>
    <t>ZD408</t>
  </si>
  <si>
    <t>Plátek řezací terumo sarns II 98-0702-0801-6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</si>
  <si>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</si>
  <si>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</si>
  <si>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</si>
  <si>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</si>
  <si>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</si>
  <si>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</si>
  <si>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</si>
  <si>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</si>
  <si>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ZA257</t>
  </si>
  <si>
    <t>Kanyla retrográdní kardioplegická SRT014MIBB</t>
  </si>
  <si>
    <t>ZB098</t>
  </si>
  <si>
    <t>Trokar hrudní Argyle Ch28/41 cm bal. á 10 ks 8888561068</t>
  </si>
  <si>
    <t>ZB296</t>
  </si>
  <si>
    <t>Mikroskalpel Stab Blade/Tip 22,5° Straig 72-2202</t>
  </si>
  <si>
    <t>ZE502</t>
  </si>
  <si>
    <t>Videolaryngoskop Airtraq č.3 modrá ATQ-011</t>
  </si>
  <si>
    <t>ZG263</t>
  </si>
  <si>
    <t>Rukojeť aktivní elektrody resterizovatelná 4,6 m kabel bal. á 10 ks E2100</t>
  </si>
  <si>
    <t>ZI123</t>
  </si>
  <si>
    <t>Lepidlo tkáňové BioGlue 10 ml BG3510-5-G</t>
  </si>
  <si>
    <t>Lepidlo tkáňové 10 ml BioGlue BG3510-5-G</t>
  </si>
  <si>
    <t>ZN197</t>
  </si>
  <si>
    <t>Kanyla perfuzní DLP ke kardioplegii bal. á 10 ks 14000</t>
  </si>
  <si>
    <t>Katetr multi lumen 9 Fr/10 cm SI-21142</t>
  </si>
  <si>
    <t>ZB457</t>
  </si>
  <si>
    <t>Elektroda ke koagulaci á 12 ks 0014A</t>
  </si>
  <si>
    <t>ZB514</t>
  </si>
  <si>
    <t>Surgisite tip cleaner bal. á 36 ks 4315</t>
  </si>
  <si>
    <t>ZM237</t>
  </si>
  <si>
    <t>Kanyla femorální venózní 25 Fr. BE-PVL2555 JH104.7296</t>
  </si>
  <si>
    <t>Kanyla femorální venózní 25 Fr BE-PVL2555 JH104.7296</t>
  </si>
  <si>
    <t>ZN375</t>
  </si>
  <si>
    <t>Kleště tamponové SIMS-MAIER zah.350 mm BF078R</t>
  </si>
  <si>
    <t>ZC721</t>
  </si>
  <si>
    <t>Filtr prachový pro kanystr ADU bal. á 40 ks 427001400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</si>
  <si>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</si>
  <si>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</si>
  <si>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</si>
  <si>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</si>
  <si>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ZN390</t>
  </si>
  <si>
    <t>Kanyla koronární pravoúhlá průměr 3,0 mm balon velikost 6 mm CP-22006</t>
  </si>
  <si>
    <t>ZN401</t>
  </si>
  <si>
    <t>Punch aortální jednorázový 15 cm délka 4,0 mm bal. á 6 ks DP- 40K</t>
  </si>
  <si>
    <t>ZN402</t>
  </si>
  <si>
    <t>Punch aortální jednorázový 15 cm délka 4,4 mm bal. á 6 ks DP- 44K</t>
  </si>
  <si>
    <t>ZN403</t>
  </si>
  <si>
    <t>List pilový ke sternální pile HALL 50 5059-532</t>
  </si>
  <si>
    <t>ZB853</t>
  </si>
  <si>
    <t>Kanyla venózní perfuzní jednostupňová TFM030L</t>
  </si>
  <si>
    <t>ZE552</t>
  </si>
  <si>
    <t>Kanyla arteriální s dilatátorem fem-flex á 5 ks TFA02425</t>
  </si>
  <si>
    <t>ZJ536</t>
  </si>
  <si>
    <t>Spojka 1/2 - 1/2 bal. á 25 ks MEGK1H5500</t>
  </si>
  <si>
    <t>ZN387</t>
  </si>
  <si>
    <t>Kanyla koronární přímá průměr 3,0 mm balon velikost 6 mm CP-21006</t>
  </si>
  <si>
    <t>ZN388</t>
  </si>
  <si>
    <t>Kanyla koronární pravoúhlá průměr 2,1 mm balon velikost 4 mm CP-22004</t>
  </si>
  <si>
    <t>ZN389</t>
  </si>
  <si>
    <t>Kanyla koronární pravoúhlá průměr 2,1 mm balon velikost 5 mm CP-22005</t>
  </si>
  <si>
    <t>ZB240</t>
  </si>
  <si>
    <t>Sání perikardiální-dlp pericardial jumps 12010</t>
  </si>
  <si>
    <t>ZB297</t>
  </si>
  <si>
    <t>Podložka cortex 20 12x16 bal. á 2 ks 103-0116 (pův.k.č.103011664252)</t>
  </si>
  <si>
    <t>Podložka cortex 20 12 x 160 mm bal. á 2 ks 103-0116 (pův.k.č.103011664252)</t>
  </si>
  <si>
    <t>ZC596</t>
  </si>
  <si>
    <t>Sonda do koronárních tepen 1,00 mm 007603</t>
  </si>
  <si>
    <t>ZF561</t>
  </si>
  <si>
    <t>Sonda do koronárních tepen 1,50 mm 007604</t>
  </si>
  <si>
    <t>ZG480</t>
  </si>
  <si>
    <t>Kauter F7234/1 pálení do protéz á 10 ks F7234/1</t>
  </si>
  <si>
    <t>ZJ746</t>
  </si>
  <si>
    <t>Spojka 3/8 - 1/4 bal. á 25 ks MEGK1H4300</t>
  </si>
  <si>
    <t>ZM234</t>
  </si>
  <si>
    <t>Kanyla femorální arteriální 19 Fr BE-PAS1915 JH104.7282</t>
  </si>
  <si>
    <t>ZM305</t>
  </si>
  <si>
    <t>Punch aortální jednorázový 15 cm délka 3,6 mm bal. á 6 ks DP- 36K</t>
  </si>
  <si>
    <t>ZN524</t>
  </si>
  <si>
    <t>Rašple na kosti JOSEPH 160 mm hrubá OL403R</t>
  </si>
  <si>
    <t>ZB323</t>
  </si>
  <si>
    <t>Spojka Dideco D652 RAC. 1/4+L.L. SC-05250</t>
  </si>
  <si>
    <t>ZF158</t>
  </si>
  <si>
    <t>Hlavice průboj. aort. 4 mm, á 5 ks, FB184R</t>
  </si>
  <si>
    <t>ZM723</t>
  </si>
  <si>
    <t>Spojka 3/8 - 3/8 - 3/8 bal. á 25 ks MEYK1H4440</t>
  </si>
  <si>
    <t>ZM316</t>
  </si>
  <si>
    <t>Kanyla femorální arteriální OPTI16</t>
  </si>
  <si>
    <t>ZN699</t>
  </si>
  <si>
    <t>Kanyla venózní femorální 18F 55 cm 3/8 VFEM018</t>
  </si>
  <si>
    <t>ZL513</t>
  </si>
  <si>
    <t>Vak na krev bal. á 50 ks Jostra Empty Blood Bag. 1000 ml JH10.04246</t>
  </si>
  <si>
    <t>ZC494</t>
  </si>
  <si>
    <t>Elektroda nožová s kuličkou E1550</t>
  </si>
  <si>
    <t>ZD295</t>
  </si>
  <si>
    <t>Podložka cortex 1 120 x 80 mm(2) + 60 x 40 mm(4) bal. á 6 ks 101-0000</t>
  </si>
  <si>
    <t>ZL012</t>
  </si>
  <si>
    <t>Adaptér w/w 5206634</t>
  </si>
  <si>
    <t>ZE556</t>
  </si>
  <si>
    <t>Kanyla venózní femorální 20Fr VFEM020</t>
  </si>
  <si>
    <t>ZM727</t>
  </si>
  <si>
    <t>Spojka 3/8 - 3/8 s luerem bal. á 25 ks MEGK3H4400</t>
  </si>
  <si>
    <t>ZM728</t>
  </si>
  <si>
    <t>Spojka 1/2 - 3/8 bal. á 25 ks MEGK1H5400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</si>
  <si>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</si>
  <si>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</si>
  <si>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</si>
  <si>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</si>
  <si>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</si>
  <si>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3.0 mm 04.501.110</t>
  </si>
  <si>
    <t>Šroub sternální unilock 3,0 mm 04.501.110</t>
  </si>
  <si>
    <t>ZF686</t>
  </si>
  <si>
    <t>Šroub sternální unilock 3.0 mm 04.501.112</t>
  </si>
  <si>
    <t>Šroub sternální unilock 3,0 mm 04.501.112</t>
  </si>
  <si>
    <t>ZG486</t>
  </si>
  <si>
    <t>Dlaha sternální uzamykatelná 2.4 mm 460.019</t>
  </si>
  <si>
    <t>ZH558</t>
  </si>
  <si>
    <t>Šroub sternální unilock 3.0 mm 04.501.114</t>
  </si>
  <si>
    <t>Šroub sternální unilock 3,0 mm 04.501.114</t>
  </si>
  <si>
    <t>ZH559</t>
  </si>
  <si>
    <t>Šroub sternální unilock 3.0 mm 04.501.116</t>
  </si>
  <si>
    <t>Šroub sternální unilock 3,0 mm 04.501.116</t>
  </si>
  <si>
    <t>ZI132</t>
  </si>
  <si>
    <t>Dlaha sternální uzamykatelná 2.4 mm 460.045</t>
  </si>
  <si>
    <t>ZH560</t>
  </si>
  <si>
    <t>Šroub sternální unilock 3.0 mm 04.501.118</t>
  </si>
  <si>
    <t>Šroub sternální unilock 3,0 mm 04.501.118</t>
  </si>
  <si>
    <t>ZI644</t>
  </si>
  <si>
    <t>Dlaha sternální uzamykatelná 2.4 mm 460.046</t>
  </si>
  <si>
    <t>ZG541</t>
  </si>
  <si>
    <t>Dlaha sternální uzamykatelná 2.4 mm pro tělo sterna 460.039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</si>
  <si>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</si>
  <si>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</si>
  <si>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</si>
  <si>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</si>
  <si>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</si>
  <si>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</si>
  <si>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</si>
  <si>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</si>
  <si>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</si>
  <si>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</si>
  <si>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</si>
  <si>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</si>
  <si>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</si>
  <si>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</si>
  <si>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</si>
  <si>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</si>
  <si>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</si>
  <si>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</si>
  <si>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</si>
  <si>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</si>
  <si>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</si>
  <si>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</si>
  <si>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</si>
  <si>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sternální unilock 3.0 mm 413.582</t>
  </si>
  <si>
    <t>ZG487</t>
  </si>
  <si>
    <t>Šroub sternální unilock 3.0 mm 413.584</t>
  </si>
  <si>
    <t>KC615</t>
  </si>
  <si>
    <t>mhv masters SJM, 29MJ-501</t>
  </si>
  <si>
    <t>KC620</t>
  </si>
  <si>
    <t>mhv masters SJM, 31MJ-501</t>
  </si>
  <si>
    <t>ZF684</t>
  </si>
  <si>
    <t>Dlaha sternální uzamykatelná 2.4 mm 460.023</t>
  </si>
  <si>
    <t>KC616</t>
  </si>
  <si>
    <t>graft aortální 25CAVGJ-515</t>
  </si>
  <si>
    <t>KC608</t>
  </si>
  <si>
    <t>mhv regent SJM, 25AGFN-756</t>
  </si>
  <si>
    <t>KC613</t>
  </si>
  <si>
    <t>mhv masters SJM, 25MJ-501</t>
  </si>
  <si>
    <t>KC622</t>
  </si>
  <si>
    <t>mhv konduit SJM 29CAVGJ-515</t>
  </si>
  <si>
    <t>KD600</t>
  </si>
  <si>
    <t>katetr tiemann Ch  8 MPI:120008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</si>
  <si>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</si>
  <si>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</si>
  <si>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</si>
  <si>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</si>
  <si>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</si>
  <si>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</si>
  <si>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</si>
  <si>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</si>
  <si>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ZB325</t>
  </si>
  <si>
    <t>Shunt intrakoronární 1,50 mm á 5 ks 31150</t>
  </si>
  <si>
    <t>ZC627</t>
  </si>
  <si>
    <t>Balón kontrapulzační 40CC/7,5Fr IAB-05840-LWS</t>
  </si>
  <si>
    <t>Balón kontrapulzační 40CC/8 Fr IAB-05840-LWS</t>
  </si>
  <si>
    <t>Katetr CVC 3 lumen 8,5 Fr x 16 cm bal. á 5 ks NM-12853</t>
  </si>
  <si>
    <t>KD606</t>
  </si>
  <si>
    <t>katetr tiemann Ch20/40 MPI:120020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</si>
  <si>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</si>
  <si>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</si>
  <si>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</si>
  <si>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</si>
  <si>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</si>
  <si>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</si>
  <si>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</si>
  <si>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</si>
  <si>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Katetr CVC 3 lumen 7 Fr s antimikrob.úprav. bal. á 5 ks NM-22703</t>
  </si>
  <si>
    <t>ZB485</t>
  </si>
  <si>
    <t>Katetr radioablační AT-OLL2</t>
  </si>
  <si>
    <t>kh264</t>
  </si>
  <si>
    <t>disekční systém djumbodis 4</t>
  </si>
  <si>
    <t>ZM842</t>
  </si>
  <si>
    <t>Katetr hrudní bez trokaru 24/8,0 bal. á 25 ks 21024</t>
  </si>
  <si>
    <t>ZM843</t>
  </si>
  <si>
    <t>Katetr hrudní bez trokaru 28/9,3 bal. á 25 ks 21028</t>
  </si>
  <si>
    <t>KI431</t>
  </si>
  <si>
    <t>protéza cévní Plexus Siena 4 Branch 26 x 50x 8 mm 73291088/8RM</t>
  </si>
  <si>
    <t>ZM840</t>
  </si>
  <si>
    <t>Katetr hrudní bez trokaru 16/5,3 bal. á 25 ks 21016</t>
  </si>
  <si>
    <t>ZC626</t>
  </si>
  <si>
    <t>Balón kontrapulzační 30CC/7,5Fr IAB-05830-LWS</t>
  </si>
  <si>
    <t>ZH963</t>
  </si>
  <si>
    <t>Katetr fogarty okluzní 80 cm, 22F 62080822F</t>
  </si>
  <si>
    <t>ZA232</t>
  </si>
  <si>
    <t>Katetr fogarty okluzní 80 cm, 14F 62080814F</t>
  </si>
  <si>
    <t>ZB819</t>
  </si>
  <si>
    <t>Arteriofix bal. á 20 ks 5206332</t>
  </si>
  <si>
    <t>KD633</t>
  </si>
  <si>
    <t>trokar xcel 11 x 100 mm D11LT-X</t>
  </si>
  <si>
    <t>KD717</t>
  </si>
  <si>
    <t>trokar xcel dilating tip D5LT-X</t>
  </si>
  <si>
    <t>Set vavd-sada připoj. hadic bal. á 10 ks (st.k.č. 500050 JH10.22807) 701022807</t>
  </si>
  <si>
    <t>Set vavd - sada připoj. hadic bal. á 10 ks (st.k.č. 500050 JH10.22807) 701022807</t>
  </si>
  <si>
    <t>Set vavd - sada připoj. hadic bal. á 30 ks (st.k.č. 500050 JH10.2027) JP2027</t>
  </si>
  <si>
    <t>ZA870</t>
  </si>
  <si>
    <t>Set bez kontroly vakua yankauer bal. á 100 ks 34092182</t>
  </si>
  <si>
    <t>ZE557</t>
  </si>
  <si>
    <t>Set zaváděcí perkutální arteriální fem-flex PIKA</t>
  </si>
  <si>
    <t>Set zaváděcí perkutální arteriální fem-flex á 5 ks PIKA</t>
  </si>
  <si>
    <t>ZE558</t>
  </si>
  <si>
    <t>Set zaváděcí perkutální venózní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</si>
  <si>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</si>
  <si>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</si>
  <si>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</si>
  <si>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</si>
  <si>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</si>
  <si>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</si>
  <si>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</si>
  <si>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</si>
  <si>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</si>
  <si>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</si>
  <si>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</si>
  <si>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</si>
  <si>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</si>
  <si>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ZA853</t>
  </si>
  <si>
    <t>Šití prolen bl 5-0 bal. á 12 ks W8830</t>
  </si>
  <si>
    <t>ZB033</t>
  </si>
  <si>
    <t>Šití dafilon modrý 3/0 (2) bal. á 36 ks C0935468</t>
  </si>
  <si>
    <t>ZB145</t>
  </si>
  <si>
    <t>Šití premicron zelený 3/0 (2) bal. á 36 ks C0026815</t>
  </si>
  <si>
    <t>Šití steelex elec elektroda 3/0 (2) á 36 ks C0992070</t>
  </si>
  <si>
    <t>ZB280</t>
  </si>
  <si>
    <t>Šití prolen bl 2-0 bal. á 12 ks W8937</t>
  </si>
  <si>
    <t>Šití prolene bl 2-0 bal. á 12 ks W8937</t>
  </si>
  <si>
    <t>ZB537</t>
  </si>
  <si>
    <t>Šití prolen bl 7-0 bal. á 36 ks EH8020H</t>
  </si>
  <si>
    <t>Šití prolene bl 7-0 bal. á 36 ks EH8020H</t>
  </si>
  <si>
    <t>ZB593</t>
  </si>
  <si>
    <t>Šití prolen bl 6-0 bal. á 36 ks 8711H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</si>
  <si>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</si>
  <si>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</si>
  <si>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</si>
  <si>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</si>
  <si>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</si>
  <si>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</si>
  <si>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</si>
  <si>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</si>
  <si>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</si>
  <si>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</si>
  <si>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</si>
  <si>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</si>
  <si>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</si>
  <si>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</si>
  <si>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</si>
  <si>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</si>
  <si>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</si>
  <si>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</si>
  <si>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</si>
  <si>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</si>
  <si>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</si>
  <si>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ZB286</t>
  </si>
  <si>
    <t>Šití prolene bl 7-0 bal. á 12 ks W8704</t>
  </si>
  <si>
    <t>ZB617</t>
  </si>
  <si>
    <t>Šití prolen bl 4-0 bal. á 12 ks W8761</t>
  </si>
  <si>
    <t>Šití prolene bl 4-0 bal. á 12 ks W8761</t>
  </si>
  <si>
    <t>ZB718</t>
  </si>
  <si>
    <t>Šití prolene bl 4-0 bal. á 12 ks W8840</t>
  </si>
  <si>
    <t>ZI467</t>
  </si>
  <si>
    <t>Šití monoplus fialový 1 (4) bal. á 24 ks B0024091</t>
  </si>
  <si>
    <t>ZI869</t>
  </si>
  <si>
    <t>Šití cardioflon 2/0 19R30A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</si>
  <si>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</si>
  <si>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</si>
  <si>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</si>
  <si>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</si>
  <si>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</si>
  <si>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</si>
  <si>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</si>
  <si>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ZA262</t>
  </si>
  <si>
    <t>Šití steel 5 - ocelový drát bal. á 12 ks W995</t>
  </si>
  <si>
    <t>ZI870</t>
  </si>
  <si>
    <t>Šití premicron zelený 5/0 bal. á 36 ks C0026843</t>
  </si>
  <si>
    <t>ZB148</t>
  </si>
  <si>
    <t>Šití premicron zelený 2/0 (3) bal. á 36 ks C0026036</t>
  </si>
  <si>
    <t>ZK717</t>
  </si>
  <si>
    <t>Šití optime 0 bal. á 24 ks 18R35A</t>
  </si>
  <si>
    <t>ZB287</t>
  </si>
  <si>
    <t>Šití prolen bl 8-0 bal. á 12 ks W2777</t>
  </si>
  <si>
    <t>Šití prolene bl 8-0 bal. á 12 ks W2777</t>
  </si>
  <si>
    <t>ZB149</t>
  </si>
  <si>
    <t>Šití premicron Z/B 2/0 bal. á 24 ks B0027720</t>
  </si>
  <si>
    <t>ZM717</t>
  </si>
  <si>
    <t>Šití prolen bl 4-0 s 26j VISI Black bal. á 12 ks W8355</t>
  </si>
  <si>
    <t>Šití prolene bl 4-0 s 26j VISI Black bal. á 12 ks W8355</t>
  </si>
  <si>
    <t>ZM716</t>
  </si>
  <si>
    <t>Šití prolen bl 4-0 s 20j VISI Black bal. á 12 ks W8340</t>
  </si>
  <si>
    <t>Šití prolene bl 4-0 s 20j VISI Black bal. á 12 ks W8340</t>
  </si>
  <si>
    <t>ZB717</t>
  </si>
  <si>
    <t>Šití prolen bl 4-0 bal. á 12 ks W8845</t>
  </si>
  <si>
    <t>Šití prolene bl 4-0 bal. á 12 ks W8845</t>
  </si>
  <si>
    <t>ZD149</t>
  </si>
  <si>
    <t>Šití prolen bl 7-0 bal. á 12 ks W8702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</si>
  <si>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</si>
  <si>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</si>
  <si>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</si>
  <si>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</si>
  <si>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</si>
  <si>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ZK086</t>
  </si>
  <si>
    <t>Šití optime 2/0 přířezy bal. á 24 ks 18R30A</t>
  </si>
  <si>
    <t>ZH803</t>
  </si>
  <si>
    <t>Šití prolene bl 6-0 bal. á 12 ks W8597</t>
  </si>
  <si>
    <t>ZM720</t>
  </si>
  <si>
    <t>Šití premicron 2/0 (3) bal. á 36 ks C0026531</t>
  </si>
  <si>
    <t>ZE519</t>
  </si>
  <si>
    <t>Šití prolene bl 3-0 bal. á 12 ks W8936</t>
  </si>
  <si>
    <t>ZH235</t>
  </si>
  <si>
    <t>Šití dafilon modrý 2/0 (3) bal. á 36 ks C0934801</t>
  </si>
  <si>
    <t>ZI466</t>
  </si>
  <si>
    <t>Šití premicron bal. á 36 ks + podložka teflonová 6 x 3 mm C0027995</t>
  </si>
  <si>
    <t>ZB144</t>
  </si>
  <si>
    <t>Šití premicron zelený 2/0 (3) bal. á 36 ks C0026816</t>
  </si>
  <si>
    <t>ZB700</t>
  </si>
  <si>
    <t>Šití premicron zelený 2/0 (3) bal. á 36 ks C0026906</t>
  </si>
  <si>
    <t>ZJ325</t>
  </si>
  <si>
    <t>Šití optime 2/0 bal. á 36 ks 18G30H</t>
  </si>
  <si>
    <t>ZA360</t>
  </si>
  <si>
    <t>Jehla sterican 0,5 x 25 mm oranžová 9186158</t>
  </si>
  <si>
    <t>ZB168</t>
  </si>
  <si>
    <t>Jehla chirurgická B10</t>
  </si>
  <si>
    <t>Jehla chirurgická 0,9 x 36 B10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</si>
  <si>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</si>
  <si>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</si>
  <si>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</si>
  <si>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</si>
  <si>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</si>
  <si>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</si>
  <si>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</si>
  <si>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</si>
  <si>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Jehla chirurgická 0,8 x 32 B11</t>
  </si>
  <si>
    <t>ZB479</t>
  </si>
  <si>
    <t>Jehla chirurgická B12</t>
  </si>
  <si>
    <t>ZB480</t>
  </si>
  <si>
    <t>Jehla chirurgická G10</t>
  </si>
  <si>
    <t>Jehla chirurgická 0,7 x 28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</si>
  <si>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</si>
  <si>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</si>
  <si>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</si>
  <si>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</si>
  <si>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</si>
  <si>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</si>
  <si>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</si>
  <si>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</si>
  <si>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</si>
  <si>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</si>
  <si>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</si>
  <si>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</si>
  <si>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ZK199</t>
  </si>
  <si>
    <t>Jehla redon ostře zahnutá CH 10 BN913R</t>
  </si>
  <si>
    <t>ZB996</t>
  </si>
  <si>
    <t>Jehla chirurgická B9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</si>
  <si>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</si>
  <si>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</si>
  <si>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</si>
  <si>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</si>
  <si>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</si>
  <si>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</si>
  <si>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ZK478</t>
  </si>
  <si>
    <t>Rukavice operační latexové s pudrem ansell medigrip plus vel. 8,5 303507EU (302927)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</si>
  <si>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</si>
  <si>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</si>
  <si>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</si>
  <si>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</si>
  <si>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</si>
  <si>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</si>
  <si>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</si>
  <si>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</si>
  <si>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</si>
  <si>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</si>
  <si>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</si>
  <si>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</si>
  <si>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</si>
  <si>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ZN041</t>
  </si>
  <si>
    <t>Rukavice operační gammex ansell PF bez pudru 6,5 A351143</t>
  </si>
  <si>
    <t>ZN130</t>
  </si>
  <si>
    <t>Rukavice operační gammex ansell PF bez pudru 6,0 A351142</t>
  </si>
  <si>
    <t>DC240</t>
  </si>
  <si>
    <t>KALIBRACNI ROZTOK S1720</t>
  </si>
  <si>
    <t>DC241</t>
  </si>
  <si>
    <t>KALIBRACNI ROZTOK S1730</t>
  </si>
  <si>
    <t>ZB153</t>
  </si>
  <si>
    <t>Vosk kostní Knochenwasch 2,5 G 1029754</t>
  </si>
  <si>
    <t>ZC413</t>
  </si>
  <si>
    <t>Protéza cévní gore-tex 6 mm 40 cm N-ST0604</t>
  </si>
  <si>
    <t>ZF375</t>
  </si>
  <si>
    <t>Protéza cévní hemashield 34/15 VS02.175134P0</t>
  </si>
  <si>
    <t>KF234</t>
  </si>
  <si>
    <t>cévní náhrada biovalsalva 25 mm HVC3325</t>
  </si>
  <si>
    <t>KC617</t>
  </si>
  <si>
    <t>graft aortální 27CAVGJ-515</t>
  </si>
  <si>
    <t>KC618</t>
  </si>
  <si>
    <t>záplata Biocor SJM B40-10 x 6 C0510</t>
  </si>
  <si>
    <t>KI888</t>
  </si>
  <si>
    <t>kroužek anuloplastický SÉGIUM SJM mitrální semirigidní vel. 36 SARP-36</t>
  </si>
  <si>
    <t>ZD546</t>
  </si>
  <si>
    <t>Záplata křížková bal. á 5 ks 7828</t>
  </si>
  <si>
    <t>KI887</t>
  </si>
  <si>
    <t>kroužek anuloplastický SÉGIUM SJM mitrální semirigidní vel. 34 SARP-34</t>
  </si>
  <si>
    <t>KI180</t>
  </si>
  <si>
    <t>kroužek anuloplastický SÉGIUM SJM mitrální semirigidní vel. 28 SARP-28</t>
  </si>
  <si>
    <t>ZD033</t>
  </si>
  <si>
    <t>Protéza cévní hemashield 28/15 VS02.175128P0</t>
  </si>
  <si>
    <t>Protéza cévní hemashield 28/15 (VS02.175128P0) M00202175128PO</t>
  </si>
  <si>
    <t>KI886</t>
  </si>
  <si>
    <t>kroužek anuloplastický SÉGIUM SJM mitrální semirigidní vel. 26 SARP-26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</si>
  <si>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</si>
  <si>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</si>
  <si>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</si>
  <si>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</si>
  <si>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</si>
  <si>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</si>
  <si>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KI181</t>
  </si>
  <si>
    <t>kroužek anuloplastický SÉGIUM SJM mitrální semirigidní vel. 30 SARP-30</t>
  </si>
  <si>
    <t>ZC263</t>
  </si>
  <si>
    <t>Protéza cévní hemashield 24/15 VS02175124P0</t>
  </si>
  <si>
    <t>KF233</t>
  </si>
  <si>
    <t>cévní náhrada biovalsalva 23 mm HVC3323</t>
  </si>
  <si>
    <t>ZC999</t>
  </si>
  <si>
    <t>Protéza cévní hemashield 30/15 VS02.175130P0</t>
  </si>
  <si>
    <t>KF229</t>
  </si>
  <si>
    <t>protéza cévní gelweave valsalva 26 mm 30026ADP</t>
  </si>
  <si>
    <t>ZC155</t>
  </si>
  <si>
    <t>Protéza cévní hemashield 32/15 VS02.175132P0</t>
  </si>
  <si>
    <t>ZE293</t>
  </si>
  <si>
    <t>Protéza cévní hemashield 10/30 VS02.175210P0</t>
  </si>
  <si>
    <t>KI182</t>
  </si>
  <si>
    <t>kroužek anuloplastický SÉGIUM SJM mitrální semirigidní vel. 32 SARP-32</t>
  </si>
  <si>
    <t>ZB916</t>
  </si>
  <si>
    <t>Okruh dýchací anesteziologický univerzální 1,6 m 2900</t>
  </si>
  <si>
    <t>ZH789</t>
  </si>
  <si>
    <t>Okruh dýchací anesteziologický 22 mm Compact II 2 l vak 2154000</t>
  </si>
  <si>
    <t>ZB790</t>
  </si>
  <si>
    <t>Hadice k flokaru ats suction line 9108481</t>
  </si>
  <si>
    <t>ZE715</t>
  </si>
  <si>
    <t>Hadice silikon 1 x 1,8 mm á 25 m MPI:880001</t>
  </si>
  <si>
    <t>ZB398</t>
  </si>
  <si>
    <t>Maska supraglotická č. 4 8204000</t>
  </si>
  <si>
    <t>Maska supraglotická č. 4,0 8204000</t>
  </si>
  <si>
    <t>ZA992</t>
  </si>
  <si>
    <t>Maska supraglotická č. 5 8205000</t>
  </si>
  <si>
    <t>Maska supraglotická č. 5,0 8205000</t>
  </si>
  <si>
    <t>ZB714</t>
  </si>
  <si>
    <t>Hadice turbo SG19063 1/2 x 3/32XS 5441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</si>
  <si>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</si>
  <si>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</si>
  <si>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</si>
  <si>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</si>
  <si>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</si>
  <si>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</si>
  <si>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</si>
  <si>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</si>
  <si>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</si>
  <si>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</si>
  <si>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</si>
  <si>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</si>
  <si>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</si>
  <si>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</si>
  <si>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</si>
  <si>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</si>
  <si>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</si>
  <si>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</si>
  <si>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50115021</t>
  </si>
  <si>
    <t>501 SZM diagnostika (112 02 021)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</si>
  <si>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</si>
  <si>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</si>
  <si>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</si>
  <si>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</si>
  <si>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</si>
  <si>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</si>
  <si>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</si>
  <si>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</si>
  <si>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</si>
  <si>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</si>
  <si>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</si>
  <si>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</si>
  <si>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</si>
  <si>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</si>
  <si>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</si>
  <si>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</si>
  <si>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</si>
  <si>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</si>
  <si>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</si>
  <si>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</si>
  <si>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</si>
  <si>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</si>
  <si>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</si>
  <si>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</si>
  <si>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</si>
  <si>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</si>
  <si>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</si>
  <si>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</si>
  <si>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</si>
  <si>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</si>
  <si>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</si>
  <si>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</si>
  <si>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</si>
  <si>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</si>
  <si>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</si>
  <si>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</si>
  <si>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</si>
  <si>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</si>
  <si>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</si>
  <si>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</si>
  <si>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</si>
  <si>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</si>
  <si>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</si>
  <si>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</si>
  <si>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</si>
  <si>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</si>
  <si>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</si>
  <si>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</si>
  <si>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</si>
  <si>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</si>
  <si>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</si>
  <si>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</si>
  <si>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</si>
  <si>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</si>
  <si>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</si>
  <si>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</si>
  <si>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</si>
  <si>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</si>
  <si>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</si>
  <si>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</si>
  <si>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</si>
  <si>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</si>
  <si>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</si>
  <si>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</si>
  <si>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</si>
  <si>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1</t>
  </si>
  <si>
    <t>0000502</t>
  </si>
  <si>
    <t>MESOCAIN 1%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</si>
  <si>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</si>
  <si>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</si>
  <si>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</si>
  <si>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</si>
  <si>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</si>
  <si>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</si>
  <si>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</si>
  <si>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</si>
  <si>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</si>
  <si>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</si>
  <si>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</si>
  <si>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</si>
  <si>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</si>
  <si>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</si>
  <si>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</si>
  <si>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</si>
  <si>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</si>
  <si>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</si>
  <si>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</si>
  <si>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</si>
  <si>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51811</t>
  </si>
  <si>
    <t>ABSCES NEBO HEMATOM SUBKUTANNÍ, PILONIDÁLNÍ, INTRA</t>
  </si>
  <si>
    <t>51821</t>
  </si>
  <si>
    <t>CHIRURGICKÉ ODSTRANĚNÍ CIZÍHO TĚLESA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</si>
  <si>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</si>
  <si>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</si>
  <si>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</si>
  <si>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</si>
  <si>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</si>
  <si>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</si>
  <si>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</si>
  <si>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</si>
  <si>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</si>
  <si>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</si>
  <si>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</si>
  <si>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</si>
  <si>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</si>
  <si>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</si>
  <si>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</si>
  <si>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</si>
  <si>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</si>
  <si>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</si>
  <si>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</si>
  <si>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</si>
  <si>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</si>
  <si>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</si>
  <si>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</si>
  <si>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</si>
  <si>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</si>
  <si>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</si>
  <si>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</si>
  <si>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</si>
  <si>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</si>
  <si>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5T5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</si>
  <si>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</si>
  <si>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</si>
  <si>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</si>
  <si>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</si>
  <si>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</si>
  <si>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</si>
  <si>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</si>
  <si>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</si>
  <si>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</si>
  <si>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</si>
  <si>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</si>
  <si>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16</t>
  </si>
  <si>
    <t>17</t>
  </si>
  <si>
    <t>18</t>
  </si>
  <si>
    <t>21</t>
  </si>
  <si>
    <t>26</t>
  </si>
  <si>
    <t>30</t>
  </si>
  <si>
    <t>31</t>
  </si>
  <si>
    <t>32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</si>
  <si>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</si>
  <si>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</si>
  <si>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</si>
  <si>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</si>
  <si>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</si>
  <si>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</si>
  <si>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</si>
  <si>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</si>
  <si>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</si>
  <si>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</si>
  <si>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</si>
  <si>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</si>
  <si>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</si>
  <si>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</si>
  <si>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</si>
  <si>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</si>
  <si>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</si>
  <si>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</si>
  <si>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</si>
  <si>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</si>
  <si>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</si>
  <si>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</si>
  <si>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</si>
  <si>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</si>
  <si>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</si>
  <si>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07422</t>
  </si>
  <si>
    <t>(VZP) EMBOLECTOMIE A. FEMORALIS COMMUNIS</t>
  </si>
  <si>
    <t>07425</t>
  </si>
  <si>
    <t>(VZP) EMBOLECTOMIE A. POPLITEA PROXIMALIS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</si>
  <si>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</si>
  <si>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</si>
  <si>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</si>
  <si>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</si>
  <si>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</si>
  <si>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</si>
  <si>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</si>
  <si>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</si>
  <si>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07417</t>
  </si>
  <si>
    <t>(VZP) ENDARTERECTOMIE A. FEMORALIS A JEJÍCH VĚTVÍ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</si>
  <si>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</si>
  <si>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</si>
  <si>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</si>
  <si>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</si>
  <si>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</si>
  <si>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</si>
  <si>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</si>
  <si>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</si>
  <si>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</si>
  <si>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</si>
  <si>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</si>
  <si>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</si>
  <si>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</si>
  <si>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</si>
  <si>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</si>
  <si>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</si>
  <si>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</si>
  <si>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</si>
  <si>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</si>
  <si>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</si>
  <si>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</si>
  <si>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</si>
  <si>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</si>
  <si>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</si>
  <si>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</si>
  <si>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</si>
  <si>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</si>
  <si>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</si>
  <si>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</si>
  <si>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</si>
  <si>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</si>
  <si>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</si>
  <si>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</si>
  <si>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</si>
  <si>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</si>
  <si>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</si>
  <si>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</si>
  <si>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</si>
  <si>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</si>
  <si>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</si>
  <si>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</si>
  <si>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</si>
  <si>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</si>
  <si>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</si>
  <si>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</si>
  <si>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</si>
  <si>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</si>
  <si>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</si>
  <si>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</si>
  <si>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</si>
  <si>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</si>
  <si>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</si>
  <si>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57217</t>
  </si>
  <si>
    <t>ODSTRANĚNÍ TUMORU MEDIASTINA - TYMEKTOMIE</t>
  </si>
  <si>
    <t>07428</t>
  </si>
  <si>
    <t>(VZP) REVIZE V OBLASTI STEHNA PRO  KRVÁCENÍ</t>
  </si>
  <si>
    <t>07161</t>
  </si>
  <si>
    <t>(DRG) STENTING DESCENDENTNÍ AORTY PRO AKUTNÍ DISEK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</si>
  <si>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</si>
  <si>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</si>
  <si>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</si>
  <si>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</si>
  <si>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</si>
  <si>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</si>
  <si>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</si>
  <si>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</si>
  <si>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5F3</t>
  </si>
  <si>
    <t>66819</t>
  </si>
  <si>
    <t>APLIKACE ZEVNÍHO FIXATÉRU</t>
  </si>
  <si>
    <t>66127</t>
  </si>
  <si>
    <t>MANIPULACE V CELKOVÉ NEBO LOKÁLNÍ ANESTÉZII</t>
  </si>
  <si>
    <t>53485</t>
  </si>
  <si>
    <t>ZLOMENINY PÁNEVNÍHO KRUHU - NESTABILNÍ - S OPERAČN</t>
  </si>
  <si>
    <t>5F5</t>
  </si>
  <si>
    <t>0001093</t>
  </si>
  <si>
    <t>PENICILIN G 1,0 DRASELNÁ SOĹ BIOTIKA</t>
  </si>
  <si>
    <t>0003708</t>
  </si>
  <si>
    <t>ZYVOXID 2 MG/ML INFUZNÍ ROZTOK</t>
  </si>
  <si>
    <t>0003952</t>
  </si>
  <si>
    <t>0006480</t>
  </si>
  <si>
    <t>OCPLEX</t>
  </si>
  <si>
    <t>0008807</t>
  </si>
  <si>
    <t>DALACIN C</t>
  </si>
  <si>
    <t>0008808</t>
  </si>
  <si>
    <t>0011706</t>
  </si>
  <si>
    <t>0011785</t>
  </si>
  <si>
    <t>AMIKIN 1 G</t>
  </si>
  <si>
    <t>0014583</t>
  </si>
  <si>
    <t>0016600</t>
  </si>
  <si>
    <t>0017041</t>
  </si>
  <si>
    <t>CEFOBID 1 G</t>
  </si>
  <si>
    <t>0025746</t>
  </si>
  <si>
    <t>0026127</t>
  </si>
  <si>
    <t>0045123</t>
  </si>
  <si>
    <t>VISIPAQUE 320 MG I/ML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</si>
  <si>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</si>
  <si>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</si>
  <si>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</si>
  <si>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</si>
  <si>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</si>
  <si>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</si>
  <si>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</si>
  <si>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</si>
  <si>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</si>
  <si>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</si>
  <si>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</si>
  <si>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</si>
  <si>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</si>
  <si>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0075634</t>
  </si>
  <si>
    <t>PROTHROMPLEX TOTAL NF</t>
  </si>
  <si>
    <t>0076360</t>
  </si>
  <si>
    <t>ZINACEF 1,5 G</t>
  </si>
  <si>
    <t>0077024</t>
  </si>
  <si>
    <t>ULTRAVIST 300</t>
  </si>
  <si>
    <t>0077044</t>
  </si>
  <si>
    <t>ZINACEF 750 MG</t>
  </si>
  <si>
    <t>0083417</t>
  </si>
  <si>
    <t>0087199</t>
  </si>
  <si>
    <t>0091148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</si>
  <si>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</si>
  <si>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</si>
  <si>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</si>
  <si>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</si>
  <si>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</si>
  <si>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</si>
  <si>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</si>
  <si>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</si>
  <si>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</si>
  <si>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0096414</t>
  </si>
  <si>
    <t>0104051</t>
  </si>
  <si>
    <t>HUMAN ALBUMIN 200 G/L BAXTER</t>
  </si>
  <si>
    <t>0129767</t>
  </si>
  <si>
    <t>IMIPENEM/CILASTATIN KABI 500 MG/500 MG</t>
  </si>
  <si>
    <t>0130149</t>
  </si>
  <si>
    <t>0131656</t>
  </si>
  <si>
    <t>0137484</t>
  </si>
  <si>
    <t>ANBINEX</t>
  </si>
  <si>
    <t>0137499</t>
  </si>
  <si>
    <t>0141838</t>
  </si>
  <si>
    <t>AMIKACIN B.BRAUN 10 MG/ML</t>
  </si>
  <si>
    <t>0142077</t>
  </si>
  <si>
    <t>0156259</t>
  </si>
  <si>
    <t>VANCOMYCIN KABI 1000 MG</t>
  </si>
  <si>
    <t>0162180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</si>
  <si>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</si>
  <si>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</si>
  <si>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</si>
  <si>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</si>
  <si>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</si>
  <si>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</si>
  <si>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</si>
  <si>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0166269</t>
  </si>
  <si>
    <t>ATENATIV</t>
  </si>
  <si>
    <t>0164407</t>
  </si>
  <si>
    <t>0136083</t>
  </si>
  <si>
    <t>0087200</t>
  </si>
  <si>
    <t>0092359</t>
  </si>
  <si>
    <t>0141836</t>
  </si>
  <si>
    <t>AMIKACIN B. BRAUN 5 MG/ML</t>
  </si>
  <si>
    <t>0193477</t>
  </si>
  <si>
    <t>ZINFORO 600 MG</t>
  </si>
  <si>
    <t>0134595</t>
  </si>
  <si>
    <t>0113453</t>
  </si>
  <si>
    <t>0156835</t>
  </si>
  <si>
    <t>0129836</t>
  </si>
  <si>
    <t>0183926</t>
  </si>
  <si>
    <t>0049842</t>
  </si>
  <si>
    <t>0085510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</si>
  <si>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</si>
  <si>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</si>
  <si>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</si>
  <si>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</si>
  <si>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</si>
  <si>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</si>
  <si>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</si>
  <si>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</si>
  <si>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0012985</t>
  </si>
  <si>
    <t>STAPLER LINEÁRNÍ TL30.TLH30.TLV30.TX30B.30G.30V</t>
  </si>
  <si>
    <t>0026096</t>
  </si>
  <si>
    <t>ROURKA ENDOBRONCHIÁLNÍ DOUBLE LUMEN LEVÝ BRONCHUS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</si>
  <si>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</si>
  <si>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</si>
  <si>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</si>
  <si>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</si>
  <si>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</si>
  <si>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</si>
  <si>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</si>
  <si>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</si>
  <si>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</si>
  <si>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</si>
  <si>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</si>
  <si>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</si>
  <si>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</si>
  <si>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</si>
  <si>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</si>
  <si>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</si>
  <si>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</si>
  <si>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</si>
  <si>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</si>
  <si>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</si>
  <si>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</si>
  <si>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</si>
  <si>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</si>
  <si>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</si>
  <si>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</si>
  <si>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</si>
  <si>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</si>
  <si>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</si>
  <si>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</si>
  <si>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</si>
  <si>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</si>
  <si>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</si>
  <si>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</si>
  <si>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</si>
  <si>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</si>
  <si>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</si>
  <si>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</si>
  <si>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</si>
  <si>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</si>
  <si>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</si>
  <si>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</si>
  <si>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</si>
  <si>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</si>
  <si>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</si>
  <si>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</si>
  <si>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</si>
  <si>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</si>
  <si>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</si>
  <si>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</si>
  <si>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</si>
  <si>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</si>
  <si>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</si>
  <si>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</si>
  <si>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</si>
  <si>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</si>
  <si>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</si>
  <si>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</si>
  <si>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</si>
  <si>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</si>
  <si>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</si>
  <si>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</si>
  <si>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</si>
  <si>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</si>
  <si>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</si>
  <si>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</si>
  <si>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LINEÁRNÍ-BEZ ZÁSOBNÍKU - ENDO GIA - UNIVER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</si>
  <si>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</si>
  <si>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</si>
  <si>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</si>
  <si>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</si>
  <si>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</si>
  <si>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</si>
  <si>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</si>
  <si>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</si>
  <si>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</si>
  <si>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</si>
  <si>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</si>
  <si>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</si>
  <si>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</si>
  <si>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</si>
  <si>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</si>
  <si>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</si>
  <si>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</si>
  <si>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</si>
  <si>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</si>
  <si>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</si>
  <si>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</si>
  <si>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</si>
  <si>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</si>
  <si>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</si>
  <si>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</si>
  <si>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</si>
  <si>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</si>
  <si>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</si>
  <si>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</si>
  <si>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</si>
  <si>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</si>
  <si>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</si>
  <si>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</si>
  <si>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</si>
  <si>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</si>
  <si>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</si>
  <si>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</si>
  <si>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</si>
  <si>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</si>
  <si>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</si>
  <si>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</si>
  <si>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</si>
  <si>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</si>
  <si>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</si>
  <si>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</si>
  <si>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</si>
  <si>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</si>
  <si>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</si>
  <si>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</si>
  <si>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</si>
  <si>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</si>
  <si>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</si>
  <si>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</si>
  <si>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</si>
  <si>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</si>
  <si>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</si>
  <si>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</si>
  <si>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</si>
  <si>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</si>
  <si>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</si>
  <si>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</si>
  <si>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0083071</t>
  </si>
  <si>
    <t>DLAHA STERNÁLNÍ STERILNÍ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</si>
  <si>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</si>
  <si>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</si>
  <si>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</si>
  <si>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</si>
  <si>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</si>
  <si>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</si>
  <si>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</si>
  <si>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</si>
  <si>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</si>
  <si>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</si>
  <si>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</si>
  <si>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</si>
  <si>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</si>
  <si>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</si>
  <si>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</si>
  <si>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</si>
  <si>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</si>
  <si>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0192067</t>
  </si>
  <si>
    <t>KARDIOSTIMULÁTOR BIVENTRIKULÁRNÍ CONSULTA CRT-P</t>
  </si>
  <si>
    <t>0043156</t>
  </si>
  <si>
    <t>0048652</t>
  </si>
  <si>
    <t>PROSTŘEDEK HEMOSTATICKÝ SURGICEL  1902GB, 1902EE</t>
  </si>
  <si>
    <t>0094715</t>
  </si>
  <si>
    <t>KATETR ABLAČNÍ CARDIOABLATE GEMINI</t>
  </si>
  <si>
    <t>0141821</t>
  </si>
  <si>
    <t>KARDIOSTIMULÁTOR DVOUDUTINOVÝ EVIA DR-T KOMPLET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</si>
  <si>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</si>
  <si>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</si>
  <si>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</si>
  <si>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</si>
  <si>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</si>
  <si>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</si>
  <si>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</si>
  <si>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</si>
  <si>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</si>
  <si>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</si>
  <si>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</si>
  <si>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</si>
  <si>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0191951</t>
  </si>
  <si>
    <t>KARDIOSTIMULÁTOR JEDNODUTINOVÝ G20 SR, G20SRA1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</si>
  <si>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</si>
  <si>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</si>
  <si>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</si>
  <si>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</si>
  <si>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</si>
  <si>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</si>
  <si>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</si>
  <si>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</si>
  <si>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</si>
  <si>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</si>
  <si>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</si>
  <si>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</si>
  <si>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</si>
  <si>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</si>
  <si>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</si>
  <si>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</si>
  <si>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</si>
  <si>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</si>
  <si>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</si>
  <si>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</si>
  <si>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</si>
  <si>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</si>
  <si>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0141807</t>
  </si>
  <si>
    <t>0111740</t>
  </si>
  <si>
    <t>KARDIOSTIMULÁTOR JEDNODUTINOVÝ EFFECTA SR KOMPLET</t>
  </si>
  <si>
    <t>0082143</t>
  </si>
  <si>
    <t>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</si>
  <si>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</si>
  <si>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</si>
  <si>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</si>
  <si>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</si>
  <si>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</si>
  <si>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</si>
  <si>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</si>
  <si>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</si>
  <si>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0112969</t>
  </si>
  <si>
    <t>0054839</t>
  </si>
  <si>
    <t>KROUŽEK ANULOPLASTICKÝ SJM TAILOR TARP-25-35, TAB-</t>
  </si>
  <si>
    <t>0051397</t>
  </si>
  <si>
    <t>KATETR NEFROSTOMICKÝ,10F,MALECOT U-082210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</si>
  <si>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</si>
  <si>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</si>
  <si>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</si>
  <si>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</si>
  <si>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</si>
  <si>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</si>
  <si>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</si>
  <si>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</si>
  <si>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0192448</t>
  </si>
  <si>
    <t>SONDA ABLAČNÍ CHIRURGICKÁ CRYOFLEX</t>
  </si>
  <si>
    <t>0192489</t>
  </si>
  <si>
    <t>SVORKA A CHIRURGICKÁ ABLAČNÍ SONDA CARDIOBLADE CRY</t>
  </si>
  <si>
    <t>0046658</t>
  </si>
  <si>
    <t>09227</t>
  </si>
  <si>
    <t>I. V. APLIKACE KRVE NEBO KREVNÍCH DERIVÁTŮ</t>
  </si>
  <si>
    <t>17710</t>
  </si>
  <si>
    <t>PUNKCE PERIKARDU- PROVÁDÍ-LI SE ZA KONTROLY NĚKTER</t>
  </si>
  <si>
    <t>51819</t>
  </si>
  <si>
    <t>OŠETŘENÍ A OBVAZ ROZSÁHLÉ RÁNY V CELKOVÉ ANESTEZII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</si>
  <si>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</si>
  <si>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</si>
  <si>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</si>
  <si>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</si>
  <si>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</si>
  <si>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</si>
  <si>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</si>
  <si>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</si>
  <si>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</si>
  <si>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</si>
  <si>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</si>
  <si>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</si>
  <si>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</si>
  <si>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</si>
  <si>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</si>
  <si>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</si>
  <si>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</si>
  <si>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</si>
  <si>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</si>
  <si>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</si>
  <si>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</si>
  <si>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</si>
  <si>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</si>
  <si>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</si>
  <si>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</si>
  <si>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</si>
  <si>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</si>
  <si>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</si>
  <si>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</si>
  <si>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</si>
  <si>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</si>
  <si>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</si>
  <si>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</si>
  <si>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</si>
  <si>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</si>
  <si>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</si>
  <si>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</si>
  <si>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</si>
  <si>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</si>
  <si>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</si>
  <si>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</si>
  <si>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</si>
  <si>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</si>
  <si>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</si>
  <si>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</si>
  <si>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</si>
  <si>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</si>
  <si>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</si>
  <si>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</si>
  <si>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</si>
  <si>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</si>
  <si>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</si>
  <si>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</si>
  <si>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</si>
  <si>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</si>
  <si>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</si>
  <si>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</si>
  <si>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07517</t>
  </si>
  <si>
    <t>(VZP) REVIZE ŽILNÍHO SYSTÉMU PRO  KRVÁCENÍ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</si>
  <si>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</si>
  <si>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</si>
  <si>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</si>
  <si>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</si>
  <si>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</si>
  <si>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</si>
  <si>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</si>
  <si>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</si>
  <si>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</si>
  <si>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</si>
  <si>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</si>
  <si>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</si>
  <si>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</si>
  <si>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</si>
  <si>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</si>
  <si>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</si>
  <si>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</si>
  <si>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</si>
  <si>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</si>
  <si>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</si>
  <si>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</si>
  <si>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</si>
  <si>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</si>
  <si>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</si>
  <si>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</si>
  <si>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</si>
  <si>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</si>
  <si>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</si>
  <si>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</si>
  <si>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</si>
  <si>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</si>
  <si>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</si>
  <si>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</si>
  <si>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</si>
  <si>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</si>
  <si>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</si>
  <si>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</si>
  <si>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</si>
  <si>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</si>
  <si>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</si>
  <si>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</si>
  <si>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</si>
  <si>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</si>
  <si>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</si>
  <si>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</si>
  <si>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</si>
  <si>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</si>
  <si>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</si>
  <si>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</si>
  <si>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</si>
  <si>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</si>
  <si>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</si>
  <si>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</si>
  <si>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</si>
  <si>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</si>
  <si>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</si>
  <si>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</si>
  <si>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</si>
  <si>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</si>
  <si>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</si>
  <si>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</si>
  <si>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</si>
  <si>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</si>
  <si>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</si>
  <si>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</si>
  <si>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</si>
  <si>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</si>
  <si>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</si>
  <si>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</si>
  <si>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</si>
  <si>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</si>
  <si>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</si>
  <si>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</si>
  <si>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</si>
  <si>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</si>
  <si>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</si>
  <si>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</si>
  <si>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</si>
  <si>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</si>
  <si>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</si>
  <si>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</si>
  <si>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</si>
  <si>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</si>
  <si>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</si>
  <si>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</si>
  <si>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</si>
  <si>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</si>
  <si>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</si>
  <si>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</si>
  <si>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</si>
  <si>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</si>
  <si>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</si>
  <si>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</si>
  <si>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</si>
  <si>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</si>
  <si>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</si>
  <si>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</si>
  <si>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</si>
  <si>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</si>
  <si>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</si>
  <si>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</si>
  <si>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</si>
  <si>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</si>
  <si>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</si>
  <si>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</si>
  <si>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</si>
  <si>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</si>
  <si>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</si>
  <si>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</si>
  <si>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</si>
  <si>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</si>
  <si>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</si>
  <si>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</si>
  <si>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</si>
  <si>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</si>
  <si>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</si>
  <si>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</si>
  <si>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</si>
  <si>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</si>
  <si>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</si>
  <si>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</si>
  <si>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</si>
  <si>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</si>
  <si>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</si>
  <si>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</si>
  <si>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</si>
  <si>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</si>
  <si>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</si>
  <si>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</si>
  <si>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</si>
  <si>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</si>
  <si>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</si>
  <si>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</si>
  <si>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</si>
  <si>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</si>
  <si>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</si>
  <si>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</si>
  <si>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</si>
  <si>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</si>
  <si>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</si>
  <si>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</si>
  <si>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</si>
  <si>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</si>
  <si>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</si>
  <si>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</si>
  <si>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</si>
  <si>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</si>
  <si>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</si>
  <si>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</si>
  <si>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</si>
  <si>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</si>
  <si>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</si>
  <si>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</si>
  <si>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</si>
  <si>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</si>
  <si>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</si>
  <si>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</si>
  <si>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</si>
  <si>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</si>
  <si>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</si>
  <si>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</si>
  <si>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</si>
  <si>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</si>
  <si>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</si>
  <si>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</si>
  <si>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</si>
  <si>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</si>
  <si>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</si>
  <si>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</si>
  <si>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</si>
  <si>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</si>
  <si>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</si>
  <si>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</si>
  <si>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</si>
  <si>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</si>
  <si>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</si>
  <si>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</si>
  <si>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</si>
  <si>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</si>
  <si>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</si>
  <si>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</si>
  <si>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</si>
  <si>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</si>
  <si>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</si>
  <si>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</si>
  <si>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</si>
  <si>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</si>
  <si>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</si>
  <si>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</si>
  <si>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</si>
  <si>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</si>
  <si>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</si>
  <si>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</si>
  <si>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</si>
  <si>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</si>
  <si>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</si>
  <si>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</si>
  <si>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</si>
  <si>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</si>
  <si>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07008</t>
  </si>
  <si>
    <t>(DRG) OPERACE PRO PORANĚNÍ KORONÁRNÍCH TEPEN</t>
  </si>
  <si>
    <t>07236</t>
  </si>
  <si>
    <t>(DRG) CHIRURGICKÁ EXTRAKCE INTRAKARDIÁLNÍCH ELEKTR</t>
  </si>
  <si>
    <t>07047</t>
  </si>
  <si>
    <t>(DRG) PLASTIKA TRIKUSPIDÁLNÍ CHLOPNĚ BEZ IMPLANTAC</t>
  </si>
  <si>
    <t>07237</t>
  </si>
  <si>
    <t>(DRG) CHIRURGICKÁ EXTRAKCE TRVALÝCH EPIKARDIÁLNÍCH</t>
  </si>
  <si>
    <t>07567</t>
  </si>
  <si>
    <t>(DRG) CHIRURGICKÉ ODSTRANĚNÍ IABK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</si>
  <si>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</si>
  <si>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</si>
  <si>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</si>
  <si>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</si>
  <si>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</si>
  <si>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</si>
  <si>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</si>
  <si>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</si>
  <si>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</si>
  <si>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</si>
  <si>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</si>
  <si>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</si>
  <si>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</si>
  <si>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</si>
  <si>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</si>
  <si>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</si>
  <si>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</si>
  <si>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0011592</t>
  </si>
  <si>
    <t>0015273</t>
  </si>
  <si>
    <t>SULPERAZON 2 G IM/IV</t>
  </si>
  <si>
    <t>0026902</t>
  </si>
  <si>
    <t>0056801</t>
  </si>
  <si>
    <t>0076353</t>
  </si>
  <si>
    <t>FORTUM 1 G</t>
  </si>
  <si>
    <t>0076354</t>
  </si>
  <si>
    <t>FORTUM 2 G</t>
  </si>
  <si>
    <t>0083487</t>
  </si>
  <si>
    <t>MERONEM 500 MG</t>
  </si>
  <si>
    <t>0097000</t>
  </si>
  <si>
    <t>METRONIDAZOLE 0.5%-POLPHARMA</t>
  </si>
  <si>
    <t>0116077</t>
  </si>
  <si>
    <t>0127516</t>
  </si>
  <si>
    <t>0131654</t>
  </si>
  <si>
    <t>CEFTAZIDIM KABI 1 G</t>
  </si>
  <si>
    <t>0164401</t>
  </si>
  <si>
    <t>0029448</t>
  </si>
  <si>
    <t>NOVOSEVEN 50 KIU (1 MG)</t>
  </si>
  <si>
    <t>0162496</t>
  </si>
  <si>
    <t>0016982</t>
  </si>
  <si>
    <t>FLUCONAZOL ARDEZ</t>
  </si>
  <si>
    <t>0165449</t>
  </si>
  <si>
    <t>0151460</t>
  </si>
  <si>
    <t>0166265</t>
  </si>
  <si>
    <t>0202911</t>
  </si>
  <si>
    <t>0029449</t>
  </si>
  <si>
    <t>0107931</t>
  </si>
  <si>
    <t>Trombocyty z aferézy</t>
  </si>
  <si>
    <t>0207922</t>
  </si>
  <si>
    <t>Plazma patogen-inaktivovaná</t>
  </si>
  <si>
    <t>0002425</t>
  </si>
  <si>
    <t>FIXÁTOR ZEVNÍ TRUBKOVÝ, SYNTHES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</si>
  <si>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</si>
  <si>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</si>
  <si>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</si>
  <si>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</si>
  <si>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</si>
  <si>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</si>
  <si>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0048302</t>
  </si>
  <si>
    <t>ZAVADĚČ STIMULAČNÍCH ELEKTROD DVOJITÝ 5212537</t>
  </si>
  <si>
    <t>0048623</t>
  </si>
  <si>
    <t>KARDIOSTIMULÁTOR DVOUDUTINOVÝ VERITY ADX XL DR 535</t>
  </si>
  <si>
    <t>0051947</t>
  </si>
  <si>
    <t>ZÁPLATA SRDEČNÍ PERIKARDIÁLNÍ SJM BIOCOR, B40-10X6</t>
  </si>
  <si>
    <t>0056289</t>
  </si>
  <si>
    <t>KATETR BALONKOVÝ FOGARTY 120803F</t>
  </si>
  <si>
    <t>0056292</t>
  </si>
  <si>
    <t>KATETR BALONKOVÝ FOGARTY 120805F</t>
  </si>
  <si>
    <t>0056293</t>
  </si>
  <si>
    <t>KATETR BALONKOVÝ FOGARTY 120806F</t>
  </si>
  <si>
    <t>0056305</t>
  </si>
  <si>
    <t>KATETR BALONKOVÝ FOGARTY 620404F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</si>
  <si>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</si>
  <si>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</si>
  <si>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</si>
  <si>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</si>
  <si>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</si>
  <si>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0071602</t>
  </si>
  <si>
    <t>0073679</t>
  </si>
  <si>
    <t>0099752</t>
  </si>
  <si>
    <t>ŠROUB SAMOŘEZNÝ STERNÁLNÍ TITAN</t>
  </si>
  <si>
    <t>0059547</t>
  </si>
  <si>
    <t>OXYGENÁTOR-SADA:KANYLA VESSEL</t>
  </si>
  <si>
    <t>0046437</t>
  </si>
  <si>
    <t>PROTÉZA CÉVNÍ INTERVASCULAR PLETENÁ</t>
  </si>
  <si>
    <t>0048852</t>
  </si>
  <si>
    <t>0193662</t>
  </si>
  <si>
    <t>KARDIOSTIMULÁTOR DVOUDUTINOVÝ EOS DR</t>
  </si>
  <si>
    <t>0026142</t>
  </si>
  <si>
    <t>KANYLA TRACHEOSTOMICKÁ S NASTAVITELNÝM ÚCHYTEM</t>
  </si>
  <si>
    <t>0046464</t>
  </si>
  <si>
    <t>PROTÉZA CÉVNÍ INTERVASCULAR PLETENÁ,HEPARIN</t>
  </si>
  <si>
    <t>0002263</t>
  </si>
  <si>
    <t>FIXÁTOR ZEVNÍ TUBULÁRNÍ,SYNTHES</t>
  </si>
  <si>
    <t>0052490</t>
  </si>
  <si>
    <t>JEHLA HUBER - PORTÁLNÍ</t>
  </si>
  <si>
    <t>0110262</t>
  </si>
  <si>
    <t>DLAHA KOMPRESNÍ  DEMI TUBULÁRNÍ,135 MM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</si>
  <si>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</si>
  <si>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</si>
  <si>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</si>
  <si>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</si>
  <si>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</si>
  <si>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</si>
  <si>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</si>
  <si>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</si>
  <si>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</si>
  <si>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</si>
  <si>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</si>
  <si>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</si>
  <si>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</si>
  <si>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</si>
  <si>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</si>
  <si>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</si>
  <si>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</si>
  <si>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</si>
  <si>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</si>
  <si>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</si>
  <si>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</si>
  <si>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</si>
  <si>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61115</t>
  </si>
  <si>
    <t xml:space="preserve">REVIZE, EXCIZE A SUTURA PORANĚNÍ KŮŽE A PODKOŽÍ A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</si>
  <si>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</si>
  <si>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</si>
  <si>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</si>
  <si>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</si>
  <si>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</si>
  <si>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</si>
  <si>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</si>
  <si>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</si>
  <si>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</si>
  <si>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</si>
  <si>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</si>
  <si>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</si>
  <si>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</si>
  <si>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</si>
  <si>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</si>
  <si>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</si>
  <si>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</si>
  <si>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</si>
  <si>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</si>
  <si>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62720</t>
  </si>
  <si>
    <t>SÍŤOVÁNÍ (MESHOVÁNÍ) ŠTĚPU NAD 5 % MAX. DO 20 %</t>
  </si>
  <si>
    <t>62330</t>
  </si>
  <si>
    <t>NEKREKTOMIE 5 - 10 % POVRCHU TĚLA - TANGENCIÁLNÍ N</t>
  </si>
  <si>
    <t>708</t>
  </si>
  <si>
    <t>78111</t>
  </si>
  <si>
    <t>ANESTÉZIE INTRAVENOZNÍ Á 20 MIN.</t>
  </si>
  <si>
    <t>78310</t>
  </si>
  <si>
    <t xml:space="preserve">NEODKLADNÁ KARDIOPULMONÁLNÍ RESUSCITACE ROZŠÍŘENÁ </t>
  </si>
  <si>
    <t>78320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</si>
  <si>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</si>
  <si>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</si>
  <si>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</si>
  <si>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</si>
  <si>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</si>
  <si>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</si>
  <si>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</si>
  <si>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</si>
  <si>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</si>
  <si>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</si>
  <si>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</si>
  <si>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</si>
  <si>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</si>
  <si>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</si>
  <si>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</si>
  <si>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</si>
  <si>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</si>
  <si>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</si>
  <si>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</si>
  <si>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</si>
  <si>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</si>
  <si>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</si>
  <si>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</si>
  <si>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</si>
  <si>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</si>
  <si>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</si>
  <si>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</si>
  <si>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</si>
  <si>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</si>
  <si>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</si>
  <si>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</si>
  <si>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</si>
  <si>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</si>
  <si>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</si>
  <si>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</si>
  <si>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</si>
  <si>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</si>
  <si>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</si>
  <si>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</si>
  <si>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</si>
  <si>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</si>
  <si>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</si>
  <si>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</si>
  <si>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</si>
  <si>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</si>
  <si>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</si>
  <si>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</si>
  <si>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</si>
  <si>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</si>
  <si>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</si>
  <si>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</si>
  <si>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</si>
  <si>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</si>
  <si>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</si>
  <si>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</si>
  <si>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</si>
  <si>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</si>
  <si>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</si>
  <si>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</si>
  <si>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</si>
  <si>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</si>
  <si>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</si>
  <si>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</si>
  <si>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</si>
  <si>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</si>
  <si>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</si>
  <si>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</si>
  <si>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</si>
  <si>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</si>
  <si>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</si>
  <si>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</si>
  <si>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</si>
  <si>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</si>
  <si>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</si>
  <si>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05201</t>
  </si>
  <si>
    <t xml:space="preserve">JINÉ VÝKONY PŘI ONEMOCNĚNÍCH A PORUCHÁCH OBĚHOVÉHO SYSTÉMU BEZ CC                                   </t>
  </si>
  <si>
    <t>05231</t>
  </si>
  <si>
    <t xml:space="preserve">PERKUTÁNNÍ KORONÁRNÍ ANGIOPLASTIKA, &lt;=2 POTAHOVANÉ STENTY PŘI AKUTNÍM INFARKTU MYOKARDU BEZ CC      </t>
  </si>
  <si>
    <t>05261</t>
  </si>
  <si>
    <t xml:space="preserve">PERKUTÁNNÍ KORONÁRNÍ ANGIOPLASTIKA, &gt;=3 POTAHOVANÉ STENTY BEZ AKUTNÍHO INFARKTU MYOKARDU BEZ CC     </t>
  </si>
  <si>
    <t>05271</t>
  </si>
  <si>
    <t xml:space="preserve">PERKUTÁNNÍ KORONÁRNÍ ANGIOPLASTIKA, &lt;=2 POTAHOVANÉ STENTY BEZ AKUTNÍHO INFARKTU MYOKARDU BEZ CC     </t>
  </si>
  <si>
    <t>05281</t>
  </si>
  <si>
    <t xml:space="preserve">PERKUTÁNNÍ KORONÁRNÍ ANGIOPLASTIKA, &gt;=3 NEPOTAHOVANÉ STENTY BEZ AKUTNÍHO INFARKTU MYOKARDU BEZ CC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</si>
  <si>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</si>
  <si>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</si>
  <si>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</si>
  <si>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</si>
  <si>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</si>
  <si>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</si>
  <si>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</si>
  <si>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</si>
  <si>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</si>
  <si>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</si>
  <si>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</si>
  <si>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</si>
  <si>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</si>
  <si>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</si>
  <si>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</si>
  <si>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</si>
  <si>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</si>
  <si>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</si>
  <si>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</si>
  <si>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</si>
  <si>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</si>
  <si>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</si>
  <si>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</si>
  <si>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</si>
  <si>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</si>
  <si>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</si>
  <si>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</si>
  <si>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</si>
  <si>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</si>
  <si>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</si>
  <si>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</si>
  <si>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</si>
  <si>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</si>
  <si>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</si>
  <si>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</si>
  <si>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</si>
  <si>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</si>
  <si>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</si>
  <si>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</si>
  <si>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</si>
  <si>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</si>
  <si>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</si>
  <si>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</si>
  <si>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</si>
  <si>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</si>
  <si>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</si>
  <si>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</si>
  <si>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</si>
  <si>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</si>
  <si>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</si>
  <si>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</si>
  <si>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</si>
  <si>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</si>
  <si>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>TRANSPLANTACE KŮŽE NEBO TKÁNĚ PRO PORUCHY MUSKULOSKELETÁLNÍHO SYSTÉMU NEBO POJIVOVÉ TKÁNĚ KROMĚ RUKY</t>
  </si>
  <si>
    <t>08371</t>
  </si>
  <si>
    <t xml:space="preserve">KONZERVATIVNÍ LÉČBA PROBLÉMŮ SE ZÁDY BEZ CC                                                         </t>
  </si>
  <si>
    <t>09331</t>
  </si>
  <si>
    <t xml:space="preserve">PORANĚNÍ KŮŽE, PODKOŽNÍ TKÁNĚ A PRSU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</si>
  <si>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</si>
  <si>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</si>
  <si>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</si>
  <si>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</si>
  <si>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</si>
  <si>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</si>
  <si>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</si>
  <si>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</si>
  <si>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</si>
  <si>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</si>
  <si>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</si>
  <si>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</si>
  <si>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</si>
  <si>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</si>
  <si>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</si>
  <si>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</si>
  <si>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</si>
  <si>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</si>
  <si>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</si>
  <si>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</si>
  <si>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</si>
  <si>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</si>
  <si>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</si>
  <si>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</si>
  <si>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</si>
  <si>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</si>
  <si>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</si>
  <si>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</si>
  <si>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</si>
  <si>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</si>
  <si>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</si>
  <si>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</si>
  <si>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</si>
  <si>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</si>
  <si>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</si>
  <si>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</si>
  <si>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</si>
  <si>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</si>
  <si>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</si>
  <si>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</si>
  <si>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</si>
  <si>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</si>
  <si>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</si>
  <si>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</si>
  <si>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</si>
  <si>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</si>
  <si>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99mTc-MIBI inj.</t>
  </si>
  <si>
    <t>0002034</t>
  </si>
  <si>
    <t>99mTc-DTPA inj.</t>
  </si>
  <si>
    <t>0002095</t>
  </si>
  <si>
    <t>99mTc-nanokoloid alb.inj.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</si>
  <si>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</si>
  <si>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</si>
  <si>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</si>
  <si>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</si>
  <si>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</si>
  <si>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</si>
  <si>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</si>
  <si>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</si>
  <si>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</si>
  <si>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</si>
  <si>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</si>
  <si>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</si>
  <si>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</si>
  <si>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</si>
  <si>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</si>
  <si>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</si>
  <si>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</si>
  <si>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</si>
  <si>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</si>
  <si>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</si>
  <si>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</si>
  <si>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</si>
  <si>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</si>
  <si>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</si>
  <si>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</si>
  <si>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</si>
  <si>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</si>
  <si>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</si>
  <si>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</si>
  <si>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</si>
  <si>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</si>
  <si>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</si>
  <si>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</si>
  <si>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</si>
  <si>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</si>
  <si>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</si>
  <si>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</si>
  <si>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</si>
  <si>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</si>
  <si>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</si>
  <si>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</si>
  <si>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</si>
  <si>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</si>
  <si>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</si>
  <si>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</si>
  <si>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</si>
  <si>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</si>
  <si>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</si>
  <si>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</si>
  <si>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</si>
  <si>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</si>
  <si>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</si>
  <si>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</si>
  <si>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</si>
  <si>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</si>
  <si>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</si>
  <si>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</si>
  <si>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</si>
  <si>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</si>
  <si>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</si>
  <si>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</si>
  <si>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</si>
  <si>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</si>
  <si>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</si>
  <si>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</si>
  <si>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</si>
  <si>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</si>
  <si>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</si>
  <si>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</si>
  <si>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</si>
  <si>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</si>
  <si>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</si>
  <si>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</si>
  <si>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</si>
  <si>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</si>
  <si>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</si>
  <si>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</si>
  <si>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</si>
  <si>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</si>
  <si>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</si>
  <si>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</si>
  <si>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</si>
  <si>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</si>
  <si>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</si>
  <si>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</si>
  <si>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</si>
  <si>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</si>
  <si>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</si>
  <si>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</si>
  <si>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</si>
  <si>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</si>
  <si>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</si>
  <si>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</si>
  <si>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</si>
  <si>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</si>
  <si>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</si>
  <si>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</si>
  <si>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</si>
  <si>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</si>
  <si>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</si>
  <si>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</si>
  <si>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</si>
  <si>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</si>
  <si>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</si>
  <si>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</si>
  <si>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</si>
  <si>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</si>
  <si>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</si>
  <si>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</si>
  <si>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</si>
  <si>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</si>
  <si>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</si>
  <si>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</si>
  <si>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</si>
  <si>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</si>
  <si>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</si>
  <si>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</si>
  <si>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</si>
  <si>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</si>
  <si>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</si>
  <si>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</si>
  <si>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</si>
  <si>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</si>
  <si>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</si>
  <si>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</si>
  <si>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</si>
  <si>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</si>
  <si>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</si>
  <si>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</si>
  <si>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</si>
  <si>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</si>
  <si>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</si>
  <si>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</si>
  <si>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</si>
  <si>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</si>
  <si>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</si>
  <si>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</si>
  <si>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</si>
  <si>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</si>
  <si>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</si>
  <si>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</si>
  <si>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</si>
  <si>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</si>
  <si>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</si>
  <si>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</si>
  <si>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</si>
  <si>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</si>
  <si>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</si>
  <si>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</si>
  <si>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</si>
  <si>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</si>
  <si>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</si>
  <si>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</si>
  <si>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</si>
  <si>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</si>
  <si>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</si>
  <si>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</si>
  <si>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</si>
  <si>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</si>
  <si>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</si>
  <si>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</si>
  <si>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</si>
  <si>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</si>
  <si>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</si>
  <si>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</si>
  <si>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</si>
  <si>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</si>
  <si>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</si>
  <si>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</si>
  <si>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</si>
  <si>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</si>
  <si>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</si>
  <si>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</si>
  <si>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</si>
  <si>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</si>
  <si>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</si>
  <si>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</si>
  <si>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</si>
  <si>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</si>
  <si>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</si>
  <si>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</si>
  <si>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</si>
  <si>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</si>
  <si>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</si>
  <si>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</si>
  <si>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</si>
  <si>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</si>
  <si>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</si>
  <si>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</si>
  <si>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</si>
  <si>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</si>
  <si>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</si>
  <si>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</si>
  <si>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</si>
  <si>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</si>
  <si>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</si>
  <si>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</si>
  <si>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</si>
  <si>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</si>
  <si>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</si>
  <si>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</si>
  <si>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</si>
  <si>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</si>
  <si>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</si>
  <si>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</si>
  <si>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</si>
  <si>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</si>
  <si>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</si>
  <si>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</si>
  <si>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</si>
  <si>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</si>
  <si>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</si>
  <si>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</si>
  <si>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</si>
  <si>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</si>
  <si>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</si>
  <si>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</si>
  <si>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</si>
  <si>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</si>
  <si>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</si>
  <si>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</si>
  <si>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</si>
  <si>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</si>
  <si>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</si>
  <si>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</si>
  <si>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</si>
  <si>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</si>
  <si>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</si>
  <si>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</si>
  <si>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</si>
  <si>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</si>
  <si>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</si>
  <si>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</si>
  <si>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</si>
  <si>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</si>
  <si>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</si>
  <si>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</si>
  <si>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</si>
  <si>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</si>
  <si>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</si>
  <si>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</si>
  <si>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</si>
  <si>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</si>
  <si>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</si>
  <si>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</si>
  <si>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</si>
  <si>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</si>
  <si>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</si>
  <si>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</si>
  <si>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</si>
  <si>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</si>
  <si>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</si>
  <si>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</si>
  <si>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</si>
  <si>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</si>
  <si>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</si>
  <si>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</si>
  <si>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</si>
  <si>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</si>
  <si>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</si>
  <si>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</si>
  <si>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</si>
  <si>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</si>
  <si>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</si>
  <si>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81245</t>
  </si>
  <si>
    <t>POČÍTÁNÍ LEUKOCYTŮ A ERYTROCYTŮ V PERITONEÁLNÍM DI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</si>
  <si>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</si>
  <si>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</si>
  <si>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</si>
  <si>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</si>
  <si>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</si>
  <si>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</si>
  <si>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</si>
  <si>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</si>
  <si>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</si>
  <si>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0065980</t>
  </si>
  <si>
    <t>DOTAREM</t>
  </si>
  <si>
    <t>0077018</t>
  </si>
  <si>
    <t>ULTRAVIST 370</t>
  </si>
  <si>
    <t>0077019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</si>
  <si>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</si>
  <si>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</si>
  <si>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</si>
  <si>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</si>
  <si>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</si>
  <si>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</si>
  <si>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</si>
  <si>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</si>
  <si>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</si>
  <si>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</si>
  <si>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</si>
  <si>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</si>
  <si>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</si>
  <si>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</si>
  <si>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</si>
  <si>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</si>
  <si>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</si>
  <si>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</si>
  <si>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</si>
  <si>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0049983</t>
  </si>
  <si>
    <t>KATETR BALÓNKOVÝ ZELOS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</si>
  <si>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</si>
  <si>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</si>
  <si>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</si>
  <si>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</si>
  <si>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</si>
  <si>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</si>
  <si>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</si>
  <si>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</si>
  <si>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</si>
  <si>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</si>
  <si>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</si>
  <si>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</si>
  <si>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</si>
  <si>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</si>
  <si>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</si>
  <si>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</si>
  <si>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</si>
  <si>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</si>
  <si>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</si>
  <si>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</si>
  <si>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</si>
  <si>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</si>
  <si>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</si>
  <si>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</si>
  <si>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</si>
  <si>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</si>
  <si>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</si>
  <si>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</si>
  <si>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</si>
  <si>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</si>
  <si>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</si>
  <si>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</si>
  <si>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</si>
  <si>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</si>
  <si>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</si>
  <si>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</si>
  <si>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</si>
  <si>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</si>
  <si>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</si>
  <si>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</si>
  <si>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</si>
  <si>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</si>
  <si>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</si>
  <si>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</si>
  <si>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</si>
  <si>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</si>
  <si>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</si>
  <si>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</si>
  <si>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</si>
  <si>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</si>
  <si>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</si>
  <si>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</si>
  <si>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</si>
  <si>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</si>
  <si>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</si>
  <si>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</si>
  <si>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</si>
  <si>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</si>
  <si>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</si>
  <si>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</si>
  <si>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</si>
  <si>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</si>
  <si>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</si>
  <si>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</si>
  <si>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</si>
  <si>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</si>
  <si>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</si>
  <si>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0092108</t>
  </si>
  <si>
    <t>STENTGRAFT AORTÁLNÍ HRUDNÍ VALIANT 10CM</t>
  </si>
  <si>
    <t>0038476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</si>
  <si>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</si>
  <si>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</si>
  <si>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</si>
  <si>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</si>
  <si>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</si>
  <si>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</si>
  <si>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</si>
  <si>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</si>
  <si>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</si>
  <si>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</si>
  <si>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</si>
  <si>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</si>
  <si>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</si>
  <si>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</si>
  <si>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</si>
  <si>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</si>
  <si>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</si>
  <si>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</si>
  <si>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</si>
  <si>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</si>
  <si>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</si>
  <si>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</si>
  <si>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</si>
  <si>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</si>
  <si>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</si>
  <si>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</si>
  <si>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</si>
  <si>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</si>
  <si>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</si>
  <si>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</si>
  <si>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</si>
  <si>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</si>
  <si>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</si>
  <si>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</si>
  <si>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</si>
  <si>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</si>
  <si>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</si>
  <si>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</si>
  <si>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</si>
  <si>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</si>
  <si>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</si>
  <si>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</si>
  <si>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</si>
  <si>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</si>
  <si>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</si>
  <si>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</si>
  <si>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</si>
  <si>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</si>
  <si>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</si>
  <si>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</si>
  <si>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</si>
  <si>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</si>
  <si>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</si>
  <si>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</si>
  <si>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</si>
  <si>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</si>
  <si>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</si>
  <si>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</si>
  <si>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</si>
  <si>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</si>
  <si>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</si>
  <si>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</si>
  <si>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</si>
  <si>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</si>
  <si>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</si>
  <si>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</si>
  <si>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</si>
  <si>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</si>
  <si>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</si>
  <si>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</si>
  <si>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</si>
  <si>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</si>
  <si>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</si>
  <si>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</si>
  <si>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</si>
  <si>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</si>
  <si>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</si>
  <si>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</si>
  <si>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</si>
  <si>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</si>
  <si>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</si>
  <si>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</si>
  <si>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</si>
  <si>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</si>
  <si>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</si>
  <si>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</si>
  <si>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</si>
  <si>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</si>
  <si>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</si>
  <si>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</si>
  <si>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</si>
  <si>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</si>
  <si>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</si>
  <si>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</si>
  <si>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</si>
  <si>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</si>
  <si>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</si>
  <si>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</si>
  <si>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</si>
  <si>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</si>
  <si>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</si>
  <si>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</si>
  <si>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</si>
  <si>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</si>
  <si>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</si>
  <si>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</si>
  <si>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</si>
  <si>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</si>
  <si>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</si>
  <si>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</si>
  <si>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</si>
  <si>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</si>
  <si>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</si>
  <si>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</si>
  <si>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</si>
  <si>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</si>
  <si>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</si>
  <si>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</si>
  <si>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</si>
  <si>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</si>
  <si>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</si>
  <si>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</si>
  <si>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</si>
  <si>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</si>
  <si>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</si>
  <si>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</si>
  <si>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</si>
  <si>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</si>
  <si>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</si>
  <si>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</si>
  <si>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</si>
  <si>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</si>
  <si>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</si>
  <si>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</si>
  <si>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</si>
  <si>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</si>
  <si>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</si>
  <si>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</si>
  <si>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</si>
  <si>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</si>
  <si>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</si>
  <si>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</si>
  <si>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</si>
  <si>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</si>
  <si>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</si>
  <si>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</si>
  <si>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</si>
  <si>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</si>
  <si>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</si>
  <si>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</si>
  <si>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</si>
  <si>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</si>
  <si>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</si>
  <si>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</si>
  <si>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</si>
  <si>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</si>
  <si>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</si>
  <si>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</si>
  <si>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</si>
  <si>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</si>
  <si>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</si>
  <si>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</si>
  <si>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</si>
  <si>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</si>
  <si>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</si>
  <si>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813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</si>
  <si>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</si>
  <si>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</si>
  <si>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</si>
  <si>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</si>
  <si>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</si>
  <si>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</si>
  <si>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</si>
  <si>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</si>
  <si>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</si>
  <si>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</si>
  <si>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</si>
  <si>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</si>
  <si>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</si>
  <si>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</si>
  <si>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</si>
  <si>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</si>
  <si>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</si>
  <si>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</si>
  <si>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</si>
  <si>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</si>
  <si>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</si>
  <si>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</si>
  <si>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</si>
  <si>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</si>
  <si>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</si>
  <si>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</si>
  <si>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</si>
  <si>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</si>
  <si>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</si>
  <si>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</si>
  <si>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</si>
  <si>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</si>
  <si>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</si>
  <si>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</si>
  <si>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</si>
  <si>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</si>
  <si>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</si>
  <si>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</si>
  <si>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</si>
  <si>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</si>
  <si>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</si>
  <si>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</si>
  <si>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</si>
  <si>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86413</t>
  </si>
  <si>
    <t>SCREENING PROTILÁTEK NA PANELU 30TI DÁRCŮ</t>
  </si>
  <si>
    <t>91131</t>
  </si>
  <si>
    <t>STANOVENÍ IgA</t>
  </si>
  <si>
    <t>91211</t>
  </si>
  <si>
    <t>STANOVENÍ IgG PROTI POTRAVINOVÝM ALERGENŮM ELISA</t>
  </si>
  <si>
    <t>91487</t>
  </si>
  <si>
    <t>DETEKCE AUTOPROTILÁTEK METODOU NEPŘÍMÉ IMUNOFLUORE</t>
  </si>
  <si>
    <t>91565</t>
  </si>
  <si>
    <t>IMUNOANALYTICKÉ STANOVENÍ AUTOPROTILÁTEK PROTI TKÁ</t>
  </si>
  <si>
    <t>91129</t>
  </si>
  <si>
    <t>STANOVENÍ IgG</t>
  </si>
  <si>
    <t>91133</t>
  </si>
  <si>
    <t>STANOVENÍ IgM</t>
  </si>
  <si>
    <t>91199</t>
  </si>
  <si>
    <t>STANOVENÍ IgA PROTI POTRAVINOVÝM ALERGENŮM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</si>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</sst>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5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66" fontId="68" fillId="0" borderId="18" xfId="0" applyNumberFormat="1" applyFont="1" applyBorder="1"/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0" fontId="5" fillId="0" borderId="156" xfId="0" applyFont="1" applyBorder="1"/>
    <xf numFmtId="9" fontId="34" fillId="0" borderId="156" xfId="0" applyNumberFormat="1" applyFont="1" applyBorder="1"/>
    <xf numFmtId="3" fontId="34" fillId="0" borderId="156" xfId="0" applyNumberFormat="1" applyFont="1" applyBorder="1" applyAlignment="1">
      <alignment horizontal="right"/>
    </xf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0.71955296921373835</c:v>
                </c:pt>
                <c:pt idx="1">
                  <c:v>1.1317859349947217</c:v>
                </c:pt>
                <c:pt idx="2">
                  <c:v>1.1912103309080493</c:v>
                </c:pt>
                <c:pt idx="3">
                  <c:v>1.1755891880309739</c:v>
                </c:pt>
                <c:pt idx="4">
                  <c:v>1.2294683910745043</c:v>
                </c:pt>
                <c:pt idx="5">
                  <c:v>1.3639579134008664</c:v>
                </c:pt>
                <c:pt idx="6">
                  <c:v>1.355457965440291</c:v>
                </c:pt>
                <c:pt idx="7">
                  <c:v>1.3000557423637578</c:v>
                </c:pt>
                <c:pt idx="8">
                  <c:v>1.3176982313082086</c:v>
                </c:pt>
                <c:pt idx="9">
                  <c:v>1.3039161186474515</c:v>
                </c:pt>
                <c:pt idx="10">
                  <c:v>1.3124746950525583</c:v>
                </c:pt>
                <c:pt idx="11">
                  <c:v>1.3272857928226727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5344"/>
        <c:axId val="33034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1.2127169482959286</c:v>
                </c:pt>
                <c:pt idx="1">
                  <c:v>1.2127169482959286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2624"/>
        <c:axId val="33035888"/>
      </c:scatterChart>
      <c:catAx>
        <c:axId val="3303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035344"/>
        <c:crosses val="autoZero"/>
        <c:crossBetween val="between"/>
      </c:valAx>
      <c:valAx>
        <c:axId val="33032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5888"/>
        <c:crosses val="max"/>
        <c:crossBetween val="midCat"/>
      </c:valAx>
      <c:valAx>
        <c:axId val="33035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032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0.91071304428429078</c:v>
                </c:pt>
                <c:pt idx="1">
                  <c:v>0.96710213582047955</c:v>
                </c:pt>
                <c:pt idx="2">
                  <c:v>0.9702501866869977</c:v>
                </c:pt>
                <c:pt idx="3">
                  <c:v>0.96852580421198797</c:v>
                </c:pt>
                <c:pt idx="4">
                  <c:v>0.96419636515086249</c:v>
                </c:pt>
                <c:pt idx="5">
                  <c:v>0.96048663512232368</c:v>
                </c:pt>
                <c:pt idx="6">
                  <c:v>0.98439205779670558</c:v>
                </c:pt>
                <c:pt idx="7">
                  <c:v>0.97399052960521837</c:v>
                </c:pt>
                <c:pt idx="8">
                  <c:v>0.97250538438065248</c:v>
                </c:pt>
                <c:pt idx="9">
                  <c:v>0.97444571258501822</c:v>
                </c:pt>
                <c:pt idx="10">
                  <c:v>0.9690963818182684</c:v>
                </c:pt>
                <c:pt idx="11">
                  <c:v>0.96906189785446761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432"/>
        <c:axId val="330331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6976"/>
        <c:axId val="33037520"/>
      </c:scatterChart>
      <c:catAx>
        <c:axId val="3303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3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3036432"/>
        <c:crosses val="autoZero"/>
        <c:crossBetween val="between"/>
      </c:valAx>
      <c:valAx>
        <c:axId val="33036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7520"/>
        <c:crosses val="max"/>
        <c:crossBetween val="midCat"/>
      </c:valAx>
      <c:valAx>
        <c:axId val="33037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30369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4566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5979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5980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6025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7653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7657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7661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7740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8650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8814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9439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143262.54716249299</v>
      </c>
      <c r="D4" s="287">
        <f ca="1">IF(ISERROR(VLOOKUP("Náklady celkem",INDIRECT("HI!$A:$G"),5,0)),0,VLOOKUP("Náklady celkem",INDIRECT("HI!$A:$G"),5,0))</f>
        <v>144937.11316000001</v>
      </c>
      <c r="E4" s="288">
        <f ca="1">IF(C4=0,0,D4/C4)</f>
        <v>1.0116887911786718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7733.9023882869569</v>
      </c>
      <c r="D7" s="295">
        <f>IF(ISERROR(HI!E5),"",HI!E5)</f>
        <v>8076.3449800000017</v>
      </c>
      <c r="E7" s="292">
        <f t="shared" ref="E7:E15" si="0">IF(C7=0,0,D7/C7)</f>
        <v>1.044278111426862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0.92858656524714833</v>
      </c>
      <c r="E8" s="292">
        <f t="shared" si="0"/>
        <v>1.0317628502746092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0.18338340651721746</v>
      </c>
      <c r="E9" s="292">
        <f>IF(C9=0,0,D9/C9)</f>
        <v>0.61127802172405821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0.45470714064651768</v>
      </c>
      <c r="E11" s="292">
        <f t="shared" si="0"/>
        <v>0.75784523441086282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0.96295442809145249</v>
      </c>
      <c r="E12" s="292">
        <f t="shared" si="0"/>
        <v>1.2036930351143156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36545.997387097377</v>
      </c>
      <c r="D15" s="295">
        <f>IF(ISERROR(HI!E6),"",HI!E6)</f>
        <v>37902.190600000009</v>
      </c>
      <c r="E15" s="292">
        <f t="shared" si="0"/>
        <v>1.0371092133165161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71038.997762443716</v>
      </c>
      <c r="D16" s="291">
        <f ca="1">IF(ISERROR(VLOOKUP("Osobní náklady (Kč) *",INDIRECT("HI!$A:$G"),5,0)),0,VLOOKUP("Osobní náklady (Kč) *",INDIRECT("HI!$A:$G"),5,0))</f>
        <v>70780.70461000003</v>
      </c>
      <c r="E16" s="292">
        <f ca="1">IF(C16=0,0,D16/C16)</f>
        <v>0.99636406536438726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173736.91900000005</v>
      </c>
      <c r="D18" s="310">
        <f ca="1">IF(ISERROR(VLOOKUP("Výnosy celkem",INDIRECT("HI!$A:$G"),5,0)),0,VLOOKUP("Výnosy celkem",INDIRECT("HI!$A:$G"),5,0))</f>
        <v>192372.97130999999</v>
      </c>
      <c r="E18" s="311">
        <f t="shared" ref="E18:E28" ca="1" si="1">IF(C18=0,0,D18/C18)</f>
        <v>1.1072659306799375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1172.029</v>
      </c>
      <c r="D19" s="291">
        <f ca="1">IF(ISERROR(VLOOKUP("Ambulance *",INDIRECT("HI!$A:$G"),5,0)),0,VLOOKUP("Ambulance *",INDIRECT("HI!$A:$G"),5,0))</f>
        <v>1237.2113100000001</v>
      </c>
      <c r="E19" s="292">
        <f t="shared" ca="1" si="1"/>
        <v>1.0556149293234214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1.0556149293234212</v>
      </c>
      <c r="E20" s="292">
        <f t="shared" si="1"/>
        <v>1.0556149293234212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1.0645044587116683</v>
      </c>
      <c r="E21" s="292">
        <f t="shared" si="1"/>
        <v>1.2523581867196099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172564.89000000004</v>
      </c>
      <c r="D22" s="291">
        <f ca="1">IF(ISERROR(VLOOKUP("Hospitalizace *",INDIRECT("HI!$A:$G"),5,0)),0,VLOOKUP("Hospitalizace *",INDIRECT("HI!$A:$G"),5,0))</f>
        <v>191135.75999999998</v>
      </c>
      <c r="E22" s="292">
        <f ca="1">IF(C22=0,0,D22/C22)</f>
        <v>1.1076167347830717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1.1076167347830717</v>
      </c>
      <c r="E23" s="292">
        <f t="shared" si="1"/>
        <v>1.1076167347830717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1.1260561161002893</v>
      </c>
      <c r="E24" s="292">
        <f t="shared" si="1"/>
        <v>1.1260561161002893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0.59314786995121416</v>
      </c>
      <c r="E25" s="292">
        <f t="shared" si="1"/>
        <v>0.59314786995121416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1.1318518518518519</v>
      </c>
      <c r="E26" s="292">
        <f t="shared" si="1"/>
        <v>1.1914230019493179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0.96906189785446761</v>
      </c>
      <c r="E27" s="292">
        <f t="shared" si="1"/>
        <v>0.96906189785446761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1.1371841088324421</v>
      </c>
      <c r="E28" s="292">
        <f t="shared" si="1"/>
        <v>1.1970359040341496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8142.8021000000026</v>
      </c>
      <c r="C5" s="33">
        <v>8006.6597000000038</v>
      </c>
      <c r="D5" s="12"/>
      <c r="E5" s="230">
        <v>8076.3449800000017</v>
      </c>
      <c r="F5" s="32">
        <v>7733.9023882869569</v>
      </c>
      <c r="G5" s="229">
        <f>E5-F5</f>
        <v>342.44259171304475</v>
      </c>
      <c r="H5" s="235">
        <f>IF(F5&lt;0.00000001,"",E5/F5)</f>
        <v>1.044278111426862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32866.464150000014</v>
      </c>
      <c r="C6" s="35">
        <v>35986.293730000012</v>
      </c>
      <c r="D6" s="12"/>
      <c r="E6" s="231">
        <v>37902.190600000009</v>
      </c>
      <c r="F6" s="34">
        <v>36545.997387097377</v>
      </c>
      <c r="G6" s="232">
        <f>E6-F6</f>
        <v>1356.1932129026318</v>
      </c>
      <c r="H6" s="236">
        <f>IF(F6&lt;0.00000001,"",E6/F6)</f>
        <v>1.0371092133165161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65413.357910000028</v>
      </c>
      <c r="C7" s="35">
        <v>67451.439700000046</v>
      </c>
      <c r="D7" s="12"/>
      <c r="E7" s="231">
        <v>70780.70461000003</v>
      </c>
      <c r="F7" s="34">
        <v>71038.997762443716</v>
      </c>
      <c r="G7" s="232">
        <f>E7-F7</f>
        <v>-258.29315244368627</v>
      </c>
      <c r="H7" s="236">
        <f>IF(F7&lt;0.00000001,"",E7/F7)</f>
        <v>0.99636406536438726</v>
      </c>
    </row>
    <row r="8" spans="1:8" ht="14.4" customHeight="1" thickBot="1" x14ac:dyDescent="0.35">
      <c r="A8" s="1" t="s">
        <v>97</v>
      </c>
      <c r="B8" s="15">
        <v>28612.080940000043</v>
      </c>
      <c r="C8" s="37">
        <v>28963.558210000025</v>
      </c>
      <c r="D8" s="12"/>
      <c r="E8" s="233">
        <v>28177.87296999996</v>
      </c>
      <c r="F8" s="36">
        <v>27943.64962466494</v>
      </c>
      <c r="G8" s="234">
        <f>E8-F8</f>
        <v>234.22334533501999</v>
      </c>
      <c r="H8" s="237">
        <f>IF(F8&lt;0.00000001,"",E8/F8)</f>
        <v>1.0083819883401444</v>
      </c>
    </row>
    <row r="9" spans="1:8" ht="14.4" customHeight="1" thickBot="1" x14ac:dyDescent="0.35">
      <c r="A9" s="2" t="s">
        <v>98</v>
      </c>
      <c r="B9" s="3">
        <v>135034.70510000008</v>
      </c>
      <c r="C9" s="39">
        <v>140407.95134000009</v>
      </c>
      <c r="D9" s="12"/>
      <c r="E9" s="3">
        <v>144937.11316000001</v>
      </c>
      <c r="F9" s="38">
        <v>143262.54716249299</v>
      </c>
      <c r="G9" s="38">
        <f>E9-F9</f>
        <v>1674.5659975070157</v>
      </c>
      <c r="H9" s="238">
        <f>IF(F9&lt;0.00000001,"",E9/F9)</f>
        <v>1.0116887911786718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1172.029</v>
      </c>
      <c r="C11" s="33">
        <f>IF(ISERROR(VLOOKUP("Celkem:",'ZV Vykáz.-A'!A:F,4,0)),0,VLOOKUP("Celkem:",'ZV Vykáz.-A'!A:F,4,0)/1000)</f>
        <v>1213.33</v>
      </c>
      <c r="D11" s="12"/>
      <c r="E11" s="230">
        <f>IF(ISERROR(VLOOKUP("Celkem:",'ZV Vykáz.-A'!A:F,6,0)),0,VLOOKUP("Celkem:",'ZV Vykáz.-A'!A:F,6,0)/1000)</f>
        <v>1237.2113100000001</v>
      </c>
      <c r="F11" s="32">
        <f>B11</f>
        <v>1172.029</v>
      </c>
      <c r="G11" s="229">
        <f>E11-F11</f>
        <v>65.182310000000143</v>
      </c>
      <c r="H11" s="235">
        <f>IF(F11&lt;0.00000001,"",E11/F11)</f>
        <v>1.0556149293234214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172564.89000000004</v>
      </c>
      <c r="C12" s="37">
        <f>IF(ISERROR(VLOOKUP("Celkem",CaseMix!A:D,3,0)),0,VLOOKUP("Celkem",CaseMix!A:D,3,0)*30)</f>
        <v>191289.38999999998</v>
      </c>
      <c r="D12" s="12"/>
      <c r="E12" s="233">
        <f>IF(ISERROR(VLOOKUP("Celkem",CaseMix!A:D,4,0)),0,VLOOKUP("Celkem",CaseMix!A:D,4,0)*30)</f>
        <v>191135.75999999998</v>
      </c>
      <c r="F12" s="36">
        <f>B12</f>
        <v>172564.89000000004</v>
      </c>
      <c r="G12" s="234">
        <f>E12-F12</f>
        <v>18570.869999999937</v>
      </c>
      <c r="H12" s="237">
        <f>IF(F12&lt;0.00000001,"",E12/F12)</f>
        <v>1.1076167347830717</v>
      </c>
    </row>
    <row r="13" spans="1:8" ht="14.4" customHeight="1" thickBot="1" x14ac:dyDescent="0.35">
      <c r="A13" s="4" t="s">
        <v>101</v>
      </c>
      <c r="B13" s="9">
        <f>SUM(B11:B12)</f>
        <v>173736.91900000005</v>
      </c>
      <c r="C13" s="41">
        <f>SUM(C11:C12)</f>
        <v>192502.71999999997</v>
      </c>
      <c r="D13" s="12"/>
      <c r="E13" s="9">
        <f>SUM(E11:E12)</f>
        <v>192372.97130999999</v>
      </c>
      <c r="F13" s="40">
        <f>SUM(F11:F12)</f>
        <v>173736.91900000005</v>
      </c>
      <c r="G13" s="40">
        <f>E13-F13</f>
        <v>18636.052309999941</v>
      </c>
      <c r="H13" s="239">
        <f>IF(F13&lt;0.00000001,"",E13/F13)</f>
        <v>1.1072659306799375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1.2866093858711285</v>
      </c>
      <c r="C15" s="43">
        <f>IF(C9=0,"",C13/C9)</f>
        <v>1.371024348427758</v>
      </c>
      <c r="D15" s="12"/>
      <c r="E15" s="10">
        <f>IF(E9=0,"",E13/E9)</f>
        <v>1.3272857939265994</v>
      </c>
      <c r="F15" s="42">
        <f>IF(F9=0,"",F13/F9)</f>
        <v>1.2127169482959286</v>
      </c>
      <c r="G15" s="42">
        <f>IF(ISERROR(F15-E15),"",E15-F15)</f>
        <v>0.11456884563067082</v>
      </c>
      <c r="H15" s="240">
        <f>IF(ISERROR(F15-E15),"",IF(F15&lt;0.00000001,"",E15/F15))</f>
        <v>1.0944728658997134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0.71955296921373835</v>
      </c>
      <c r="C4" s="330">
        <f t="shared" ref="C4:M4" si="0">(C10+C8)/C6</f>
        <v>1.1317859349947217</v>
      </c>
      <c r="D4" s="330">
        <f t="shared" si="0"/>
        <v>1.1912103309080493</v>
      </c>
      <c r="E4" s="330">
        <f t="shared" si="0"/>
        <v>1.1755891880309739</v>
      </c>
      <c r="F4" s="330">
        <f t="shared" si="0"/>
        <v>1.2294683910745043</v>
      </c>
      <c r="G4" s="330">
        <f t="shared" si="0"/>
        <v>1.3639579134008664</v>
      </c>
      <c r="H4" s="330">
        <f t="shared" si="0"/>
        <v>1.355457965440291</v>
      </c>
      <c r="I4" s="330">
        <f t="shared" si="0"/>
        <v>1.3000557423637578</v>
      </c>
      <c r="J4" s="330">
        <f t="shared" si="0"/>
        <v>1.3176982313082086</v>
      </c>
      <c r="K4" s="330">
        <f t="shared" si="0"/>
        <v>1.3039161186474515</v>
      </c>
      <c r="L4" s="330">
        <f t="shared" si="0"/>
        <v>1.3124746950525583</v>
      </c>
      <c r="M4" s="330">
        <f t="shared" si="0"/>
        <v>1.3272857928226727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12066.183730000001</v>
      </c>
      <c r="C5" s="330">
        <f>IF(ISERROR(VLOOKUP($A5,'Man Tab'!$A:$Q,COLUMN()+2,0)),0,VLOOKUP($A5,'Man Tab'!$A:$Q,COLUMN()+2,0))</f>
        <v>10802.987779999999</v>
      </c>
      <c r="D5" s="330">
        <f>IF(ISERROR(VLOOKUP($A5,'Man Tab'!$A:$Q,COLUMN()+2,0)),0,VLOOKUP($A5,'Man Tab'!$A:$Q,COLUMN()+2,0))</f>
        <v>11397.76014</v>
      </c>
      <c r="E5" s="330">
        <f>IF(ISERROR(VLOOKUP($A5,'Man Tab'!$A:$Q,COLUMN()+2,0)),0,VLOOKUP($A5,'Man Tab'!$A:$Q,COLUMN()+2,0))</f>
        <v>12620.86231</v>
      </c>
      <c r="F5" s="330">
        <f>IF(ISERROR(VLOOKUP($A5,'Man Tab'!$A:$Q,COLUMN()+2,0)),0,VLOOKUP($A5,'Man Tab'!$A:$Q,COLUMN()+2,0))</f>
        <v>12381.859329999999</v>
      </c>
      <c r="G5" s="330">
        <f>IF(ISERROR(VLOOKUP($A5,'Man Tab'!$A:$Q,COLUMN()+2,0)),0,VLOOKUP($A5,'Man Tab'!$A:$Q,COLUMN()+2,0))</f>
        <v>11633.091560000001</v>
      </c>
      <c r="H5" s="330">
        <f>IF(ISERROR(VLOOKUP($A5,'Man Tab'!$A:$Q,COLUMN()+2,0)),0,VLOOKUP($A5,'Man Tab'!$A:$Q,COLUMN()+2,0))</f>
        <v>11626.21689</v>
      </c>
      <c r="I5" s="330">
        <f>IF(ISERROR(VLOOKUP($A5,'Man Tab'!$A:$Q,COLUMN()+2,0)),0,VLOOKUP($A5,'Man Tab'!$A:$Q,COLUMN()+2,0))</f>
        <v>11578.421700000001</v>
      </c>
      <c r="J5" s="330">
        <f>IF(ISERROR(VLOOKUP($A5,'Man Tab'!$A:$Q,COLUMN()+2,0)),0,VLOOKUP($A5,'Man Tab'!$A:$Q,COLUMN()+2,0))</f>
        <v>12911.958720000001</v>
      </c>
      <c r="K5" s="330">
        <f>IF(ISERROR(VLOOKUP($A5,'Man Tab'!$A:$Q,COLUMN()+2,0)),0,VLOOKUP($A5,'Man Tab'!$A:$Q,COLUMN()+2,0))</f>
        <v>12759.043079999999</v>
      </c>
      <c r="L5" s="330">
        <f>IF(ISERROR(VLOOKUP($A5,'Man Tab'!$A:$Q,COLUMN()+2,0)),0,VLOOKUP($A5,'Man Tab'!$A:$Q,COLUMN()+2,0))</f>
        <v>13338.715980000001</v>
      </c>
      <c r="M5" s="330">
        <f>IF(ISERROR(VLOOKUP($A5,'Man Tab'!$A:$Q,COLUMN()+2,0)),0,VLOOKUP($A5,'Man Tab'!$A:$Q,COLUMN()+2,0))</f>
        <v>11820.01194</v>
      </c>
    </row>
    <row r="6" spans="1:13" ht="14.4" customHeight="1" x14ac:dyDescent="0.3">
      <c r="A6" s="331" t="s">
        <v>98</v>
      </c>
      <c r="B6" s="332">
        <f>B5</f>
        <v>12066.183730000001</v>
      </c>
      <c r="C6" s="332">
        <f t="shared" ref="C6:M6" si="1">C5+B6</f>
        <v>22869.17151</v>
      </c>
      <c r="D6" s="332">
        <f t="shared" si="1"/>
        <v>34266.931649999999</v>
      </c>
      <c r="E6" s="332">
        <f t="shared" si="1"/>
        <v>46887.793959999995</v>
      </c>
      <c r="F6" s="332">
        <f t="shared" si="1"/>
        <v>59269.653289999995</v>
      </c>
      <c r="G6" s="332">
        <f t="shared" si="1"/>
        <v>70902.744849999988</v>
      </c>
      <c r="H6" s="332">
        <f t="shared" si="1"/>
        <v>82528.961739999984</v>
      </c>
      <c r="I6" s="332">
        <f t="shared" si="1"/>
        <v>94107.383439999991</v>
      </c>
      <c r="J6" s="332">
        <f t="shared" si="1"/>
        <v>107019.34215999999</v>
      </c>
      <c r="K6" s="332">
        <f t="shared" si="1"/>
        <v>119778.38523999999</v>
      </c>
      <c r="L6" s="332">
        <f t="shared" si="1"/>
        <v>133117.10121999998</v>
      </c>
      <c r="M6" s="332">
        <f t="shared" si="1"/>
        <v>144937.11315999998</v>
      </c>
    </row>
    <row r="7" spans="1:13" ht="14.4" customHeight="1" x14ac:dyDescent="0.3">
      <c r="A7" s="331" t="s">
        <v>126</v>
      </c>
      <c r="B7" s="331">
        <v>284.74799999999999</v>
      </c>
      <c r="C7" s="331">
        <v>854.25</v>
      </c>
      <c r="D7" s="331">
        <v>1347.856</v>
      </c>
      <c r="E7" s="331">
        <v>1820.8789999999999</v>
      </c>
      <c r="F7" s="331">
        <v>2409.1469999999999</v>
      </c>
      <c r="G7" s="331">
        <v>3200.8879999999999</v>
      </c>
      <c r="H7" s="331">
        <v>3703.5659999999998</v>
      </c>
      <c r="I7" s="331">
        <v>4051.2649999999999</v>
      </c>
      <c r="J7" s="331">
        <v>4669.5479999999998</v>
      </c>
      <c r="K7" s="331">
        <v>5171.2839999999997</v>
      </c>
      <c r="L7" s="331">
        <v>5785.2979999999998</v>
      </c>
      <c r="M7" s="331">
        <v>6371.192</v>
      </c>
    </row>
    <row r="8" spans="1:13" ht="14.4" customHeight="1" x14ac:dyDescent="0.3">
      <c r="A8" s="331" t="s">
        <v>99</v>
      </c>
      <c r="B8" s="332">
        <f>B7*30</f>
        <v>8542.44</v>
      </c>
      <c r="C8" s="332">
        <f t="shared" ref="C8:M8" si="2">C7*30</f>
        <v>25627.5</v>
      </c>
      <c r="D8" s="332">
        <f t="shared" si="2"/>
        <v>40435.68</v>
      </c>
      <c r="E8" s="332">
        <f t="shared" si="2"/>
        <v>54626.369999999995</v>
      </c>
      <c r="F8" s="332">
        <f t="shared" si="2"/>
        <v>72274.41</v>
      </c>
      <c r="G8" s="332">
        <f t="shared" si="2"/>
        <v>96026.64</v>
      </c>
      <c r="H8" s="332">
        <f t="shared" si="2"/>
        <v>111106.98</v>
      </c>
      <c r="I8" s="332">
        <f t="shared" si="2"/>
        <v>121537.95</v>
      </c>
      <c r="J8" s="332">
        <f t="shared" si="2"/>
        <v>140086.44</v>
      </c>
      <c r="K8" s="332">
        <f t="shared" si="2"/>
        <v>155138.51999999999</v>
      </c>
      <c r="L8" s="332">
        <f t="shared" si="2"/>
        <v>173558.94</v>
      </c>
      <c r="M8" s="332">
        <f t="shared" si="2"/>
        <v>191135.76</v>
      </c>
    </row>
    <row r="9" spans="1:13" ht="14.4" customHeight="1" x14ac:dyDescent="0.3">
      <c r="A9" s="331" t="s">
        <v>127</v>
      </c>
      <c r="B9" s="331">
        <v>139818.33000000002</v>
      </c>
      <c r="C9" s="331">
        <v>115688.33</v>
      </c>
      <c r="D9" s="331">
        <v>127936.33</v>
      </c>
      <c r="E9" s="331">
        <v>110970.64000000001</v>
      </c>
      <c r="F9" s="331">
        <v>101341.64</v>
      </c>
      <c r="G9" s="331">
        <v>85964.650000000009</v>
      </c>
      <c r="H9" s="331">
        <v>75838.650000000009</v>
      </c>
      <c r="I9" s="331">
        <v>49335.67</v>
      </c>
      <c r="J9" s="331">
        <v>125863.64</v>
      </c>
      <c r="K9" s="331">
        <v>109689.30000000002</v>
      </c>
      <c r="L9" s="331">
        <v>111439.65000000001</v>
      </c>
      <c r="M9" s="331">
        <v>83324.320000000007</v>
      </c>
    </row>
    <row r="10" spans="1:13" ht="14.4" customHeight="1" x14ac:dyDescent="0.3">
      <c r="A10" s="331" t="s">
        <v>100</v>
      </c>
      <c r="B10" s="332">
        <f>B9/1000</f>
        <v>139.81833</v>
      </c>
      <c r="C10" s="332">
        <f t="shared" ref="C10:M10" si="3">C9/1000+B10</f>
        <v>255.50666000000001</v>
      </c>
      <c r="D10" s="332">
        <f t="shared" si="3"/>
        <v>383.44299000000001</v>
      </c>
      <c r="E10" s="332">
        <f t="shared" si="3"/>
        <v>494.41363000000001</v>
      </c>
      <c r="F10" s="332">
        <f t="shared" si="3"/>
        <v>595.75527</v>
      </c>
      <c r="G10" s="332">
        <f t="shared" si="3"/>
        <v>681.71992</v>
      </c>
      <c r="H10" s="332">
        <f t="shared" si="3"/>
        <v>757.55857000000003</v>
      </c>
      <c r="I10" s="332">
        <f t="shared" si="3"/>
        <v>806.89424000000008</v>
      </c>
      <c r="J10" s="332">
        <f t="shared" si="3"/>
        <v>932.75788000000011</v>
      </c>
      <c r="K10" s="332">
        <f t="shared" si="3"/>
        <v>1042.4471800000001</v>
      </c>
      <c r="L10" s="332">
        <f t="shared" si="3"/>
        <v>1153.8868300000001</v>
      </c>
      <c r="M10" s="332">
        <f t="shared" si="3"/>
        <v>1237.2111500000001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1.2127169482959286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1.2127169482959286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725.96</v>
      </c>
      <c r="G6" s="53">
        <v>426.44600000000003</v>
      </c>
      <c r="H6" s="53">
        <v>209.68</v>
      </c>
      <c r="I6" s="53">
        <v>824.05</v>
      </c>
      <c r="J6" s="53">
        <v>474.61</v>
      </c>
      <c r="K6" s="53">
        <v>559.16</v>
      </c>
      <c r="L6" s="53">
        <v>627.23009999999999</v>
      </c>
      <c r="M6" s="53">
        <v>607.26004999999998</v>
      </c>
      <c r="N6" s="53">
        <v>998.49004999999897</v>
      </c>
      <c r="O6" s="53">
        <v>479.726</v>
      </c>
      <c r="P6" s="54">
        <v>6640.0686999999998</v>
      </c>
      <c r="Q6" s="188">
        <v>0.90223128234299999</v>
      </c>
    </row>
    <row r="7" spans="1:17" ht="14.4" customHeight="1" x14ac:dyDescent="0.3">
      <c r="A7" s="19" t="s">
        <v>35</v>
      </c>
      <c r="B7" s="55">
        <v>7733.9023882869496</v>
      </c>
      <c r="C7" s="56">
        <v>644.49186569057997</v>
      </c>
      <c r="D7" s="56">
        <v>684.81656999999996</v>
      </c>
      <c r="E7" s="56">
        <v>642.70587000000205</v>
      </c>
      <c r="F7" s="56">
        <v>584.52976999999998</v>
      </c>
      <c r="G7" s="56">
        <v>662.95623999999998</v>
      </c>
      <c r="H7" s="56">
        <v>944.43904999999995</v>
      </c>
      <c r="I7" s="56">
        <v>637.79091000000005</v>
      </c>
      <c r="J7" s="56">
        <v>400.36761999999999</v>
      </c>
      <c r="K7" s="56">
        <v>589.13883999999996</v>
      </c>
      <c r="L7" s="56">
        <v>600.37022000000002</v>
      </c>
      <c r="M7" s="56">
        <v>1065.3157799999999</v>
      </c>
      <c r="N7" s="56">
        <v>498.86367000000001</v>
      </c>
      <c r="O7" s="56">
        <v>765.050440000001</v>
      </c>
      <c r="P7" s="57">
        <v>8076.3449799999999</v>
      </c>
      <c r="Q7" s="189">
        <v>1.044278111426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290.82299999999998</v>
      </c>
      <c r="G8" s="56">
        <v>365.488</v>
      </c>
      <c r="H8" s="56">
        <v>540.73299999999995</v>
      </c>
      <c r="I8" s="56">
        <v>349.67500000000001</v>
      </c>
      <c r="J8" s="56">
        <v>252.346</v>
      </c>
      <c r="K8" s="56">
        <v>386.21100000000001</v>
      </c>
      <c r="L8" s="56">
        <v>321.12400000000002</v>
      </c>
      <c r="M8" s="56">
        <v>637.02200000000005</v>
      </c>
      <c r="N8" s="56">
        <v>258.65445</v>
      </c>
      <c r="O8" s="56">
        <v>451.94099999999997</v>
      </c>
      <c r="P8" s="57">
        <v>4392.8184499999998</v>
      </c>
      <c r="Q8" s="189">
        <v>1.3052190565249999</v>
      </c>
    </row>
    <row r="9" spans="1:17" ht="14.4" customHeight="1" x14ac:dyDescent="0.3">
      <c r="A9" s="19" t="s">
        <v>37</v>
      </c>
      <c r="B9" s="55">
        <v>36545.997387097297</v>
      </c>
      <c r="C9" s="56">
        <v>3045.4997822581099</v>
      </c>
      <c r="D9" s="56">
        <v>3730.7057199999999</v>
      </c>
      <c r="E9" s="56">
        <v>2624.03548000001</v>
      </c>
      <c r="F9" s="56">
        <v>2791.9508000000001</v>
      </c>
      <c r="G9" s="56">
        <v>4199.13699</v>
      </c>
      <c r="H9" s="56">
        <v>3288.8292499999998</v>
      </c>
      <c r="I9" s="56">
        <v>2759.8718899999999</v>
      </c>
      <c r="J9" s="56">
        <v>1990.8042600000001</v>
      </c>
      <c r="K9" s="56">
        <v>3026.3611999999998</v>
      </c>
      <c r="L9" s="56">
        <v>4401.3480499999996</v>
      </c>
      <c r="M9" s="56">
        <v>3276.64167</v>
      </c>
      <c r="N9" s="56">
        <v>3147.7113899999999</v>
      </c>
      <c r="O9" s="56">
        <v>2664.7939000000001</v>
      </c>
      <c r="P9" s="57">
        <v>37902.190600000002</v>
      </c>
      <c r="Q9" s="189">
        <v>1.037109213316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59.138869999999997</v>
      </c>
      <c r="G10" s="56">
        <v>57.447409999999998</v>
      </c>
      <c r="H10" s="56">
        <v>55.73751</v>
      </c>
      <c r="I10" s="56">
        <v>54.386580000000002</v>
      </c>
      <c r="J10" s="56">
        <v>39.584519999999998</v>
      </c>
      <c r="K10" s="56">
        <v>55.947940000000003</v>
      </c>
      <c r="L10" s="56">
        <v>57.704610000000002</v>
      </c>
      <c r="M10" s="56">
        <v>58.716180000000001</v>
      </c>
      <c r="N10" s="56">
        <v>49.471710000000002</v>
      </c>
      <c r="O10" s="56">
        <v>51.174320000000002</v>
      </c>
      <c r="P10" s="57">
        <v>636.63724999999999</v>
      </c>
      <c r="Q10" s="189">
        <v>1.2219525336899999</v>
      </c>
    </row>
    <row r="11" spans="1:17" ht="14.4" customHeight="1" x14ac:dyDescent="0.3">
      <c r="A11" s="19" t="s">
        <v>39</v>
      </c>
      <c r="B11" s="55">
        <v>837.197771093406</v>
      </c>
      <c r="C11" s="56">
        <v>69.766480924449993</v>
      </c>
      <c r="D11" s="56">
        <v>78.320070000000001</v>
      </c>
      <c r="E11" s="56">
        <v>67.793319999999994</v>
      </c>
      <c r="F11" s="56">
        <v>73.172290000000004</v>
      </c>
      <c r="G11" s="56">
        <v>68.840540000000004</v>
      </c>
      <c r="H11" s="56">
        <v>67.941550000000007</v>
      </c>
      <c r="I11" s="56">
        <v>69.298479999999998</v>
      </c>
      <c r="J11" s="56">
        <v>52.757019999999997</v>
      </c>
      <c r="K11" s="56">
        <v>59.287320000000001</v>
      </c>
      <c r="L11" s="56">
        <v>68.150760000000005</v>
      </c>
      <c r="M11" s="56">
        <v>68.833939999999998</v>
      </c>
      <c r="N11" s="56">
        <v>60.348790000000001</v>
      </c>
      <c r="O11" s="56">
        <v>57.375529999999998</v>
      </c>
      <c r="P11" s="57">
        <v>792.11960999999997</v>
      </c>
      <c r="Q11" s="189">
        <v>0.94615589929900001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46.46846</v>
      </c>
      <c r="G12" s="56">
        <v>8.8369999999999997</v>
      </c>
      <c r="H12" s="56">
        <v>35.578740000000003</v>
      </c>
      <c r="I12" s="56">
        <v>38.370480000000001</v>
      </c>
      <c r="J12" s="56">
        <v>18.872250000000001</v>
      </c>
      <c r="K12" s="56">
        <v>37.948560000000001</v>
      </c>
      <c r="L12" s="56">
        <v>36.44782</v>
      </c>
      <c r="M12" s="56">
        <v>54.526449999999997</v>
      </c>
      <c r="N12" s="56">
        <v>34.775030000000001</v>
      </c>
      <c r="O12" s="56">
        <v>33.31071</v>
      </c>
      <c r="P12" s="57">
        <v>371.45702</v>
      </c>
      <c r="Q12" s="189">
        <v>0.36600681343500002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43.717199999999998</v>
      </c>
      <c r="G13" s="56">
        <v>41.795450000000002</v>
      </c>
      <c r="H13" s="56">
        <v>50.843649999999997</v>
      </c>
      <c r="I13" s="56">
        <v>49.718620000000001</v>
      </c>
      <c r="J13" s="56">
        <v>36.49633</v>
      </c>
      <c r="K13" s="56">
        <v>60.65587</v>
      </c>
      <c r="L13" s="56">
        <v>44.616750000000003</v>
      </c>
      <c r="M13" s="56">
        <v>69.186210000000003</v>
      </c>
      <c r="N13" s="56">
        <v>54.388179999999998</v>
      </c>
      <c r="O13" s="56">
        <v>46.211790000000001</v>
      </c>
      <c r="P13" s="57">
        <v>597.40585999999996</v>
      </c>
      <c r="Q13" s="189">
        <v>0.96667617931500005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197.34700000000001</v>
      </c>
      <c r="G14" s="56">
        <v>163.56299999999999</v>
      </c>
      <c r="H14" s="56">
        <v>128.08000000000001</v>
      </c>
      <c r="I14" s="56">
        <v>108.48699999999999</v>
      </c>
      <c r="J14" s="56">
        <v>107.928</v>
      </c>
      <c r="K14" s="56">
        <v>109.077</v>
      </c>
      <c r="L14" s="56">
        <v>114.467</v>
      </c>
      <c r="M14" s="56">
        <v>174.91399999999999</v>
      </c>
      <c r="N14" s="56">
        <v>187.89699999999999</v>
      </c>
      <c r="O14" s="56">
        <v>206.96</v>
      </c>
      <c r="P14" s="57">
        <v>1946.171</v>
      </c>
      <c r="Q14" s="189">
        <v>0.92545348342099998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111.56421</v>
      </c>
      <c r="G17" s="56">
        <v>32.433839999999996</v>
      </c>
      <c r="H17" s="56">
        <v>99.544370000000001</v>
      </c>
      <c r="I17" s="56">
        <v>109.1648</v>
      </c>
      <c r="J17" s="56">
        <v>66.833100000000002</v>
      </c>
      <c r="K17" s="56">
        <v>284.85705999999999</v>
      </c>
      <c r="L17" s="56">
        <v>63.216329999999999</v>
      </c>
      <c r="M17" s="56">
        <v>85.290890000000005</v>
      </c>
      <c r="N17" s="56">
        <v>157.68083999999999</v>
      </c>
      <c r="O17" s="56">
        <v>21.87153</v>
      </c>
      <c r="P17" s="57">
        <v>1173.61896</v>
      </c>
      <c r="Q17" s="189">
        <v>1.100226606359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13.148999999999999</v>
      </c>
      <c r="G18" s="56">
        <v>33.978999999999999</v>
      </c>
      <c r="H18" s="56">
        <v>67.837999999999994</v>
      </c>
      <c r="I18" s="56">
        <v>32.536999999999999</v>
      </c>
      <c r="J18" s="56">
        <v>0</v>
      </c>
      <c r="K18" s="56">
        <v>0</v>
      </c>
      <c r="L18" s="56">
        <v>14.025</v>
      </c>
      <c r="M18" s="56">
        <v>32.567999999999998</v>
      </c>
      <c r="N18" s="56">
        <v>29.265999999999998</v>
      </c>
      <c r="O18" s="56">
        <v>1.7569999999999999</v>
      </c>
      <c r="P18" s="57">
        <v>230.91499999999999</v>
      </c>
      <c r="Q18" s="189" t="s">
        <v>336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290.44601999999998</v>
      </c>
      <c r="G19" s="56">
        <v>351.43148000000002</v>
      </c>
      <c r="H19" s="56">
        <v>254.38131000000001</v>
      </c>
      <c r="I19" s="56">
        <v>344.85095000000001</v>
      </c>
      <c r="J19" s="56">
        <v>377.10804000000002</v>
      </c>
      <c r="K19" s="56">
        <v>259.74781999999999</v>
      </c>
      <c r="L19" s="56">
        <v>376.74074000000002</v>
      </c>
      <c r="M19" s="56">
        <v>301.54316999999998</v>
      </c>
      <c r="N19" s="56">
        <v>332.57472999999999</v>
      </c>
      <c r="O19" s="56">
        <v>308.28730000000002</v>
      </c>
      <c r="P19" s="57">
        <v>3775.76091</v>
      </c>
      <c r="Q19" s="189">
        <v>0.96133560266200002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5543.3310000000001</v>
      </c>
      <c r="G20" s="56">
        <v>5608.1110699999999</v>
      </c>
      <c r="H20" s="56">
        <v>5961.8944300000003</v>
      </c>
      <c r="I20" s="56">
        <v>5617.7186099999999</v>
      </c>
      <c r="J20" s="56">
        <v>7213.9850299999998</v>
      </c>
      <c r="K20" s="56">
        <v>5554.8774599999997</v>
      </c>
      <c r="L20" s="56">
        <v>5547.0881200000003</v>
      </c>
      <c r="M20" s="56">
        <v>5724.6707100000003</v>
      </c>
      <c r="N20" s="56">
        <v>6801.4715999999999</v>
      </c>
      <c r="O20" s="56">
        <v>6089.8288899999998</v>
      </c>
      <c r="P20" s="57">
        <v>70780.704610000001</v>
      </c>
      <c r="Q20" s="189">
        <v>0.99636406536400002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607.40499999999997</v>
      </c>
      <c r="G21" s="56">
        <v>589.36400000000003</v>
      </c>
      <c r="H21" s="56">
        <v>599.80600000000004</v>
      </c>
      <c r="I21" s="56">
        <v>594.524</v>
      </c>
      <c r="J21" s="56">
        <v>594.524</v>
      </c>
      <c r="K21" s="56">
        <v>594.524</v>
      </c>
      <c r="L21" s="56">
        <v>594.524</v>
      </c>
      <c r="M21" s="56">
        <v>593.79</v>
      </c>
      <c r="N21" s="56">
        <v>593.78899999999999</v>
      </c>
      <c r="O21" s="56">
        <v>593.83699999999999</v>
      </c>
      <c r="P21" s="57">
        <v>7167.3069999999998</v>
      </c>
      <c r="Q21" s="189">
        <v>1.0074778089909999</v>
      </c>
    </row>
    <row r="22" spans="1:17" ht="14.4" customHeight="1" x14ac:dyDescent="0.3">
      <c r="A22" s="19" t="s">
        <v>50</v>
      </c>
      <c r="B22" s="55">
        <v>16</v>
      </c>
      <c r="C22" s="56">
        <v>1.333333333333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30.442</v>
      </c>
      <c r="I22" s="56">
        <v>6.452</v>
      </c>
      <c r="J22" s="56">
        <v>0</v>
      </c>
      <c r="K22" s="56">
        <v>0</v>
      </c>
      <c r="L22" s="56">
        <v>35.404600000000002</v>
      </c>
      <c r="M22" s="56">
        <v>3.7631000000000001</v>
      </c>
      <c r="N22" s="56">
        <v>128.30699999999999</v>
      </c>
      <c r="O22" s="56">
        <v>20.206</v>
      </c>
      <c r="P22" s="57">
        <v>245.60043999999999</v>
      </c>
      <c r="Q22" s="189">
        <v>15.350027499999999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8.7449600000010008</v>
      </c>
      <c r="E24" s="56">
        <v>39.335320000002</v>
      </c>
      <c r="F24" s="56">
        <v>18.757519999999001</v>
      </c>
      <c r="G24" s="56">
        <v>11.032289999999</v>
      </c>
      <c r="H24" s="56">
        <v>46.090470000003997</v>
      </c>
      <c r="I24" s="56">
        <v>36.195240000003999</v>
      </c>
      <c r="J24" s="56">
        <v>7.2000000100000004E-4</v>
      </c>
      <c r="K24" s="56">
        <v>0.62763000000000002</v>
      </c>
      <c r="L24" s="56">
        <v>9.5006200000019998</v>
      </c>
      <c r="M24" s="56">
        <v>5.0009300000010004</v>
      </c>
      <c r="N24" s="56">
        <v>5.0265400000040001</v>
      </c>
      <c r="O24" s="56">
        <v>27.680529999996999</v>
      </c>
      <c r="P24" s="57">
        <v>207.99277000002101</v>
      </c>
      <c r="Q24" s="189" t="s">
        <v>336</v>
      </c>
    </row>
    <row r="25" spans="1:17" ht="14.4" customHeight="1" x14ac:dyDescent="0.3">
      <c r="A25" s="21" t="s">
        <v>53</v>
      </c>
      <c r="B25" s="58">
        <v>143262.54716249299</v>
      </c>
      <c r="C25" s="59">
        <v>11938.545596874401</v>
      </c>
      <c r="D25" s="59">
        <v>12066.183730000001</v>
      </c>
      <c r="E25" s="59">
        <v>10802.987779999999</v>
      </c>
      <c r="F25" s="59">
        <v>11397.76014</v>
      </c>
      <c r="G25" s="59">
        <v>12620.86231</v>
      </c>
      <c r="H25" s="59">
        <v>12381.859329999999</v>
      </c>
      <c r="I25" s="59">
        <v>11633.091560000001</v>
      </c>
      <c r="J25" s="59">
        <v>11626.21689</v>
      </c>
      <c r="K25" s="59">
        <v>11578.421700000001</v>
      </c>
      <c r="L25" s="59">
        <v>12911.958720000001</v>
      </c>
      <c r="M25" s="59">
        <v>12759.043079999999</v>
      </c>
      <c r="N25" s="59">
        <v>13338.715980000001</v>
      </c>
      <c r="O25" s="59">
        <v>11820.01194</v>
      </c>
      <c r="P25" s="60">
        <v>144937.11316000001</v>
      </c>
      <c r="Q25" s="190">
        <v>1.0116887911779999</v>
      </c>
    </row>
    <row r="26" spans="1:17" ht="14.4" customHeight="1" x14ac:dyDescent="0.3">
      <c r="A26" s="19" t="s">
        <v>54</v>
      </c>
      <c r="B26" s="55">
        <v>9888.5278312915507</v>
      </c>
      <c r="C26" s="56">
        <v>824.04398594096301</v>
      </c>
      <c r="D26" s="56">
        <v>924.33511000000306</v>
      </c>
      <c r="E26" s="56">
        <v>841.10030000000302</v>
      </c>
      <c r="F26" s="56">
        <v>1024.44021</v>
      </c>
      <c r="G26" s="56">
        <v>888.17354000000296</v>
      </c>
      <c r="H26" s="56">
        <v>862.46054000000004</v>
      </c>
      <c r="I26" s="56">
        <v>922.08767999999998</v>
      </c>
      <c r="J26" s="56">
        <v>920.96154000000001</v>
      </c>
      <c r="K26" s="56">
        <v>728.65277000000003</v>
      </c>
      <c r="L26" s="56">
        <v>935.11680999999999</v>
      </c>
      <c r="M26" s="56">
        <v>917.11243000000002</v>
      </c>
      <c r="N26" s="56">
        <v>851.76610000000005</v>
      </c>
      <c r="O26" s="56">
        <v>1183.3795299999999</v>
      </c>
      <c r="P26" s="57">
        <v>10999.58656</v>
      </c>
      <c r="Q26" s="189">
        <v>1.1123583558300001</v>
      </c>
    </row>
    <row r="27" spans="1:17" ht="14.4" customHeight="1" x14ac:dyDescent="0.3">
      <c r="A27" s="22" t="s">
        <v>55</v>
      </c>
      <c r="B27" s="58">
        <v>153151.07499378501</v>
      </c>
      <c r="C27" s="59">
        <v>12762.589582815401</v>
      </c>
      <c r="D27" s="59">
        <v>12990.518840000001</v>
      </c>
      <c r="E27" s="59">
        <v>11644.08808</v>
      </c>
      <c r="F27" s="59">
        <v>12422.200349999999</v>
      </c>
      <c r="G27" s="59">
        <v>13509.03585</v>
      </c>
      <c r="H27" s="59">
        <v>13244.319869999999</v>
      </c>
      <c r="I27" s="59">
        <v>12555.179239999999</v>
      </c>
      <c r="J27" s="59">
        <v>12547.17843</v>
      </c>
      <c r="K27" s="59">
        <v>12307.07447</v>
      </c>
      <c r="L27" s="59">
        <v>13847.07553</v>
      </c>
      <c r="M27" s="59">
        <v>13676.155510000001</v>
      </c>
      <c r="N27" s="59">
        <v>14190.48208</v>
      </c>
      <c r="O27" s="59">
        <v>13003.39147</v>
      </c>
      <c r="P27" s="60">
        <v>155936.69972</v>
      </c>
      <c r="Q27" s="190">
        <v>1.0181887376650001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0.24792</v>
      </c>
      <c r="L28" s="56">
        <v>0</v>
      </c>
      <c r="M28" s="56">
        <v>0</v>
      </c>
      <c r="N28" s="56">
        <v>0</v>
      </c>
      <c r="O28" s="56">
        <v>0</v>
      </c>
      <c r="P28" s="57">
        <v>0.29751</v>
      </c>
      <c r="Q28" s="189">
        <v>1.2913774366340001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136786.899560697</v>
      </c>
      <c r="C6" s="616">
        <v>140407.95134</v>
      </c>
      <c r="D6" s="617">
        <v>3621.0517793034101</v>
      </c>
      <c r="E6" s="618">
        <v>1.0264722118189999</v>
      </c>
      <c r="F6" s="616">
        <v>143262.54716249299</v>
      </c>
      <c r="G6" s="617">
        <v>143262.54716249299</v>
      </c>
      <c r="H6" s="619">
        <v>11820.01194</v>
      </c>
      <c r="I6" s="616">
        <v>144937.11316000001</v>
      </c>
      <c r="J6" s="617">
        <v>1674.56599750696</v>
      </c>
      <c r="K6" s="620">
        <v>1.0116887911779999</v>
      </c>
    </row>
    <row r="7" spans="1:11" ht="14.4" customHeight="1" thickBot="1" x14ac:dyDescent="0.35">
      <c r="A7" s="635" t="s">
        <v>339</v>
      </c>
      <c r="B7" s="616">
        <v>57316.6046712803</v>
      </c>
      <c r="C7" s="616">
        <v>59322.186459999997</v>
      </c>
      <c r="D7" s="617">
        <v>2005.5817887196999</v>
      </c>
      <c r="E7" s="618">
        <v>1.034991287432</v>
      </c>
      <c r="F7" s="616">
        <v>60099.113800053703</v>
      </c>
      <c r="G7" s="617">
        <v>60099.113800053703</v>
      </c>
      <c r="H7" s="619">
        <v>4756.5439699999997</v>
      </c>
      <c r="I7" s="616">
        <v>61360.562610000001</v>
      </c>
      <c r="J7" s="617">
        <v>1261.4488099463499</v>
      </c>
      <c r="K7" s="620">
        <v>1.020989474389</v>
      </c>
    </row>
    <row r="8" spans="1:11" ht="14.4" customHeight="1" thickBot="1" x14ac:dyDescent="0.35">
      <c r="A8" s="636" t="s">
        <v>340</v>
      </c>
      <c r="B8" s="616">
        <v>55167.319792538699</v>
      </c>
      <c r="C8" s="616">
        <v>57377.669459999997</v>
      </c>
      <c r="D8" s="617">
        <v>2210.3496674613698</v>
      </c>
      <c r="E8" s="618">
        <v>1.040066286993</v>
      </c>
      <c r="F8" s="616">
        <v>57996.176121537697</v>
      </c>
      <c r="G8" s="617">
        <v>57996.176121537697</v>
      </c>
      <c r="H8" s="619">
        <v>4549.5839699999997</v>
      </c>
      <c r="I8" s="616">
        <v>59414.391609999999</v>
      </c>
      <c r="J8" s="617">
        <v>1418.2154884623001</v>
      </c>
      <c r="K8" s="620">
        <v>1.02445360338</v>
      </c>
    </row>
    <row r="9" spans="1:11" ht="14.4" customHeight="1" thickBot="1" x14ac:dyDescent="0.35">
      <c r="A9" s="637" t="s">
        <v>341</v>
      </c>
      <c r="B9" s="621">
        <v>0</v>
      </c>
      <c r="C9" s="621">
        <v>8.6700000000000006E-3</v>
      </c>
      <c r="D9" s="622">
        <v>8.6700000000000006E-3</v>
      </c>
      <c r="E9" s="623" t="s">
        <v>336</v>
      </c>
      <c r="F9" s="621">
        <v>0</v>
      </c>
      <c r="G9" s="622">
        <v>0</v>
      </c>
      <c r="H9" s="624">
        <v>2.7999999999999998E-4</v>
      </c>
      <c r="I9" s="621">
        <v>5.94E-3</v>
      </c>
      <c r="J9" s="622">
        <v>5.94E-3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8.6700000000000006E-3</v>
      </c>
      <c r="D10" s="617">
        <v>8.6700000000000006E-3</v>
      </c>
      <c r="E10" s="626" t="s">
        <v>336</v>
      </c>
      <c r="F10" s="616">
        <v>0</v>
      </c>
      <c r="G10" s="617">
        <v>0</v>
      </c>
      <c r="H10" s="619">
        <v>2.7999999999999998E-4</v>
      </c>
      <c r="I10" s="616">
        <v>5.94E-3</v>
      </c>
      <c r="J10" s="617">
        <v>5.94E-3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5695.9999999999</v>
      </c>
      <c r="C11" s="621">
        <v>7163.509</v>
      </c>
      <c r="D11" s="622">
        <v>1467.5090000001101</v>
      </c>
      <c r="E11" s="628">
        <v>1.2576385182580001</v>
      </c>
      <c r="F11" s="621">
        <v>7359.6081514218604</v>
      </c>
      <c r="G11" s="622">
        <v>7359.6081514218604</v>
      </c>
      <c r="H11" s="624">
        <v>479.726</v>
      </c>
      <c r="I11" s="621">
        <v>6640.0686999999998</v>
      </c>
      <c r="J11" s="622">
        <v>-719.53945142186103</v>
      </c>
      <c r="K11" s="629">
        <v>0.90223128234299999</v>
      </c>
    </row>
    <row r="12" spans="1:11" ht="14.4" customHeight="1" thickBot="1" x14ac:dyDescent="0.35">
      <c r="A12" s="638" t="s">
        <v>344</v>
      </c>
      <c r="B12" s="616">
        <v>5695.9999999999</v>
      </c>
      <c r="C12" s="616">
        <v>7163.509</v>
      </c>
      <c r="D12" s="617">
        <v>1467.5090000001101</v>
      </c>
      <c r="E12" s="618">
        <v>1.2576385182580001</v>
      </c>
      <c r="F12" s="616">
        <v>7359.6081514218604</v>
      </c>
      <c r="G12" s="617">
        <v>7359.6081514218604</v>
      </c>
      <c r="H12" s="619">
        <v>479.726</v>
      </c>
      <c r="I12" s="616">
        <v>6640.0686999999998</v>
      </c>
      <c r="J12" s="617">
        <v>-719.53945142186103</v>
      </c>
      <c r="K12" s="620">
        <v>0.90223128234299999</v>
      </c>
    </row>
    <row r="13" spans="1:11" ht="14.4" customHeight="1" thickBot="1" x14ac:dyDescent="0.35">
      <c r="A13" s="637" t="s">
        <v>345</v>
      </c>
      <c r="B13" s="621">
        <v>7914.8353796832898</v>
      </c>
      <c r="C13" s="621">
        <v>8006.6597000000002</v>
      </c>
      <c r="D13" s="622">
        <v>91.824320316713994</v>
      </c>
      <c r="E13" s="628">
        <v>1.0116015451880001</v>
      </c>
      <c r="F13" s="621">
        <v>7733.9023882869496</v>
      </c>
      <c r="G13" s="622">
        <v>7733.9023882869496</v>
      </c>
      <c r="H13" s="624">
        <v>765.050440000001</v>
      </c>
      <c r="I13" s="621">
        <v>8076.3449799999999</v>
      </c>
      <c r="J13" s="622">
        <v>342.44259171304799</v>
      </c>
      <c r="K13" s="629">
        <v>1.044278111426</v>
      </c>
    </row>
    <row r="14" spans="1:11" ht="14.4" customHeight="1" thickBot="1" x14ac:dyDescent="0.35">
      <c r="A14" s="638" t="s">
        <v>346</v>
      </c>
      <c r="B14" s="616">
        <v>5729.87576989643</v>
      </c>
      <c r="C14" s="616">
        <v>5875.4904699999997</v>
      </c>
      <c r="D14" s="617">
        <v>145.61470010357201</v>
      </c>
      <c r="E14" s="618">
        <v>1.0254132386020001</v>
      </c>
      <c r="F14" s="616">
        <v>5665.9541324746897</v>
      </c>
      <c r="G14" s="617">
        <v>5665.9541324746897</v>
      </c>
      <c r="H14" s="619">
        <v>457.61511999999999</v>
      </c>
      <c r="I14" s="616">
        <v>5716.7019799999998</v>
      </c>
      <c r="J14" s="617">
        <v>50.747847525311997</v>
      </c>
      <c r="K14" s="620">
        <v>1.008956628722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358</v>
      </c>
      <c r="G15" s="617">
        <v>358</v>
      </c>
      <c r="H15" s="619">
        <v>28.09862</v>
      </c>
      <c r="I15" s="616">
        <v>412.54469</v>
      </c>
      <c r="J15" s="617">
        <v>54.544690000000003</v>
      </c>
      <c r="K15" s="620">
        <v>1.1523594692729999</v>
      </c>
    </row>
    <row r="16" spans="1:11" ht="14.4" customHeight="1" thickBot="1" x14ac:dyDescent="0.35">
      <c r="A16" s="638" t="s">
        <v>348</v>
      </c>
      <c r="B16" s="616">
        <v>643.25787146454002</v>
      </c>
      <c r="C16" s="616">
        <v>482.41125</v>
      </c>
      <c r="D16" s="617">
        <v>-160.846621464539</v>
      </c>
      <c r="E16" s="618">
        <v>0.74995001444999998</v>
      </c>
      <c r="F16" s="616">
        <v>199</v>
      </c>
      <c r="G16" s="617">
        <v>199</v>
      </c>
      <c r="H16" s="619">
        <v>7.88225</v>
      </c>
      <c r="I16" s="616">
        <v>117.53554</v>
      </c>
      <c r="J16" s="617">
        <v>-81.464459999998994</v>
      </c>
      <c r="K16" s="620">
        <v>0.59063085427100004</v>
      </c>
    </row>
    <row r="17" spans="1:11" ht="14.4" customHeight="1" thickBot="1" x14ac:dyDescent="0.35">
      <c r="A17" s="638" t="s">
        <v>349</v>
      </c>
      <c r="B17" s="616">
        <v>560.00491717430305</v>
      </c>
      <c r="C17" s="616">
        <v>692.47546</v>
      </c>
      <c r="D17" s="617">
        <v>132.47054282569701</v>
      </c>
      <c r="E17" s="618">
        <v>1.2365524636709999</v>
      </c>
      <c r="F17" s="616">
        <v>632.25792305893003</v>
      </c>
      <c r="G17" s="617">
        <v>632.25792305893003</v>
      </c>
      <c r="H17" s="619">
        <v>125.59139999999999</v>
      </c>
      <c r="I17" s="616">
        <v>922.73585000000003</v>
      </c>
      <c r="J17" s="617">
        <v>290.47792694107</v>
      </c>
      <c r="K17" s="620">
        <v>1.4594294770330001</v>
      </c>
    </row>
    <row r="18" spans="1:11" ht="14.4" customHeight="1" thickBot="1" x14ac:dyDescent="0.35">
      <c r="A18" s="638" t="s">
        <v>350</v>
      </c>
      <c r="B18" s="616">
        <v>0</v>
      </c>
      <c r="C18" s="616">
        <v>0</v>
      </c>
      <c r="D18" s="617">
        <v>0</v>
      </c>
      <c r="E18" s="618">
        <v>1</v>
      </c>
      <c r="F18" s="616">
        <v>21.999999307052999</v>
      </c>
      <c r="G18" s="617">
        <v>21.999999307052999</v>
      </c>
      <c r="H18" s="619">
        <v>0</v>
      </c>
      <c r="I18" s="616">
        <v>43.291759999999996</v>
      </c>
      <c r="J18" s="617">
        <v>21.291760692945999</v>
      </c>
      <c r="K18" s="620">
        <v>1.9678073347080001</v>
      </c>
    </row>
    <row r="19" spans="1:11" ht="14.4" customHeight="1" thickBot="1" x14ac:dyDescent="0.35">
      <c r="A19" s="638" t="s">
        <v>351</v>
      </c>
      <c r="B19" s="616">
        <v>510.67756220487303</v>
      </c>
      <c r="C19" s="616">
        <v>669.19658000000004</v>
      </c>
      <c r="D19" s="617">
        <v>158.51901779512701</v>
      </c>
      <c r="E19" s="618">
        <v>1.3104092083279999</v>
      </c>
      <c r="F19" s="616">
        <v>549.02742880913001</v>
      </c>
      <c r="G19" s="617">
        <v>549.02742880913001</v>
      </c>
      <c r="H19" s="619">
        <v>114.97664</v>
      </c>
      <c r="I19" s="616">
        <v>511.21973000000003</v>
      </c>
      <c r="J19" s="617">
        <v>-37.807698809129</v>
      </c>
      <c r="K19" s="620">
        <v>0.93113695814499997</v>
      </c>
    </row>
    <row r="20" spans="1:11" ht="14.4" customHeight="1" thickBot="1" x14ac:dyDescent="0.35">
      <c r="A20" s="638" t="s">
        <v>352</v>
      </c>
      <c r="B20" s="616">
        <v>192.01417084361799</v>
      </c>
      <c r="C20" s="616">
        <v>15.55378</v>
      </c>
      <c r="D20" s="617">
        <v>-176.460390843618</v>
      </c>
      <c r="E20" s="618">
        <v>8.1003292264999999E-2</v>
      </c>
      <c r="F20" s="616">
        <v>30.608747726594</v>
      </c>
      <c r="G20" s="617">
        <v>30.608747726594</v>
      </c>
      <c r="H20" s="619">
        <v>0.74895999999999996</v>
      </c>
      <c r="I20" s="616">
        <v>56.105350000000001</v>
      </c>
      <c r="J20" s="617">
        <v>25.496602273404999</v>
      </c>
      <c r="K20" s="620">
        <v>1.8329841684849999</v>
      </c>
    </row>
    <row r="21" spans="1:11" ht="14.4" customHeight="1" thickBot="1" x14ac:dyDescent="0.35">
      <c r="A21" s="638" t="s">
        <v>353</v>
      </c>
      <c r="B21" s="616">
        <v>279.00508809952299</v>
      </c>
      <c r="C21" s="616">
        <v>271.53215999999998</v>
      </c>
      <c r="D21" s="617">
        <v>-7.472928099522</v>
      </c>
      <c r="E21" s="618">
        <v>0.97321579993200003</v>
      </c>
      <c r="F21" s="616">
        <v>277.054156910556</v>
      </c>
      <c r="G21" s="617">
        <v>277.054156910556</v>
      </c>
      <c r="H21" s="619">
        <v>30.137450000000001</v>
      </c>
      <c r="I21" s="616">
        <v>296.21008</v>
      </c>
      <c r="J21" s="617">
        <v>19.155923089443</v>
      </c>
      <c r="K21" s="620">
        <v>1.0691414389980001</v>
      </c>
    </row>
    <row r="22" spans="1:11" ht="14.4" customHeight="1" thickBot="1" x14ac:dyDescent="0.35">
      <c r="A22" s="637" t="s">
        <v>354</v>
      </c>
      <c r="B22" s="621">
        <v>3425.1412216394401</v>
      </c>
      <c r="C22" s="621">
        <v>3493.194</v>
      </c>
      <c r="D22" s="622">
        <v>68.052778360559998</v>
      </c>
      <c r="E22" s="628">
        <v>1.019868605104</v>
      </c>
      <c r="F22" s="621">
        <v>3365.5794619579901</v>
      </c>
      <c r="G22" s="622">
        <v>3365.5794619579901</v>
      </c>
      <c r="H22" s="624">
        <v>451.94099999999997</v>
      </c>
      <c r="I22" s="621">
        <v>4392.8184499999998</v>
      </c>
      <c r="J22" s="622">
        <v>1027.2389880420101</v>
      </c>
      <c r="K22" s="629">
        <v>1.3052190565249999</v>
      </c>
    </row>
    <row r="23" spans="1:11" ht="14.4" customHeight="1" thickBot="1" x14ac:dyDescent="0.35">
      <c r="A23" s="638" t="s">
        <v>355</v>
      </c>
      <c r="B23" s="616">
        <v>3004.98219503776</v>
      </c>
      <c r="C23" s="616">
        <v>3066.2820000000002</v>
      </c>
      <c r="D23" s="617">
        <v>61.299804962244004</v>
      </c>
      <c r="E23" s="618">
        <v>1.020399390406</v>
      </c>
      <c r="F23" s="616">
        <v>2938.2211252181801</v>
      </c>
      <c r="G23" s="617">
        <v>2938.2211252181801</v>
      </c>
      <c r="H23" s="619">
        <v>379.755</v>
      </c>
      <c r="I23" s="616">
        <v>3814.0704500000002</v>
      </c>
      <c r="J23" s="617">
        <v>875.84932478182202</v>
      </c>
      <c r="K23" s="620">
        <v>1.2980882947379999</v>
      </c>
    </row>
    <row r="24" spans="1:11" ht="14.4" customHeight="1" thickBot="1" x14ac:dyDescent="0.35">
      <c r="A24" s="638" t="s">
        <v>356</v>
      </c>
      <c r="B24" s="616">
        <v>420.15902660168399</v>
      </c>
      <c r="C24" s="616">
        <v>426.91199999999998</v>
      </c>
      <c r="D24" s="617">
        <v>6.7529733983159996</v>
      </c>
      <c r="E24" s="618">
        <v>1.016072422513</v>
      </c>
      <c r="F24" s="616">
        <v>427.35833673981199</v>
      </c>
      <c r="G24" s="617">
        <v>427.35833673981199</v>
      </c>
      <c r="H24" s="619">
        <v>72.186000000000007</v>
      </c>
      <c r="I24" s="616">
        <v>578.74800000000005</v>
      </c>
      <c r="J24" s="617">
        <v>151.389663260188</v>
      </c>
      <c r="K24" s="620">
        <v>1.3542452556669999</v>
      </c>
    </row>
    <row r="25" spans="1:11" ht="14.4" customHeight="1" thickBot="1" x14ac:dyDescent="0.35">
      <c r="A25" s="637" t="s">
        <v>357</v>
      </c>
      <c r="B25" s="621">
        <v>35999.866001777402</v>
      </c>
      <c r="C25" s="621">
        <v>35986.293729999998</v>
      </c>
      <c r="D25" s="622">
        <v>-13.572271777411</v>
      </c>
      <c r="E25" s="628">
        <v>0.99962299104700003</v>
      </c>
      <c r="F25" s="621">
        <v>36545.997387097297</v>
      </c>
      <c r="G25" s="622">
        <v>36545.997387097297</v>
      </c>
      <c r="H25" s="624">
        <v>2664.7939000000001</v>
      </c>
      <c r="I25" s="621">
        <v>37902.190600000002</v>
      </c>
      <c r="J25" s="622">
        <v>1356.19321290268</v>
      </c>
      <c r="K25" s="629">
        <v>1.037109213316</v>
      </c>
    </row>
    <row r="26" spans="1:11" ht="14.4" customHeight="1" thickBot="1" x14ac:dyDescent="0.35">
      <c r="A26" s="638" t="s">
        <v>358</v>
      </c>
      <c r="B26" s="616">
        <v>4581.0690525844902</v>
      </c>
      <c r="C26" s="616">
        <v>3625.3044799999998</v>
      </c>
      <c r="D26" s="617">
        <v>-955.76457258449204</v>
      </c>
      <c r="E26" s="618">
        <v>0.79136647764599999</v>
      </c>
      <c r="F26" s="616">
        <v>3628.9998856952998</v>
      </c>
      <c r="G26" s="617">
        <v>3628.9998856952998</v>
      </c>
      <c r="H26" s="619">
        <v>211.26419999999999</v>
      </c>
      <c r="I26" s="616">
        <v>3048.5957199999998</v>
      </c>
      <c r="J26" s="617">
        <v>-580.40416569529498</v>
      </c>
      <c r="K26" s="620">
        <v>0.840064980992</v>
      </c>
    </row>
    <row r="27" spans="1:11" ht="14.4" customHeight="1" thickBot="1" x14ac:dyDescent="0.35">
      <c r="A27" s="638" t="s">
        <v>359</v>
      </c>
      <c r="B27" s="616">
        <v>246.99991492653001</v>
      </c>
      <c r="C27" s="616">
        <v>539.73163999999997</v>
      </c>
      <c r="D27" s="617">
        <v>292.73172507346999</v>
      </c>
      <c r="E27" s="618">
        <v>2.1851490927050001</v>
      </c>
      <c r="F27" s="616">
        <v>654.99997936908699</v>
      </c>
      <c r="G27" s="617">
        <v>654.99997936908699</v>
      </c>
      <c r="H27" s="619">
        <v>129.49518</v>
      </c>
      <c r="I27" s="616">
        <v>1304.7335399999999</v>
      </c>
      <c r="J27" s="617">
        <v>649.73356063091398</v>
      </c>
      <c r="K27" s="620">
        <v>1.9919596657950001</v>
      </c>
    </row>
    <row r="28" spans="1:11" ht="14.4" customHeight="1" thickBot="1" x14ac:dyDescent="0.35">
      <c r="A28" s="638" t="s">
        <v>360</v>
      </c>
      <c r="B28" s="616">
        <v>1183.0203441229501</v>
      </c>
      <c r="C28" s="616">
        <v>1188.20526</v>
      </c>
      <c r="D28" s="617">
        <v>5.1849158770489998</v>
      </c>
      <c r="E28" s="618">
        <v>1.004382778286</v>
      </c>
      <c r="F28" s="616">
        <v>1117.9999647857101</v>
      </c>
      <c r="G28" s="617">
        <v>1117.9999647857101</v>
      </c>
      <c r="H28" s="619">
        <v>82.842100000000002</v>
      </c>
      <c r="I28" s="616">
        <v>965.40517999999997</v>
      </c>
      <c r="J28" s="617">
        <v>-152.59478478570901</v>
      </c>
      <c r="K28" s="620">
        <v>0.86351092165200005</v>
      </c>
    </row>
    <row r="29" spans="1:11" ht="14.4" customHeight="1" thickBot="1" x14ac:dyDescent="0.35">
      <c r="A29" s="638" t="s">
        <v>361</v>
      </c>
      <c r="B29" s="616">
        <v>0</v>
      </c>
      <c r="C29" s="616">
        <v>0</v>
      </c>
      <c r="D29" s="617">
        <v>0</v>
      </c>
      <c r="E29" s="618">
        <v>1</v>
      </c>
      <c r="F29" s="616">
        <v>0</v>
      </c>
      <c r="G29" s="617">
        <v>0</v>
      </c>
      <c r="H29" s="619">
        <v>0</v>
      </c>
      <c r="I29" s="616">
        <v>21.146000000000001</v>
      </c>
      <c r="J29" s="617">
        <v>21.146000000000001</v>
      </c>
      <c r="K29" s="627" t="s">
        <v>362</v>
      </c>
    </row>
    <row r="30" spans="1:11" ht="14.4" customHeight="1" thickBot="1" x14ac:dyDescent="0.35">
      <c r="A30" s="638" t="s">
        <v>363</v>
      </c>
      <c r="B30" s="616">
        <v>2.5458277183020002</v>
      </c>
      <c r="C30" s="616">
        <v>1.02559</v>
      </c>
      <c r="D30" s="617">
        <v>-1.5202377183019999</v>
      </c>
      <c r="E30" s="618">
        <v>0.40285129768400002</v>
      </c>
      <c r="F30" s="616">
        <v>1.999999937004</v>
      </c>
      <c r="G30" s="617">
        <v>1.999999937004</v>
      </c>
      <c r="H30" s="619">
        <v>0.16819000000000001</v>
      </c>
      <c r="I30" s="616">
        <v>0.88504000000000005</v>
      </c>
      <c r="J30" s="617">
        <v>-1.114959937004</v>
      </c>
      <c r="K30" s="620">
        <v>0.442520013938</v>
      </c>
    </row>
    <row r="31" spans="1:11" ht="14.4" customHeight="1" thickBot="1" x14ac:dyDescent="0.35">
      <c r="A31" s="638" t="s">
        <v>364</v>
      </c>
      <c r="B31" s="616">
        <v>1008.51368898952</v>
      </c>
      <c r="C31" s="616">
        <v>938.61280999999997</v>
      </c>
      <c r="D31" s="617">
        <v>-69.900878989521004</v>
      </c>
      <c r="E31" s="618">
        <v>0.93068921150700001</v>
      </c>
      <c r="F31" s="616">
        <v>1021.99996780948</v>
      </c>
      <c r="G31" s="617">
        <v>1021.99996780948</v>
      </c>
      <c r="H31" s="619">
        <v>82.13861</v>
      </c>
      <c r="I31" s="616">
        <v>1061.37788</v>
      </c>
      <c r="J31" s="617">
        <v>39.377912190522999</v>
      </c>
      <c r="K31" s="620">
        <v>1.038530247975</v>
      </c>
    </row>
    <row r="32" spans="1:11" ht="14.4" customHeight="1" thickBot="1" x14ac:dyDescent="0.35">
      <c r="A32" s="638" t="s">
        <v>365</v>
      </c>
      <c r="B32" s="616">
        <v>21897.135975308502</v>
      </c>
      <c r="C32" s="616">
        <v>22917.105759999999</v>
      </c>
      <c r="D32" s="617">
        <v>1019.96978469152</v>
      </c>
      <c r="E32" s="618">
        <v>1.0465800543879999</v>
      </c>
      <c r="F32" s="616">
        <v>23168.999330078001</v>
      </c>
      <c r="G32" s="617">
        <v>23168.999330078001</v>
      </c>
      <c r="H32" s="619">
        <v>1512.75522</v>
      </c>
      <c r="I32" s="616">
        <v>23601.310399999998</v>
      </c>
      <c r="J32" s="617">
        <v>432.31106992196101</v>
      </c>
      <c r="K32" s="620">
        <v>1.0186590307050001</v>
      </c>
    </row>
    <row r="33" spans="1:11" ht="14.4" customHeight="1" thickBot="1" x14ac:dyDescent="0.35">
      <c r="A33" s="638" t="s">
        <v>366</v>
      </c>
      <c r="B33" s="616">
        <v>1068.70285755339</v>
      </c>
      <c r="C33" s="616">
        <v>1029.88922</v>
      </c>
      <c r="D33" s="617">
        <v>-38.813637553386002</v>
      </c>
      <c r="E33" s="618">
        <v>0.96368154414499996</v>
      </c>
      <c r="F33" s="616">
        <v>1176.9999672425199</v>
      </c>
      <c r="G33" s="617">
        <v>1176.9999672425199</v>
      </c>
      <c r="H33" s="619">
        <v>87.69323</v>
      </c>
      <c r="I33" s="616">
        <v>1413.41428</v>
      </c>
      <c r="J33" s="617">
        <v>236.41431275747999</v>
      </c>
      <c r="K33" s="620">
        <v>1.200861783633</v>
      </c>
    </row>
    <row r="34" spans="1:11" ht="14.4" customHeight="1" thickBot="1" x14ac:dyDescent="0.35">
      <c r="A34" s="638" t="s">
        <v>367</v>
      </c>
      <c r="B34" s="616">
        <v>2078.0607085173101</v>
      </c>
      <c r="C34" s="616">
        <v>1951.97702</v>
      </c>
      <c r="D34" s="617">
        <v>-126.083688517311</v>
      </c>
      <c r="E34" s="618">
        <v>0.93932627280699998</v>
      </c>
      <c r="F34" s="616">
        <v>1929.99993920968</v>
      </c>
      <c r="G34" s="617">
        <v>1929.99993920968</v>
      </c>
      <c r="H34" s="619">
        <v>169.21986000000001</v>
      </c>
      <c r="I34" s="616">
        <v>1992.1488400000001</v>
      </c>
      <c r="J34" s="617">
        <v>62.148900790322003</v>
      </c>
      <c r="K34" s="620">
        <v>1.032201504014</v>
      </c>
    </row>
    <row r="35" spans="1:11" ht="14.4" customHeight="1" thickBot="1" x14ac:dyDescent="0.35">
      <c r="A35" s="638" t="s">
        <v>368</v>
      </c>
      <c r="B35" s="616">
        <v>166.56143235329</v>
      </c>
      <c r="C35" s="616">
        <v>198.91683</v>
      </c>
      <c r="D35" s="617">
        <v>32.355397646709001</v>
      </c>
      <c r="E35" s="618">
        <v>1.1942550396539999</v>
      </c>
      <c r="F35" s="616">
        <v>250.99999209410799</v>
      </c>
      <c r="G35" s="617">
        <v>250.99999209410799</v>
      </c>
      <c r="H35" s="619">
        <v>6.5130800000000004</v>
      </c>
      <c r="I35" s="616">
        <v>60.333359999999999</v>
      </c>
      <c r="J35" s="617">
        <v>-190.666632094108</v>
      </c>
      <c r="K35" s="620">
        <v>0.24037195976199999</v>
      </c>
    </row>
    <row r="36" spans="1:11" ht="14.4" customHeight="1" thickBot="1" x14ac:dyDescent="0.35">
      <c r="A36" s="638" t="s">
        <v>369</v>
      </c>
      <c r="B36" s="616">
        <v>271.69097481343402</v>
      </c>
      <c r="C36" s="616">
        <v>286.62047000000001</v>
      </c>
      <c r="D36" s="617">
        <v>14.929495186564999</v>
      </c>
      <c r="E36" s="618">
        <v>1.054950280173</v>
      </c>
      <c r="F36" s="616">
        <v>267.99999155864998</v>
      </c>
      <c r="G36" s="617">
        <v>267.99999155864998</v>
      </c>
      <c r="H36" s="619">
        <v>20.87895</v>
      </c>
      <c r="I36" s="616">
        <v>260.49745999999999</v>
      </c>
      <c r="J36" s="617">
        <v>-7.5025315586490002</v>
      </c>
      <c r="K36" s="620">
        <v>0.97200547837700002</v>
      </c>
    </row>
    <row r="37" spans="1:11" ht="14.4" customHeight="1" thickBot="1" x14ac:dyDescent="0.35">
      <c r="A37" s="638" t="s">
        <v>370</v>
      </c>
      <c r="B37" s="616">
        <v>3271.56535564357</v>
      </c>
      <c r="C37" s="616">
        <v>3257.23036</v>
      </c>
      <c r="D37" s="617">
        <v>-14.334995643574</v>
      </c>
      <c r="E37" s="618">
        <v>0.99561830680800001</v>
      </c>
      <c r="F37" s="616">
        <v>3131.9999119642698</v>
      </c>
      <c r="G37" s="617">
        <v>3131.9999119642698</v>
      </c>
      <c r="H37" s="619">
        <v>298.05338</v>
      </c>
      <c r="I37" s="616">
        <v>3254.8244399999999</v>
      </c>
      <c r="J37" s="617">
        <v>122.824528035729</v>
      </c>
      <c r="K37" s="620">
        <v>1.0392160062219999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63.771900000000002</v>
      </c>
      <c r="I38" s="616">
        <v>847.13692000000003</v>
      </c>
      <c r="J38" s="617">
        <v>847.13692000000003</v>
      </c>
      <c r="K38" s="627" t="s">
        <v>362</v>
      </c>
    </row>
    <row r="39" spans="1:11" ht="14.4" customHeight="1" thickBot="1" x14ac:dyDescent="0.35">
      <c r="A39" s="638" t="s">
        <v>372</v>
      </c>
      <c r="B39" s="616">
        <v>223.99986924614399</v>
      </c>
      <c r="C39" s="616">
        <v>51.674289999999999</v>
      </c>
      <c r="D39" s="617">
        <v>-172.325579246144</v>
      </c>
      <c r="E39" s="618">
        <v>0.23068892930099999</v>
      </c>
      <c r="F39" s="616">
        <v>192.99845735349101</v>
      </c>
      <c r="G39" s="617">
        <v>192.99845735349101</v>
      </c>
      <c r="H39" s="619">
        <v>0</v>
      </c>
      <c r="I39" s="616">
        <v>70.381540000000001</v>
      </c>
      <c r="J39" s="617">
        <v>-122.61691735349</v>
      </c>
      <c r="K39" s="620">
        <v>0.36467410654499999</v>
      </c>
    </row>
    <row r="40" spans="1:11" ht="14.4" customHeight="1" thickBot="1" x14ac:dyDescent="0.35">
      <c r="A40" s="637" t="s">
        <v>373</v>
      </c>
      <c r="B40" s="621">
        <v>543.89825247492604</v>
      </c>
      <c r="C40" s="621">
        <v>650.37017000000003</v>
      </c>
      <c r="D40" s="622">
        <v>106.471917525075</v>
      </c>
      <c r="E40" s="628">
        <v>1.195757050221</v>
      </c>
      <c r="F40" s="621">
        <v>520.99998358976302</v>
      </c>
      <c r="G40" s="622">
        <v>520.99998358976302</v>
      </c>
      <c r="H40" s="624">
        <v>51.174320000000002</v>
      </c>
      <c r="I40" s="621">
        <v>636.63724999999999</v>
      </c>
      <c r="J40" s="622">
        <v>115.637266410238</v>
      </c>
      <c r="K40" s="629">
        <v>1.2219525336899999</v>
      </c>
    </row>
    <row r="41" spans="1:11" ht="14.4" customHeight="1" thickBot="1" x14ac:dyDescent="0.35">
      <c r="A41" s="638" t="s">
        <v>374</v>
      </c>
      <c r="B41" s="616">
        <v>480.85679036215299</v>
      </c>
      <c r="C41" s="616">
        <v>563.05017999999995</v>
      </c>
      <c r="D41" s="617">
        <v>82.193389637847005</v>
      </c>
      <c r="E41" s="618">
        <v>1.1709311197950001</v>
      </c>
      <c r="F41" s="616">
        <v>446.99998592058301</v>
      </c>
      <c r="G41" s="617">
        <v>446.99998592058301</v>
      </c>
      <c r="H41" s="619">
        <v>41.19952</v>
      </c>
      <c r="I41" s="616">
        <v>507.60723999999999</v>
      </c>
      <c r="J41" s="617">
        <v>60.607254079416002</v>
      </c>
      <c r="K41" s="620">
        <v>1.1355867024340001</v>
      </c>
    </row>
    <row r="42" spans="1:11" ht="14.4" customHeight="1" thickBot="1" x14ac:dyDescent="0.35">
      <c r="A42" s="638" t="s">
        <v>375</v>
      </c>
      <c r="B42" s="616">
        <v>63.041462112772997</v>
      </c>
      <c r="C42" s="616">
        <v>87.319990000000004</v>
      </c>
      <c r="D42" s="617">
        <v>24.278527887227</v>
      </c>
      <c r="E42" s="618">
        <v>1.3851199999729999</v>
      </c>
      <c r="F42" s="616">
        <v>73.999997669178995</v>
      </c>
      <c r="G42" s="617">
        <v>73.999997669178995</v>
      </c>
      <c r="H42" s="619">
        <v>9.9748000000000001</v>
      </c>
      <c r="I42" s="616">
        <v>129.03001</v>
      </c>
      <c r="J42" s="617">
        <v>55.03001233082</v>
      </c>
      <c r="K42" s="620">
        <v>1.7436488387039999</v>
      </c>
    </row>
    <row r="43" spans="1:11" ht="14.4" customHeight="1" thickBot="1" x14ac:dyDescent="0.35">
      <c r="A43" s="637" t="s">
        <v>376</v>
      </c>
      <c r="B43" s="621">
        <v>808.94629088091006</v>
      </c>
      <c r="C43" s="621">
        <v>858.46009000000004</v>
      </c>
      <c r="D43" s="622">
        <v>49.513799119090002</v>
      </c>
      <c r="E43" s="628">
        <v>1.061207770747</v>
      </c>
      <c r="F43" s="621">
        <v>837.197771093406</v>
      </c>
      <c r="G43" s="622">
        <v>837.197771093406</v>
      </c>
      <c r="H43" s="624">
        <v>57.375529999999998</v>
      </c>
      <c r="I43" s="621">
        <v>792.11960999999997</v>
      </c>
      <c r="J43" s="622">
        <v>-45.078161093405001</v>
      </c>
      <c r="K43" s="629">
        <v>0.94615589929900001</v>
      </c>
    </row>
    <row r="44" spans="1:11" ht="14.4" customHeight="1" thickBot="1" x14ac:dyDescent="0.35">
      <c r="A44" s="638" t="s">
        <v>377</v>
      </c>
      <c r="B44" s="616">
        <v>0.251594930301</v>
      </c>
      <c r="C44" s="616">
        <v>9.0571999999999999</v>
      </c>
      <c r="D44" s="617">
        <v>8.8056050696980002</v>
      </c>
      <c r="E44" s="618">
        <v>35.999135551469998</v>
      </c>
      <c r="F44" s="616">
        <v>8.6016335494940002</v>
      </c>
      <c r="G44" s="617">
        <v>8.6016335494940002</v>
      </c>
      <c r="H44" s="619">
        <v>0</v>
      </c>
      <c r="I44" s="616">
        <v>10.4259</v>
      </c>
      <c r="J44" s="617">
        <v>1.8242664505049999</v>
      </c>
      <c r="K44" s="620">
        <v>1.212083721075</v>
      </c>
    </row>
    <row r="45" spans="1:11" ht="14.4" customHeight="1" thickBot="1" x14ac:dyDescent="0.35">
      <c r="A45" s="638" t="s">
        <v>378</v>
      </c>
      <c r="B45" s="616">
        <v>14.274965209039999</v>
      </c>
      <c r="C45" s="616">
        <v>22.927420000000001</v>
      </c>
      <c r="D45" s="617">
        <v>8.6524547909590002</v>
      </c>
      <c r="E45" s="618">
        <v>1.606127907441</v>
      </c>
      <c r="F45" s="616">
        <v>14.999999527536</v>
      </c>
      <c r="G45" s="617">
        <v>14.999999527536</v>
      </c>
      <c r="H45" s="619">
        <v>1.1955899999999999</v>
      </c>
      <c r="I45" s="616">
        <v>13.301220000000001</v>
      </c>
      <c r="J45" s="617">
        <v>-1.698779527536</v>
      </c>
      <c r="K45" s="620">
        <v>0.88674802792999996</v>
      </c>
    </row>
    <row r="46" spans="1:11" ht="14.4" customHeight="1" thickBot="1" x14ac:dyDescent="0.35">
      <c r="A46" s="638" t="s">
        <v>379</v>
      </c>
      <c r="B46" s="616">
        <v>511.08054203925599</v>
      </c>
      <c r="C46" s="616">
        <v>503.49551000000002</v>
      </c>
      <c r="D46" s="617">
        <v>-7.5850320392560002</v>
      </c>
      <c r="E46" s="618">
        <v>0.98515883228599999</v>
      </c>
      <c r="F46" s="616">
        <v>526.23560011891595</v>
      </c>
      <c r="G46" s="617">
        <v>526.23560011891595</v>
      </c>
      <c r="H46" s="619">
        <v>38.918080000000003</v>
      </c>
      <c r="I46" s="616">
        <v>506.18135999999998</v>
      </c>
      <c r="J46" s="617">
        <v>-20.054240118915999</v>
      </c>
      <c r="K46" s="620">
        <v>0.96189113751599997</v>
      </c>
    </row>
    <row r="47" spans="1:11" ht="14.4" customHeight="1" thickBot="1" x14ac:dyDescent="0.35">
      <c r="A47" s="638" t="s">
        <v>380</v>
      </c>
      <c r="B47" s="616">
        <v>68.965736499315</v>
      </c>
      <c r="C47" s="616">
        <v>55.828519999999997</v>
      </c>
      <c r="D47" s="617">
        <v>-13.137216499315</v>
      </c>
      <c r="E47" s="618">
        <v>0.80951096636999997</v>
      </c>
      <c r="F47" s="616">
        <v>57.99999817314</v>
      </c>
      <c r="G47" s="617">
        <v>57.99999817314</v>
      </c>
      <c r="H47" s="619">
        <v>2.9483000000000001</v>
      </c>
      <c r="I47" s="616">
        <v>52.34346</v>
      </c>
      <c r="J47" s="617">
        <v>-5.6565381731400004</v>
      </c>
      <c r="K47" s="620">
        <v>0.90247347670099998</v>
      </c>
    </row>
    <row r="48" spans="1:11" ht="14.4" customHeight="1" thickBot="1" x14ac:dyDescent="0.35">
      <c r="A48" s="638" t="s">
        <v>381</v>
      </c>
      <c r="B48" s="616">
        <v>12.351783235338001</v>
      </c>
      <c r="C48" s="616">
        <v>7.0706499999999997</v>
      </c>
      <c r="D48" s="617">
        <v>-5.2811332353380003</v>
      </c>
      <c r="E48" s="618">
        <v>0.57243961177699998</v>
      </c>
      <c r="F48" s="616">
        <v>11.999999622029</v>
      </c>
      <c r="G48" s="617">
        <v>11.999999622029</v>
      </c>
      <c r="H48" s="619">
        <v>0.16880000000000001</v>
      </c>
      <c r="I48" s="616">
        <v>10.89231</v>
      </c>
      <c r="J48" s="617">
        <v>-1.107689622029</v>
      </c>
      <c r="K48" s="620">
        <v>0.90769252859000005</v>
      </c>
    </row>
    <row r="49" spans="1:11" ht="14.4" customHeight="1" thickBot="1" x14ac:dyDescent="0.35">
      <c r="A49" s="638" t="s">
        <v>382</v>
      </c>
      <c r="B49" s="616">
        <v>12.932042572383001</v>
      </c>
      <c r="C49" s="616">
        <v>8.82315</v>
      </c>
      <c r="D49" s="617">
        <v>-4.1088925723829997</v>
      </c>
      <c r="E49" s="618">
        <v>0.682270410928</v>
      </c>
      <c r="F49" s="616">
        <v>10.558989987722001</v>
      </c>
      <c r="G49" s="617">
        <v>10.558989987722001</v>
      </c>
      <c r="H49" s="619">
        <v>0.66539999999999999</v>
      </c>
      <c r="I49" s="616">
        <v>7.6879799999999996</v>
      </c>
      <c r="J49" s="617">
        <v>-2.8710099877220001</v>
      </c>
      <c r="K49" s="620">
        <v>0.72809804810199996</v>
      </c>
    </row>
    <row r="50" spans="1:11" ht="14.4" customHeight="1" thickBot="1" x14ac:dyDescent="0.35">
      <c r="A50" s="638" t="s">
        <v>383</v>
      </c>
      <c r="B50" s="616">
        <v>28.135032798169998</v>
      </c>
      <c r="C50" s="616">
        <v>62.734310000000001</v>
      </c>
      <c r="D50" s="617">
        <v>34.599277201828997</v>
      </c>
      <c r="E50" s="618">
        <v>2.2297578414079999</v>
      </c>
      <c r="F50" s="616">
        <v>52.638907255578999</v>
      </c>
      <c r="G50" s="617">
        <v>52.638907255578999</v>
      </c>
      <c r="H50" s="619">
        <v>2.87812</v>
      </c>
      <c r="I50" s="616">
        <v>49.008740000000003</v>
      </c>
      <c r="J50" s="617">
        <v>-3.6301672555789999</v>
      </c>
      <c r="K50" s="620">
        <v>0.93103642448400004</v>
      </c>
    </row>
    <row r="51" spans="1:11" ht="14.4" customHeight="1" thickBot="1" x14ac:dyDescent="0.35">
      <c r="A51" s="638" t="s">
        <v>384</v>
      </c>
      <c r="B51" s="616">
        <v>13.003228942910001</v>
      </c>
      <c r="C51" s="616">
        <v>15.687760000000001</v>
      </c>
      <c r="D51" s="617">
        <v>2.6845310570900001</v>
      </c>
      <c r="E51" s="618">
        <v>1.206451110633</v>
      </c>
      <c r="F51" s="616">
        <v>11.999999622029</v>
      </c>
      <c r="G51" s="617">
        <v>11.999999622029</v>
      </c>
      <c r="H51" s="619">
        <v>1.27776</v>
      </c>
      <c r="I51" s="616">
        <v>11.95261</v>
      </c>
      <c r="J51" s="617">
        <v>-4.7389622029000003E-2</v>
      </c>
      <c r="K51" s="620">
        <v>0.99605086470600002</v>
      </c>
    </row>
    <row r="52" spans="1:11" ht="14.4" customHeight="1" thickBot="1" x14ac:dyDescent="0.35">
      <c r="A52" s="638" t="s">
        <v>385</v>
      </c>
      <c r="B52" s="616">
        <v>53.959344807247</v>
      </c>
      <c r="C52" s="616">
        <v>57.220469999999999</v>
      </c>
      <c r="D52" s="617">
        <v>3.261125192752</v>
      </c>
      <c r="E52" s="618">
        <v>1.060436708496</v>
      </c>
      <c r="F52" s="616">
        <v>59.162645662270002</v>
      </c>
      <c r="G52" s="617">
        <v>59.162645662270002</v>
      </c>
      <c r="H52" s="619">
        <v>2.00014</v>
      </c>
      <c r="I52" s="616">
        <v>31.74709</v>
      </c>
      <c r="J52" s="617">
        <v>-27.415555662269998</v>
      </c>
      <c r="K52" s="620">
        <v>0.536607003365</v>
      </c>
    </row>
    <row r="53" spans="1:11" ht="14.4" customHeight="1" thickBot="1" x14ac:dyDescent="0.35">
      <c r="A53" s="638" t="s">
        <v>386</v>
      </c>
      <c r="B53" s="616">
        <v>93.992019846944999</v>
      </c>
      <c r="C53" s="616">
        <v>114.6123</v>
      </c>
      <c r="D53" s="617">
        <v>20.620280153054001</v>
      </c>
      <c r="E53" s="618">
        <v>1.219383307078</v>
      </c>
      <c r="F53" s="616">
        <v>82.999997574686006</v>
      </c>
      <c r="G53" s="617">
        <v>82.999997574686006</v>
      </c>
      <c r="H53" s="619">
        <v>7.32334</v>
      </c>
      <c r="I53" s="616">
        <v>98.578940000000003</v>
      </c>
      <c r="J53" s="617">
        <v>15.578942425313</v>
      </c>
      <c r="K53" s="620">
        <v>1.187698106994</v>
      </c>
    </row>
    <row r="54" spans="1:11" ht="14.4" customHeight="1" thickBot="1" x14ac:dyDescent="0.35">
      <c r="A54" s="638" t="s">
        <v>387</v>
      </c>
      <c r="B54" s="616">
        <v>0</v>
      </c>
      <c r="C54" s="616">
        <v>1.0027999999999999</v>
      </c>
      <c r="D54" s="617">
        <v>1.0027999999999999</v>
      </c>
      <c r="E54" s="626" t="s">
        <v>362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7" t="s">
        <v>336</v>
      </c>
    </row>
    <row r="55" spans="1:11" ht="14.4" customHeight="1" thickBot="1" x14ac:dyDescent="0.35">
      <c r="A55" s="637" t="s">
        <v>388</v>
      </c>
      <c r="B55" s="621">
        <v>241.07580320140301</v>
      </c>
      <c r="C55" s="621">
        <v>711.70237999999995</v>
      </c>
      <c r="D55" s="622">
        <v>470.62657679859802</v>
      </c>
      <c r="E55" s="628">
        <v>2.952193337318</v>
      </c>
      <c r="F55" s="621">
        <v>1014.8909975559</v>
      </c>
      <c r="G55" s="622">
        <v>1014.8909975559</v>
      </c>
      <c r="H55" s="624">
        <v>33.31071</v>
      </c>
      <c r="I55" s="621">
        <v>371.45702</v>
      </c>
      <c r="J55" s="622">
        <v>-643.43397755590297</v>
      </c>
      <c r="K55" s="629">
        <v>0.36600681343500002</v>
      </c>
    </row>
    <row r="56" spans="1:11" ht="14.4" customHeight="1" thickBot="1" x14ac:dyDescent="0.35">
      <c r="A56" s="638" t="s">
        <v>389</v>
      </c>
      <c r="B56" s="616">
        <v>0</v>
      </c>
      <c r="C56" s="616">
        <v>0.155</v>
      </c>
      <c r="D56" s="617">
        <v>0.155</v>
      </c>
      <c r="E56" s="626" t="s">
        <v>336</v>
      </c>
      <c r="F56" s="616">
        <v>0</v>
      </c>
      <c r="G56" s="617">
        <v>0</v>
      </c>
      <c r="H56" s="619">
        <v>0</v>
      </c>
      <c r="I56" s="616">
        <v>0.155</v>
      </c>
      <c r="J56" s="617">
        <v>0.155</v>
      </c>
      <c r="K56" s="627" t="s">
        <v>362</v>
      </c>
    </row>
    <row r="57" spans="1:11" ht="14.4" customHeight="1" thickBot="1" x14ac:dyDescent="0.35">
      <c r="A57" s="638" t="s">
        <v>390</v>
      </c>
      <c r="B57" s="616">
        <v>0</v>
      </c>
      <c r="C57" s="616">
        <v>4.6844799999999998</v>
      </c>
      <c r="D57" s="617">
        <v>4.6844799999999998</v>
      </c>
      <c r="E57" s="626" t="s">
        <v>336</v>
      </c>
      <c r="F57" s="616">
        <v>0</v>
      </c>
      <c r="G57" s="617">
        <v>0</v>
      </c>
      <c r="H57" s="619">
        <v>2.461E-2</v>
      </c>
      <c r="I57" s="616">
        <v>3.1839</v>
      </c>
      <c r="J57" s="617">
        <v>3.1839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21.772820673563</v>
      </c>
      <c r="C58" s="616">
        <v>0</v>
      </c>
      <c r="D58" s="617">
        <v>-21.772820673563</v>
      </c>
      <c r="E58" s="618">
        <v>0</v>
      </c>
      <c r="F58" s="616">
        <v>0</v>
      </c>
      <c r="G58" s="617">
        <v>0</v>
      </c>
      <c r="H58" s="619">
        <v>0</v>
      </c>
      <c r="I58" s="616">
        <v>0</v>
      </c>
      <c r="J58" s="617">
        <v>0</v>
      </c>
      <c r="K58" s="620">
        <v>12</v>
      </c>
    </row>
    <row r="59" spans="1:11" ht="14.4" customHeight="1" thickBot="1" x14ac:dyDescent="0.35">
      <c r="A59" s="638" t="s">
        <v>392</v>
      </c>
      <c r="B59" s="616">
        <v>213.13816823315199</v>
      </c>
      <c r="C59" s="616">
        <v>674.67813999999998</v>
      </c>
      <c r="D59" s="617">
        <v>461.53997176684902</v>
      </c>
      <c r="E59" s="618">
        <v>3.1654496498340001</v>
      </c>
      <c r="F59" s="616">
        <v>1008.89099774489</v>
      </c>
      <c r="G59" s="617">
        <v>1008.89099774489</v>
      </c>
      <c r="H59" s="619">
        <v>31.931999999999999</v>
      </c>
      <c r="I59" s="616">
        <v>353.92430999999999</v>
      </c>
      <c r="J59" s="617">
        <v>-654.96668774488796</v>
      </c>
      <c r="K59" s="620">
        <v>0.35080530086099998</v>
      </c>
    </row>
    <row r="60" spans="1:11" ht="14.4" customHeight="1" thickBot="1" x14ac:dyDescent="0.35">
      <c r="A60" s="638" t="s">
        <v>393</v>
      </c>
      <c r="B60" s="616">
        <v>0</v>
      </c>
      <c r="C60" s="616">
        <v>1.45685</v>
      </c>
      <c r="D60" s="617">
        <v>1.45685</v>
      </c>
      <c r="E60" s="626" t="s">
        <v>336</v>
      </c>
      <c r="F60" s="616">
        <v>0</v>
      </c>
      <c r="G60" s="617">
        <v>0</v>
      </c>
      <c r="H60" s="619">
        <v>1.2946</v>
      </c>
      <c r="I60" s="616">
        <v>1.2946</v>
      </c>
      <c r="J60" s="617">
        <v>1.2946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6.1648142946869999</v>
      </c>
      <c r="C61" s="616">
        <v>30.727910000000001</v>
      </c>
      <c r="D61" s="617">
        <v>24.563095705312001</v>
      </c>
      <c r="E61" s="618">
        <v>4.9844015620190003</v>
      </c>
      <c r="F61" s="616">
        <v>5.9999998110139998</v>
      </c>
      <c r="G61" s="617">
        <v>5.9999998110139998</v>
      </c>
      <c r="H61" s="619">
        <v>5.9499999999999997E-2</v>
      </c>
      <c r="I61" s="616">
        <v>12.89921</v>
      </c>
      <c r="J61" s="617">
        <v>6.8992101889850002</v>
      </c>
      <c r="K61" s="620">
        <v>2.1498684010479998</v>
      </c>
    </row>
    <row r="62" spans="1:11" ht="14.4" customHeight="1" thickBot="1" x14ac:dyDescent="0.35">
      <c r="A62" s="637" t="s">
        <v>395</v>
      </c>
      <c r="B62" s="621">
        <v>537.55684288136297</v>
      </c>
      <c r="C62" s="621">
        <v>501.53471999999999</v>
      </c>
      <c r="D62" s="622">
        <v>-36.022122881362002</v>
      </c>
      <c r="E62" s="628">
        <v>0.93298918364000005</v>
      </c>
      <c r="F62" s="621">
        <v>617.99998053449701</v>
      </c>
      <c r="G62" s="622">
        <v>617.99998053449701</v>
      </c>
      <c r="H62" s="624">
        <v>46.211790000000001</v>
      </c>
      <c r="I62" s="621">
        <v>597.40585999999996</v>
      </c>
      <c r="J62" s="622">
        <v>-20.594120534497002</v>
      </c>
      <c r="K62" s="629">
        <v>0.96667617931500005</v>
      </c>
    </row>
    <row r="63" spans="1:11" ht="14.4" customHeight="1" thickBot="1" x14ac:dyDescent="0.35">
      <c r="A63" s="638" t="s">
        <v>396</v>
      </c>
      <c r="B63" s="616">
        <v>32.569270197377001</v>
      </c>
      <c r="C63" s="616">
        <v>23.064779999999999</v>
      </c>
      <c r="D63" s="617">
        <v>-9.5044901973770006</v>
      </c>
      <c r="E63" s="618">
        <v>0.70817613843399996</v>
      </c>
      <c r="F63" s="616">
        <v>30.999999023573999</v>
      </c>
      <c r="G63" s="617">
        <v>30.999999023573999</v>
      </c>
      <c r="H63" s="619">
        <v>0.31218000000000001</v>
      </c>
      <c r="I63" s="616">
        <v>18.521409999999999</v>
      </c>
      <c r="J63" s="617">
        <v>-12.478589023573999</v>
      </c>
      <c r="K63" s="620">
        <v>0.59746485752800005</v>
      </c>
    </row>
    <row r="64" spans="1:11" ht="14.4" customHeight="1" thickBot="1" x14ac:dyDescent="0.35">
      <c r="A64" s="638" t="s">
        <v>397</v>
      </c>
      <c r="B64" s="616">
        <v>0</v>
      </c>
      <c r="C64" s="616">
        <v>1.4150499999999999</v>
      </c>
      <c r="D64" s="617">
        <v>1.4150499999999999</v>
      </c>
      <c r="E64" s="626" t="s">
        <v>362</v>
      </c>
      <c r="F64" s="616">
        <v>2.9999999055069999</v>
      </c>
      <c r="G64" s="617">
        <v>2.9999999055069999</v>
      </c>
      <c r="H64" s="619">
        <v>0</v>
      </c>
      <c r="I64" s="616">
        <v>0</v>
      </c>
      <c r="J64" s="617">
        <v>-2.9999999055069999</v>
      </c>
      <c r="K64" s="620">
        <v>0</v>
      </c>
    </row>
    <row r="65" spans="1:11" ht="14.4" customHeight="1" thickBot="1" x14ac:dyDescent="0.35">
      <c r="A65" s="638" t="s">
        <v>398</v>
      </c>
      <c r="B65" s="616">
        <v>0</v>
      </c>
      <c r="C65" s="616">
        <v>3.6658499999999998</v>
      </c>
      <c r="D65" s="617">
        <v>3.6658499999999998</v>
      </c>
      <c r="E65" s="626" t="s">
        <v>336</v>
      </c>
      <c r="F65" s="616">
        <v>2.9999999055069999</v>
      </c>
      <c r="G65" s="617">
        <v>2.9999999055069999</v>
      </c>
      <c r="H65" s="619">
        <v>0</v>
      </c>
      <c r="I65" s="616">
        <v>1.6696599999999999</v>
      </c>
      <c r="J65" s="617">
        <v>-1.330339905507</v>
      </c>
      <c r="K65" s="620">
        <v>0.55655335086299995</v>
      </c>
    </row>
    <row r="66" spans="1:11" ht="14.4" customHeight="1" thickBot="1" x14ac:dyDescent="0.35">
      <c r="A66" s="638" t="s">
        <v>399</v>
      </c>
      <c r="B66" s="616">
        <v>249.00221246331799</v>
      </c>
      <c r="C66" s="616">
        <v>191.42674</v>
      </c>
      <c r="D66" s="617">
        <v>-57.575472463318</v>
      </c>
      <c r="E66" s="618">
        <v>0.76877525748099995</v>
      </c>
      <c r="F66" s="616">
        <v>233.999992629567</v>
      </c>
      <c r="G66" s="617">
        <v>233.999992629567</v>
      </c>
      <c r="H66" s="619">
        <v>14.63585</v>
      </c>
      <c r="I66" s="616">
        <v>227.32032000000001</v>
      </c>
      <c r="J66" s="617">
        <v>-6.6796726295670004</v>
      </c>
      <c r="K66" s="620">
        <v>0.97145438957200003</v>
      </c>
    </row>
    <row r="67" spans="1:11" ht="14.4" customHeight="1" thickBot="1" x14ac:dyDescent="0.35">
      <c r="A67" s="638" t="s">
        <v>400</v>
      </c>
      <c r="B67" s="616">
        <v>172.996640778841</v>
      </c>
      <c r="C67" s="616">
        <v>198.49875</v>
      </c>
      <c r="D67" s="617">
        <v>25.502109221158999</v>
      </c>
      <c r="E67" s="618">
        <v>1.1474138983640001</v>
      </c>
      <c r="F67" s="616">
        <v>236.99999253507499</v>
      </c>
      <c r="G67" s="617">
        <v>236.99999253507499</v>
      </c>
      <c r="H67" s="619">
        <v>20.433119999999999</v>
      </c>
      <c r="I67" s="616">
        <v>184.83304999999999</v>
      </c>
      <c r="J67" s="617">
        <v>-52.166942535074</v>
      </c>
      <c r="K67" s="620">
        <v>0.77988631148400001</v>
      </c>
    </row>
    <row r="68" spans="1:11" ht="14.4" customHeight="1" thickBot="1" x14ac:dyDescent="0.35">
      <c r="A68" s="638" t="s">
        <v>401</v>
      </c>
      <c r="B68" s="616">
        <v>82.988719441826007</v>
      </c>
      <c r="C68" s="616">
        <v>83.463549999999998</v>
      </c>
      <c r="D68" s="617">
        <v>0.47483055817399999</v>
      </c>
      <c r="E68" s="618">
        <v>1.0057216277259999</v>
      </c>
      <c r="F68" s="616">
        <v>109.999996535267</v>
      </c>
      <c r="G68" s="617">
        <v>109.999996535267</v>
      </c>
      <c r="H68" s="619">
        <v>10.830640000000001</v>
      </c>
      <c r="I68" s="616">
        <v>165.06142</v>
      </c>
      <c r="J68" s="617">
        <v>55.061423464732997</v>
      </c>
      <c r="K68" s="620">
        <v>1.5005584109000001</v>
      </c>
    </row>
    <row r="69" spans="1:11" ht="14.4" customHeight="1" thickBot="1" x14ac:dyDescent="0.35">
      <c r="A69" s="637" t="s">
        <v>402</v>
      </c>
      <c r="B69" s="621">
        <v>0</v>
      </c>
      <c r="C69" s="621">
        <v>5.9370000000000003</v>
      </c>
      <c r="D69" s="622">
        <v>5.9370000000000003</v>
      </c>
      <c r="E69" s="623" t="s">
        <v>336</v>
      </c>
      <c r="F69" s="621">
        <v>0</v>
      </c>
      <c r="G69" s="622">
        <v>0</v>
      </c>
      <c r="H69" s="624">
        <v>0</v>
      </c>
      <c r="I69" s="621">
        <v>5.3432000000000004</v>
      </c>
      <c r="J69" s="622">
        <v>5.3432000000000004</v>
      </c>
      <c r="K69" s="625" t="s">
        <v>336</v>
      </c>
    </row>
    <row r="70" spans="1:11" ht="14.4" customHeight="1" thickBot="1" x14ac:dyDescent="0.35">
      <c r="A70" s="638" t="s">
        <v>403</v>
      </c>
      <c r="B70" s="616">
        <v>0</v>
      </c>
      <c r="C70" s="616">
        <v>5.9370000000000003</v>
      </c>
      <c r="D70" s="617">
        <v>5.9370000000000003</v>
      </c>
      <c r="E70" s="626" t="s">
        <v>336</v>
      </c>
      <c r="F70" s="616">
        <v>0</v>
      </c>
      <c r="G70" s="617">
        <v>0</v>
      </c>
      <c r="H70" s="619">
        <v>0</v>
      </c>
      <c r="I70" s="616">
        <v>5.3432000000000004</v>
      </c>
      <c r="J70" s="617">
        <v>5.3432000000000004</v>
      </c>
      <c r="K70" s="627" t="s">
        <v>336</v>
      </c>
    </row>
    <row r="71" spans="1:11" ht="14.4" customHeight="1" thickBot="1" x14ac:dyDescent="0.35">
      <c r="A71" s="636" t="s">
        <v>42</v>
      </c>
      <c r="B71" s="616">
        <v>2149.2848787416701</v>
      </c>
      <c r="C71" s="616">
        <v>1944.5170000000001</v>
      </c>
      <c r="D71" s="617">
        <v>-204.76787874166399</v>
      </c>
      <c r="E71" s="618">
        <v>0.90472743712699999</v>
      </c>
      <c r="F71" s="616">
        <v>2102.9376785159502</v>
      </c>
      <c r="G71" s="617">
        <v>2102.9376785159502</v>
      </c>
      <c r="H71" s="619">
        <v>206.96</v>
      </c>
      <c r="I71" s="616">
        <v>1946.171</v>
      </c>
      <c r="J71" s="617">
        <v>-156.766678515954</v>
      </c>
      <c r="K71" s="620">
        <v>0.92545348342099998</v>
      </c>
    </row>
    <row r="72" spans="1:11" ht="14.4" customHeight="1" thickBot="1" x14ac:dyDescent="0.35">
      <c r="A72" s="637" t="s">
        <v>404</v>
      </c>
      <c r="B72" s="621">
        <v>2149.2848787416701</v>
      </c>
      <c r="C72" s="621">
        <v>1944.5170000000001</v>
      </c>
      <c r="D72" s="622">
        <v>-204.76787874166399</v>
      </c>
      <c r="E72" s="628">
        <v>0.90472743712699999</v>
      </c>
      <c r="F72" s="621">
        <v>2102.9376785159502</v>
      </c>
      <c r="G72" s="622">
        <v>2102.9376785159502</v>
      </c>
      <c r="H72" s="624">
        <v>206.96</v>
      </c>
      <c r="I72" s="621">
        <v>1946.171</v>
      </c>
      <c r="J72" s="622">
        <v>-156.766678515954</v>
      </c>
      <c r="K72" s="629">
        <v>0.92545348342099998</v>
      </c>
    </row>
    <row r="73" spans="1:11" ht="14.4" customHeight="1" thickBot="1" x14ac:dyDescent="0.35">
      <c r="A73" s="638" t="s">
        <v>405</v>
      </c>
      <c r="B73" s="616">
        <v>806.87418360582296</v>
      </c>
      <c r="C73" s="616">
        <v>702.86300000000006</v>
      </c>
      <c r="D73" s="617">
        <v>-104.01118360582301</v>
      </c>
      <c r="E73" s="618">
        <v>0.87109367765199996</v>
      </c>
      <c r="F73" s="616">
        <v>721.93772201410297</v>
      </c>
      <c r="G73" s="617">
        <v>721.93772201410297</v>
      </c>
      <c r="H73" s="619">
        <v>49.426000000000002</v>
      </c>
      <c r="I73" s="616">
        <v>617.904</v>
      </c>
      <c r="J73" s="617">
        <v>-104.03372201410301</v>
      </c>
      <c r="K73" s="620">
        <v>0.85589654226099998</v>
      </c>
    </row>
    <row r="74" spans="1:11" ht="14.4" customHeight="1" thickBot="1" x14ac:dyDescent="0.35">
      <c r="A74" s="638" t="s">
        <v>406</v>
      </c>
      <c r="B74" s="616">
        <v>290.04492109402401</v>
      </c>
      <c r="C74" s="616">
        <v>265.39400000000001</v>
      </c>
      <c r="D74" s="617">
        <v>-24.650921094023001</v>
      </c>
      <c r="E74" s="618">
        <v>0.91500998879399997</v>
      </c>
      <c r="F74" s="616">
        <v>369.99998834589701</v>
      </c>
      <c r="G74" s="617">
        <v>369.99998834589701</v>
      </c>
      <c r="H74" s="619">
        <v>15.281000000000001</v>
      </c>
      <c r="I74" s="616">
        <v>258.93</v>
      </c>
      <c r="J74" s="617">
        <v>-111.069988345897</v>
      </c>
      <c r="K74" s="620">
        <v>0.69981083285300005</v>
      </c>
    </row>
    <row r="75" spans="1:11" ht="14.4" customHeight="1" thickBot="1" x14ac:dyDescent="0.35">
      <c r="A75" s="638" t="s">
        <v>407</v>
      </c>
      <c r="B75" s="616">
        <v>1052.36577404182</v>
      </c>
      <c r="C75" s="616">
        <v>976.26000000000101</v>
      </c>
      <c r="D75" s="617">
        <v>-76.105774041817</v>
      </c>
      <c r="E75" s="618">
        <v>0.92768125311600003</v>
      </c>
      <c r="F75" s="616">
        <v>1010.99996815596</v>
      </c>
      <c r="G75" s="617">
        <v>1010.99996815596</v>
      </c>
      <c r="H75" s="619">
        <v>142.25299999999999</v>
      </c>
      <c r="I75" s="616">
        <v>1069.337</v>
      </c>
      <c r="J75" s="617">
        <v>58.337031844045001</v>
      </c>
      <c r="K75" s="620">
        <v>1.0577023082899999</v>
      </c>
    </row>
    <row r="76" spans="1:11" ht="14.4" customHeight="1" thickBot="1" x14ac:dyDescent="0.35">
      <c r="A76" s="639" t="s">
        <v>408</v>
      </c>
      <c r="B76" s="621">
        <v>4493.1931166453596</v>
      </c>
      <c r="C76" s="621">
        <v>4871.6451200000001</v>
      </c>
      <c r="D76" s="622">
        <v>378.45200335464699</v>
      </c>
      <c r="E76" s="628">
        <v>1.0842278516699999</v>
      </c>
      <c r="F76" s="621">
        <v>4994.3265486270502</v>
      </c>
      <c r="G76" s="622">
        <v>4994.3265486270502</v>
      </c>
      <c r="H76" s="624">
        <v>331.91583000000003</v>
      </c>
      <c r="I76" s="621">
        <v>5180.2948699999997</v>
      </c>
      <c r="J76" s="622">
        <v>185.96832137295101</v>
      </c>
      <c r="K76" s="629">
        <v>1.0372359155049999</v>
      </c>
    </row>
    <row r="77" spans="1:11" ht="14.4" customHeight="1" thickBot="1" x14ac:dyDescent="0.35">
      <c r="A77" s="636" t="s">
        <v>45</v>
      </c>
      <c r="B77" s="616">
        <v>960.95761996988006</v>
      </c>
      <c r="C77" s="616">
        <v>964.97841000000005</v>
      </c>
      <c r="D77" s="617">
        <v>4.0207900301199997</v>
      </c>
      <c r="E77" s="618">
        <v>1.0041841491720001</v>
      </c>
      <c r="F77" s="616">
        <v>1066.7065795507499</v>
      </c>
      <c r="G77" s="617">
        <v>1066.7065795507499</v>
      </c>
      <c r="H77" s="619">
        <v>21.87153</v>
      </c>
      <c r="I77" s="616">
        <v>1173.61896</v>
      </c>
      <c r="J77" s="617">
        <v>106.91238044924501</v>
      </c>
      <c r="K77" s="620">
        <v>1.100226606359</v>
      </c>
    </row>
    <row r="78" spans="1:11" ht="14.4" customHeight="1" thickBot="1" x14ac:dyDescent="0.35">
      <c r="A78" s="640" t="s">
        <v>409</v>
      </c>
      <c r="B78" s="616">
        <v>960.95761996988006</v>
      </c>
      <c r="C78" s="616">
        <v>964.97841000000005</v>
      </c>
      <c r="D78" s="617">
        <v>4.0207900301199997</v>
      </c>
      <c r="E78" s="618">
        <v>1.0041841491720001</v>
      </c>
      <c r="F78" s="616">
        <v>1066.7065795507499</v>
      </c>
      <c r="G78" s="617">
        <v>1066.7065795507499</v>
      </c>
      <c r="H78" s="619">
        <v>21.87153</v>
      </c>
      <c r="I78" s="616">
        <v>1173.61896</v>
      </c>
      <c r="J78" s="617">
        <v>106.91238044924501</v>
      </c>
      <c r="K78" s="620">
        <v>1.100226606359</v>
      </c>
    </row>
    <row r="79" spans="1:11" ht="14.4" customHeight="1" thickBot="1" x14ac:dyDescent="0.35">
      <c r="A79" s="638" t="s">
        <v>410</v>
      </c>
      <c r="B79" s="616">
        <v>708.15198609408196</v>
      </c>
      <c r="C79" s="616">
        <v>762.28092000000004</v>
      </c>
      <c r="D79" s="617">
        <v>54.128933905917997</v>
      </c>
      <c r="E79" s="618">
        <v>1.076436887799</v>
      </c>
      <c r="F79" s="616">
        <v>756.91642657134105</v>
      </c>
      <c r="G79" s="617">
        <v>756.91642657134105</v>
      </c>
      <c r="H79" s="619">
        <v>16.0441</v>
      </c>
      <c r="I79" s="616">
        <v>947.59124999999995</v>
      </c>
      <c r="J79" s="617">
        <v>190.67482342865901</v>
      </c>
      <c r="K79" s="620">
        <v>1.251910008469</v>
      </c>
    </row>
    <row r="80" spans="1:11" ht="14.4" customHeight="1" thickBot="1" x14ac:dyDescent="0.35">
      <c r="A80" s="638" t="s">
        <v>411</v>
      </c>
      <c r="B80" s="616">
        <v>75.930718334011004</v>
      </c>
      <c r="C80" s="616">
        <v>34.112349999999999</v>
      </c>
      <c r="D80" s="617">
        <v>-41.818368334010998</v>
      </c>
      <c r="E80" s="618">
        <v>0.44925625291600002</v>
      </c>
      <c r="F80" s="616">
        <v>34.493806216236997</v>
      </c>
      <c r="G80" s="617">
        <v>34.493806216236997</v>
      </c>
      <c r="H80" s="619">
        <v>1.3975500000000001</v>
      </c>
      <c r="I80" s="616">
        <v>26.550270000000001</v>
      </c>
      <c r="J80" s="617">
        <v>-7.9435362162369998</v>
      </c>
      <c r="K80" s="620">
        <v>0.76971122970700001</v>
      </c>
    </row>
    <row r="81" spans="1:11" ht="14.4" customHeight="1" thickBot="1" x14ac:dyDescent="0.35">
      <c r="A81" s="638" t="s">
        <v>412</v>
      </c>
      <c r="B81" s="616">
        <v>93.999841299476998</v>
      </c>
      <c r="C81" s="616">
        <v>119.80408</v>
      </c>
      <c r="D81" s="617">
        <v>25.804238700521999</v>
      </c>
      <c r="E81" s="618">
        <v>1.2745136411269999</v>
      </c>
      <c r="F81" s="616">
        <v>232.99999266106499</v>
      </c>
      <c r="G81" s="617">
        <v>232.99999266106499</v>
      </c>
      <c r="H81" s="619">
        <v>1.05149</v>
      </c>
      <c r="I81" s="616">
        <v>118.87506999999999</v>
      </c>
      <c r="J81" s="617">
        <v>-114.124922661065</v>
      </c>
      <c r="K81" s="620">
        <v>0.51019344954599999</v>
      </c>
    </row>
    <row r="82" spans="1:11" ht="14.4" customHeight="1" thickBot="1" x14ac:dyDescent="0.35">
      <c r="A82" s="638" t="s">
        <v>413</v>
      </c>
      <c r="B82" s="616">
        <v>82.875074242308003</v>
      </c>
      <c r="C82" s="616">
        <v>48.781059999999997</v>
      </c>
      <c r="D82" s="617">
        <v>-34.094014242307999</v>
      </c>
      <c r="E82" s="618">
        <v>0.58860954811699995</v>
      </c>
      <c r="F82" s="616">
        <v>42.296354102111003</v>
      </c>
      <c r="G82" s="617">
        <v>42.296354102111003</v>
      </c>
      <c r="H82" s="619">
        <v>3.37839</v>
      </c>
      <c r="I82" s="616">
        <v>80.602369999999993</v>
      </c>
      <c r="J82" s="617">
        <v>38.306015897888003</v>
      </c>
      <c r="K82" s="620">
        <v>1.905657631989</v>
      </c>
    </row>
    <row r="83" spans="1:11" ht="14.4" customHeight="1" thickBot="1" x14ac:dyDescent="0.35">
      <c r="A83" s="641" t="s">
        <v>46</v>
      </c>
      <c r="B83" s="621">
        <v>0</v>
      </c>
      <c r="C83" s="621">
        <v>134.33268000000001</v>
      </c>
      <c r="D83" s="622">
        <v>134.33268000000001</v>
      </c>
      <c r="E83" s="623" t="s">
        <v>336</v>
      </c>
      <c r="F83" s="621">
        <v>0</v>
      </c>
      <c r="G83" s="622">
        <v>0</v>
      </c>
      <c r="H83" s="624">
        <v>1.7569999999999999</v>
      </c>
      <c r="I83" s="621">
        <v>230.91499999999999</v>
      </c>
      <c r="J83" s="622">
        <v>230.91499999999999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105.77500000000001</v>
      </c>
      <c r="D84" s="622">
        <v>105.77500000000001</v>
      </c>
      <c r="E84" s="623" t="s">
        <v>336</v>
      </c>
      <c r="F84" s="621">
        <v>0</v>
      </c>
      <c r="G84" s="622">
        <v>0</v>
      </c>
      <c r="H84" s="624">
        <v>16.978999999999999</v>
      </c>
      <c r="I84" s="621">
        <v>88.293999999999997</v>
      </c>
      <c r="J84" s="622">
        <v>88.293999999999997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79.465000000000003</v>
      </c>
      <c r="D85" s="617">
        <v>79.465000000000003</v>
      </c>
      <c r="E85" s="626" t="s">
        <v>336</v>
      </c>
      <c r="F85" s="616">
        <v>0</v>
      </c>
      <c r="G85" s="617">
        <v>0</v>
      </c>
      <c r="H85" s="619">
        <v>16.978999999999999</v>
      </c>
      <c r="I85" s="616">
        <v>64.424000000000007</v>
      </c>
      <c r="J85" s="617">
        <v>64.424000000000007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26.31</v>
      </c>
      <c r="D86" s="617">
        <v>26.31</v>
      </c>
      <c r="E86" s="626" t="s">
        <v>336</v>
      </c>
      <c r="F86" s="616">
        <v>0</v>
      </c>
      <c r="G86" s="617">
        <v>0</v>
      </c>
      <c r="H86" s="619">
        <v>0</v>
      </c>
      <c r="I86" s="616">
        <v>23.87</v>
      </c>
      <c r="J86" s="617">
        <v>23.87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28.557680000000001</v>
      </c>
      <c r="D87" s="622">
        <v>28.557680000000001</v>
      </c>
      <c r="E87" s="623" t="s">
        <v>336</v>
      </c>
      <c r="F87" s="621">
        <v>0</v>
      </c>
      <c r="G87" s="622">
        <v>0</v>
      </c>
      <c r="H87" s="624">
        <v>-15.222</v>
      </c>
      <c r="I87" s="621">
        <v>142.62100000000001</v>
      </c>
      <c r="J87" s="622">
        <v>142.62100000000001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17.928000000000001</v>
      </c>
      <c r="D88" s="617">
        <v>17.928000000000001</v>
      </c>
      <c r="E88" s="626" t="s">
        <v>336</v>
      </c>
      <c r="F88" s="616">
        <v>0</v>
      </c>
      <c r="G88" s="617">
        <v>0</v>
      </c>
      <c r="H88" s="619">
        <v>-15.222</v>
      </c>
      <c r="I88" s="616">
        <v>138.328</v>
      </c>
      <c r="J88" s="617">
        <v>138.328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10.62968</v>
      </c>
      <c r="D89" s="617">
        <v>10.62968</v>
      </c>
      <c r="E89" s="626" t="s">
        <v>362</v>
      </c>
      <c r="F89" s="616">
        <v>0</v>
      </c>
      <c r="G89" s="617">
        <v>0</v>
      </c>
      <c r="H89" s="619">
        <v>0</v>
      </c>
      <c r="I89" s="616">
        <v>4.2930000000000001</v>
      </c>
      <c r="J89" s="617">
        <v>4.2930000000000001</v>
      </c>
      <c r="K89" s="627" t="s">
        <v>336</v>
      </c>
    </row>
    <row r="90" spans="1:11" ht="14.4" customHeight="1" thickBot="1" x14ac:dyDescent="0.35">
      <c r="A90" s="636" t="s">
        <v>47</v>
      </c>
      <c r="B90" s="616">
        <v>3532.2354966754801</v>
      </c>
      <c r="C90" s="616">
        <v>3772.33403</v>
      </c>
      <c r="D90" s="617">
        <v>240.09853332452499</v>
      </c>
      <c r="E90" s="618">
        <v>1.067973535046</v>
      </c>
      <c r="F90" s="616">
        <v>3927.6199690763001</v>
      </c>
      <c r="G90" s="617">
        <v>3927.6199690763001</v>
      </c>
      <c r="H90" s="619">
        <v>308.28730000000002</v>
      </c>
      <c r="I90" s="616">
        <v>3775.76091</v>
      </c>
      <c r="J90" s="617">
        <v>-151.85905907629399</v>
      </c>
      <c r="K90" s="620">
        <v>0.96133560266200002</v>
      </c>
    </row>
    <row r="91" spans="1:11" ht="14.4" customHeight="1" thickBot="1" x14ac:dyDescent="0.35">
      <c r="A91" s="637" t="s">
        <v>420</v>
      </c>
      <c r="B91" s="621">
        <v>3.474601526391</v>
      </c>
      <c r="C91" s="621">
        <v>4.6959999999999997</v>
      </c>
      <c r="D91" s="622">
        <v>1.2213984736079999</v>
      </c>
      <c r="E91" s="628">
        <v>1.3515218836839999</v>
      </c>
      <c r="F91" s="621">
        <v>4.5735046296880002</v>
      </c>
      <c r="G91" s="622">
        <v>4.5735046296880002</v>
      </c>
      <c r="H91" s="624">
        <v>2.38</v>
      </c>
      <c r="I91" s="621">
        <v>4.8780000000000001</v>
      </c>
      <c r="J91" s="622">
        <v>0.30449537031099999</v>
      </c>
      <c r="K91" s="629">
        <v>1.0665781266150001</v>
      </c>
    </row>
    <row r="92" spans="1:11" ht="14.4" customHeight="1" thickBot="1" x14ac:dyDescent="0.35">
      <c r="A92" s="638" t="s">
        <v>421</v>
      </c>
      <c r="B92" s="616">
        <v>3.474601526391</v>
      </c>
      <c r="C92" s="616">
        <v>4.6959999999999997</v>
      </c>
      <c r="D92" s="617">
        <v>1.2213984736079999</v>
      </c>
      <c r="E92" s="618">
        <v>1.3515218836839999</v>
      </c>
      <c r="F92" s="616">
        <v>4.5735046296880002</v>
      </c>
      <c r="G92" s="617">
        <v>4.5735046296880002</v>
      </c>
      <c r="H92" s="619">
        <v>2.38</v>
      </c>
      <c r="I92" s="616">
        <v>4.8780000000000001</v>
      </c>
      <c r="J92" s="617">
        <v>0.30449537031099999</v>
      </c>
      <c r="K92" s="620">
        <v>1.0665781266150001</v>
      </c>
    </row>
    <row r="93" spans="1:11" ht="14.4" customHeight="1" thickBot="1" x14ac:dyDescent="0.35">
      <c r="A93" s="637" t="s">
        <v>422</v>
      </c>
      <c r="B93" s="621">
        <v>32.552276907215003</v>
      </c>
      <c r="C93" s="621">
        <v>28.899979999999999</v>
      </c>
      <c r="D93" s="622">
        <v>-3.6522969072150002</v>
      </c>
      <c r="E93" s="628">
        <v>0.887802106205</v>
      </c>
      <c r="F93" s="621">
        <v>30.736767382465999</v>
      </c>
      <c r="G93" s="622">
        <v>30.736767382465999</v>
      </c>
      <c r="H93" s="624">
        <v>1.7804199999999999</v>
      </c>
      <c r="I93" s="621">
        <v>27.561360000000001</v>
      </c>
      <c r="J93" s="622">
        <v>-3.1754073824660001</v>
      </c>
      <c r="K93" s="629">
        <v>0.89669026209000002</v>
      </c>
    </row>
    <row r="94" spans="1:11" ht="14.4" customHeight="1" thickBot="1" x14ac:dyDescent="0.35">
      <c r="A94" s="638" t="s">
        <v>423</v>
      </c>
      <c r="B94" s="616">
        <v>12.626309814516</v>
      </c>
      <c r="C94" s="616">
        <v>11.624700000000001</v>
      </c>
      <c r="D94" s="617">
        <v>-1.001609814516</v>
      </c>
      <c r="E94" s="618">
        <v>0.92067279916</v>
      </c>
      <c r="F94" s="616">
        <v>11.900387498298</v>
      </c>
      <c r="G94" s="617">
        <v>11.900387498298</v>
      </c>
      <c r="H94" s="619">
        <v>0.54339999999999999</v>
      </c>
      <c r="I94" s="616">
        <v>12.009</v>
      </c>
      <c r="J94" s="617">
        <v>0.10861250170099999</v>
      </c>
      <c r="K94" s="620">
        <v>1.0091268037879999</v>
      </c>
    </row>
    <row r="95" spans="1:11" ht="14.4" customHeight="1" thickBot="1" x14ac:dyDescent="0.35">
      <c r="A95" s="638" t="s">
        <v>424</v>
      </c>
      <c r="B95" s="616">
        <v>19.925967092699</v>
      </c>
      <c r="C95" s="616">
        <v>17.275279999999999</v>
      </c>
      <c r="D95" s="617">
        <v>-2.650687092699</v>
      </c>
      <c r="E95" s="618">
        <v>0.86697322742799998</v>
      </c>
      <c r="F95" s="616">
        <v>18.836379884168</v>
      </c>
      <c r="G95" s="617">
        <v>18.836379884168</v>
      </c>
      <c r="H95" s="619">
        <v>1.23702</v>
      </c>
      <c r="I95" s="616">
        <v>15.55236</v>
      </c>
      <c r="J95" s="617">
        <v>-3.2840198841679999</v>
      </c>
      <c r="K95" s="620">
        <v>0.82565546541500001</v>
      </c>
    </row>
    <row r="96" spans="1:11" ht="14.4" customHeight="1" thickBot="1" x14ac:dyDescent="0.35">
      <c r="A96" s="637" t="s">
        <v>425</v>
      </c>
      <c r="B96" s="621">
        <v>93.743327504522995</v>
      </c>
      <c r="C96" s="621">
        <v>103.4409</v>
      </c>
      <c r="D96" s="622">
        <v>9.6975724954760008</v>
      </c>
      <c r="E96" s="628">
        <v>1.103448136028</v>
      </c>
      <c r="F96" s="621">
        <v>115.509561747764</v>
      </c>
      <c r="G96" s="622">
        <v>115.509561747764</v>
      </c>
      <c r="H96" s="624">
        <v>5.2639999999999999E-2</v>
      </c>
      <c r="I96" s="621">
        <v>97.174809999999994</v>
      </c>
      <c r="J96" s="622">
        <v>-18.334751747763999</v>
      </c>
      <c r="K96" s="629">
        <v>0.84127070114000002</v>
      </c>
    </row>
    <row r="97" spans="1:11" ht="14.4" customHeight="1" thickBot="1" x14ac:dyDescent="0.35">
      <c r="A97" s="638" t="s">
        <v>426</v>
      </c>
      <c r="B97" s="616">
        <v>48.514100787582002</v>
      </c>
      <c r="C97" s="616">
        <v>47.655000000000001</v>
      </c>
      <c r="D97" s="617">
        <v>-0.85910078758200004</v>
      </c>
      <c r="E97" s="618">
        <v>0.98229173016399995</v>
      </c>
      <c r="F97" s="616">
        <v>47.509563889600003</v>
      </c>
      <c r="G97" s="617">
        <v>47.509563889600003</v>
      </c>
      <c r="H97" s="619">
        <v>0</v>
      </c>
      <c r="I97" s="616">
        <v>46.98</v>
      </c>
      <c r="J97" s="617">
        <v>-0.5295638896</v>
      </c>
      <c r="K97" s="620">
        <v>0.98885353082100003</v>
      </c>
    </row>
    <row r="98" spans="1:11" ht="14.4" customHeight="1" thickBot="1" x14ac:dyDescent="0.35">
      <c r="A98" s="638" t="s">
        <v>427</v>
      </c>
      <c r="B98" s="616">
        <v>45.229226716941</v>
      </c>
      <c r="C98" s="616">
        <v>55.785899999999998</v>
      </c>
      <c r="D98" s="617">
        <v>10.556673283058</v>
      </c>
      <c r="E98" s="618">
        <v>1.2334037977059999</v>
      </c>
      <c r="F98" s="616">
        <v>67.999997858162999</v>
      </c>
      <c r="G98" s="617">
        <v>67.999997858162999</v>
      </c>
      <c r="H98" s="619">
        <v>5.2639999999999999E-2</v>
      </c>
      <c r="I98" s="616">
        <v>50.194809999999997</v>
      </c>
      <c r="J98" s="617">
        <v>-17.805187858162999</v>
      </c>
      <c r="K98" s="620">
        <v>0.73815899383799999</v>
      </c>
    </row>
    <row r="99" spans="1:11" ht="14.4" customHeight="1" thickBot="1" x14ac:dyDescent="0.35">
      <c r="A99" s="637" t="s">
        <v>428</v>
      </c>
      <c r="B99" s="621">
        <v>2308.4294692030198</v>
      </c>
      <c r="C99" s="621">
        <v>2300.3402000000001</v>
      </c>
      <c r="D99" s="622">
        <v>-8.0892692030150002</v>
      </c>
      <c r="E99" s="628">
        <v>0.99649576939100004</v>
      </c>
      <c r="F99" s="621">
        <v>2415.50230066534</v>
      </c>
      <c r="G99" s="622">
        <v>2415.50230066534</v>
      </c>
      <c r="H99" s="624">
        <v>221.61870999999999</v>
      </c>
      <c r="I99" s="621">
        <v>2464.8747400000002</v>
      </c>
      <c r="J99" s="622">
        <v>49.372439334661998</v>
      </c>
      <c r="K99" s="629">
        <v>1.0204398229389999</v>
      </c>
    </row>
    <row r="100" spans="1:11" ht="14.4" customHeight="1" thickBot="1" x14ac:dyDescent="0.35">
      <c r="A100" s="638" t="s">
        <v>429</v>
      </c>
      <c r="B100" s="616">
        <v>1433.3813727414899</v>
      </c>
      <c r="C100" s="616">
        <v>1374.14444</v>
      </c>
      <c r="D100" s="617">
        <v>-59.236932741491998</v>
      </c>
      <c r="E100" s="618">
        <v>0.95867329249</v>
      </c>
      <c r="F100" s="616">
        <v>1489.54197951421</v>
      </c>
      <c r="G100" s="617">
        <v>1489.54197951421</v>
      </c>
      <c r="H100" s="619">
        <v>113.2439</v>
      </c>
      <c r="I100" s="616">
        <v>1355.8354099999999</v>
      </c>
      <c r="J100" s="617">
        <v>-133.70656951420801</v>
      </c>
      <c r="K100" s="620">
        <v>0.91023645432400002</v>
      </c>
    </row>
    <row r="101" spans="1:11" ht="14.4" customHeight="1" thickBot="1" x14ac:dyDescent="0.35">
      <c r="A101" s="638" t="s">
        <v>430</v>
      </c>
      <c r="B101" s="616">
        <v>0.93272939747200001</v>
      </c>
      <c r="C101" s="616">
        <v>1.089</v>
      </c>
      <c r="D101" s="617">
        <v>0.15627060252700001</v>
      </c>
      <c r="E101" s="618">
        <v>1.1675412000000001</v>
      </c>
      <c r="F101" s="616">
        <v>1.116146684451</v>
      </c>
      <c r="G101" s="617">
        <v>1.116146684451</v>
      </c>
      <c r="H101" s="619">
        <v>0</v>
      </c>
      <c r="I101" s="616">
        <v>0</v>
      </c>
      <c r="J101" s="617">
        <v>-1.116146684451</v>
      </c>
      <c r="K101" s="620">
        <v>0</v>
      </c>
    </row>
    <row r="102" spans="1:11" ht="14.4" customHeight="1" thickBot="1" x14ac:dyDescent="0.35">
      <c r="A102" s="638" t="s">
        <v>431</v>
      </c>
      <c r="B102" s="616">
        <v>874.11536706405104</v>
      </c>
      <c r="C102" s="616">
        <v>925.10676000000001</v>
      </c>
      <c r="D102" s="617">
        <v>50.991392935949001</v>
      </c>
      <c r="E102" s="618">
        <v>1.058334854708</v>
      </c>
      <c r="F102" s="616">
        <v>924.84417446667703</v>
      </c>
      <c r="G102" s="617">
        <v>924.84417446667703</v>
      </c>
      <c r="H102" s="619">
        <v>108.37481</v>
      </c>
      <c r="I102" s="616">
        <v>1109.0393300000001</v>
      </c>
      <c r="J102" s="617">
        <v>184.195155533323</v>
      </c>
      <c r="K102" s="620">
        <v>1.199163448955</v>
      </c>
    </row>
    <row r="103" spans="1:11" ht="14.4" customHeight="1" thickBot="1" x14ac:dyDescent="0.35">
      <c r="A103" s="637" t="s">
        <v>432</v>
      </c>
      <c r="B103" s="621">
        <v>1094.0358215343299</v>
      </c>
      <c r="C103" s="621">
        <v>1330.2319500000001</v>
      </c>
      <c r="D103" s="622">
        <v>236.19612846567199</v>
      </c>
      <c r="E103" s="628">
        <v>1.2158943279700001</v>
      </c>
      <c r="F103" s="621">
        <v>1361.2978346510399</v>
      </c>
      <c r="G103" s="622">
        <v>1361.2978346510399</v>
      </c>
      <c r="H103" s="624">
        <v>82.455529999999996</v>
      </c>
      <c r="I103" s="621">
        <v>1178.4749999999999</v>
      </c>
      <c r="J103" s="622">
        <v>-182.82283465103799</v>
      </c>
      <c r="K103" s="629">
        <v>0.86569960665599999</v>
      </c>
    </row>
    <row r="104" spans="1:11" ht="14.4" customHeight="1" thickBot="1" x14ac:dyDescent="0.35">
      <c r="A104" s="638" t="s">
        <v>433</v>
      </c>
      <c r="B104" s="616">
        <v>33.019682143244999</v>
      </c>
      <c r="C104" s="616">
        <v>27.785</v>
      </c>
      <c r="D104" s="617">
        <v>-5.2346821432450001</v>
      </c>
      <c r="E104" s="618">
        <v>0.84146782150900001</v>
      </c>
      <c r="F104" s="616">
        <v>9.9999996850239992</v>
      </c>
      <c r="G104" s="617">
        <v>9.9999996850239992</v>
      </c>
      <c r="H104" s="619">
        <v>0</v>
      </c>
      <c r="I104" s="616">
        <v>21.879000000000001</v>
      </c>
      <c r="J104" s="617">
        <v>11.879000314975</v>
      </c>
      <c r="K104" s="620">
        <v>2.1879000689130002</v>
      </c>
    </row>
    <row r="105" spans="1:11" ht="14.4" customHeight="1" thickBot="1" x14ac:dyDescent="0.35">
      <c r="A105" s="638" t="s">
        <v>434</v>
      </c>
      <c r="B105" s="616">
        <v>776.13233096052204</v>
      </c>
      <c r="C105" s="616">
        <v>1056.84537</v>
      </c>
      <c r="D105" s="617">
        <v>280.71303903947802</v>
      </c>
      <c r="E105" s="618">
        <v>1.3616819295389999</v>
      </c>
      <c r="F105" s="616">
        <v>1070.9840312973499</v>
      </c>
      <c r="G105" s="617">
        <v>1070.9840312973499</v>
      </c>
      <c r="H105" s="619">
        <v>46.001159999999999</v>
      </c>
      <c r="I105" s="616">
        <v>909.82261000000005</v>
      </c>
      <c r="J105" s="617">
        <v>-161.16142129734899</v>
      </c>
      <c r="K105" s="620">
        <v>0.849520238782</v>
      </c>
    </row>
    <row r="106" spans="1:11" ht="14.4" customHeight="1" thickBot="1" x14ac:dyDescent="0.35">
      <c r="A106" s="638" t="s">
        <v>435</v>
      </c>
      <c r="B106" s="616">
        <v>7.0025509171840001</v>
      </c>
      <c r="C106" s="616">
        <v>1.663</v>
      </c>
      <c r="D106" s="617">
        <v>-5.3395509171839999</v>
      </c>
      <c r="E106" s="618">
        <v>0.237484885103</v>
      </c>
      <c r="F106" s="616">
        <v>2.028548637109</v>
      </c>
      <c r="G106" s="617">
        <v>2.028548637109</v>
      </c>
      <c r="H106" s="619">
        <v>0</v>
      </c>
      <c r="I106" s="616">
        <v>2.3420000000000001</v>
      </c>
      <c r="J106" s="617">
        <v>0.31345136288999997</v>
      </c>
      <c r="K106" s="620">
        <v>1.1545200135489999</v>
      </c>
    </row>
    <row r="107" spans="1:11" ht="14.4" customHeight="1" thickBot="1" x14ac:dyDescent="0.35">
      <c r="A107" s="638" t="s">
        <v>436</v>
      </c>
      <c r="B107" s="616">
        <v>1.097398444165</v>
      </c>
      <c r="C107" s="616">
        <v>3.4969000000000001</v>
      </c>
      <c r="D107" s="617">
        <v>2.399501555834</v>
      </c>
      <c r="E107" s="618">
        <v>3.1865363201400001</v>
      </c>
      <c r="F107" s="616">
        <v>6.1533182456490003</v>
      </c>
      <c r="G107" s="617">
        <v>6.1533182456490003</v>
      </c>
      <c r="H107" s="619">
        <v>0</v>
      </c>
      <c r="I107" s="616">
        <v>1.8391999999999999</v>
      </c>
      <c r="J107" s="617">
        <v>-4.3141182456490004</v>
      </c>
      <c r="K107" s="620">
        <v>0.29889564078699998</v>
      </c>
    </row>
    <row r="108" spans="1:11" ht="14.4" customHeight="1" thickBot="1" x14ac:dyDescent="0.35">
      <c r="A108" s="638" t="s">
        <v>437</v>
      </c>
      <c r="B108" s="616">
        <v>276.78385906921</v>
      </c>
      <c r="C108" s="616">
        <v>240.44167999999999</v>
      </c>
      <c r="D108" s="617">
        <v>-36.342179069209998</v>
      </c>
      <c r="E108" s="618">
        <v>0.86869834393000001</v>
      </c>
      <c r="F108" s="616">
        <v>272.13193678590602</v>
      </c>
      <c r="G108" s="617">
        <v>272.13193678590602</v>
      </c>
      <c r="H108" s="619">
        <v>36.454369999999997</v>
      </c>
      <c r="I108" s="616">
        <v>242.59218999999999</v>
      </c>
      <c r="J108" s="617">
        <v>-29.539746785904999</v>
      </c>
      <c r="K108" s="620">
        <v>0.891450642894</v>
      </c>
    </row>
    <row r="109" spans="1:11" ht="14.4" customHeight="1" thickBot="1" x14ac:dyDescent="0.35">
      <c r="A109" s="637" t="s">
        <v>438</v>
      </c>
      <c r="B109" s="621">
        <v>0</v>
      </c>
      <c r="C109" s="621">
        <v>4.7249999999999996</v>
      </c>
      <c r="D109" s="622">
        <v>4.7249999999999996</v>
      </c>
      <c r="E109" s="623" t="s">
        <v>336</v>
      </c>
      <c r="F109" s="621">
        <v>0</v>
      </c>
      <c r="G109" s="622">
        <v>0</v>
      </c>
      <c r="H109" s="624">
        <v>0</v>
      </c>
      <c r="I109" s="621">
        <v>2.7970000000000002</v>
      </c>
      <c r="J109" s="622">
        <v>2.7970000000000002</v>
      </c>
      <c r="K109" s="625" t="s">
        <v>362</v>
      </c>
    </row>
    <row r="110" spans="1:11" ht="14.4" customHeight="1" thickBot="1" x14ac:dyDescent="0.35">
      <c r="A110" s="638" t="s">
        <v>439</v>
      </c>
      <c r="B110" s="616">
        <v>0</v>
      </c>
      <c r="C110" s="616">
        <v>4.7249999999999996</v>
      </c>
      <c r="D110" s="617">
        <v>4.7249999999999996</v>
      </c>
      <c r="E110" s="626" t="s">
        <v>362</v>
      </c>
      <c r="F110" s="616">
        <v>0</v>
      </c>
      <c r="G110" s="617">
        <v>0</v>
      </c>
      <c r="H110" s="619">
        <v>0</v>
      </c>
      <c r="I110" s="616">
        <v>2.7970000000000002</v>
      </c>
      <c r="J110" s="617">
        <v>2.7970000000000002</v>
      </c>
      <c r="K110" s="627" t="s">
        <v>362</v>
      </c>
    </row>
    <row r="111" spans="1:11" ht="14.4" customHeight="1" thickBot="1" x14ac:dyDescent="0.35">
      <c r="A111" s="635" t="s">
        <v>48</v>
      </c>
      <c r="B111" s="616">
        <v>66622</v>
      </c>
      <c r="C111" s="616">
        <v>67451.439700000003</v>
      </c>
      <c r="D111" s="617">
        <v>829.43970000003196</v>
      </c>
      <c r="E111" s="618">
        <v>1.0124499369569999</v>
      </c>
      <c r="F111" s="616">
        <v>71038.997762443702</v>
      </c>
      <c r="G111" s="617">
        <v>71038.997762443702</v>
      </c>
      <c r="H111" s="619">
        <v>6089.8288899999998</v>
      </c>
      <c r="I111" s="616">
        <v>70780.704610000001</v>
      </c>
      <c r="J111" s="617">
        <v>-258.29315244365699</v>
      </c>
      <c r="K111" s="620">
        <v>0.99636406536400002</v>
      </c>
    </row>
    <row r="112" spans="1:11" ht="14.4" customHeight="1" thickBot="1" x14ac:dyDescent="0.35">
      <c r="A112" s="641" t="s">
        <v>440</v>
      </c>
      <c r="B112" s="621">
        <v>49390</v>
      </c>
      <c r="C112" s="621">
        <v>50519.769</v>
      </c>
      <c r="D112" s="622">
        <v>1129.76900000001</v>
      </c>
      <c r="E112" s="628">
        <v>1.0228744482679999</v>
      </c>
      <c r="F112" s="621">
        <v>52662.998341243103</v>
      </c>
      <c r="G112" s="622">
        <v>52662.998341243103</v>
      </c>
      <c r="H112" s="624">
        <v>4793.6809999999996</v>
      </c>
      <c r="I112" s="621">
        <v>52966.03</v>
      </c>
      <c r="J112" s="622">
        <v>303.03165875689598</v>
      </c>
      <c r="K112" s="629">
        <v>1.00575416646</v>
      </c>
    </row>
    <row r="113" spans="1:11" ht="14.4" customHeight="1" thickBot="1" x14ac:dyDescent="0.35">
      <c r="A113" s="637" t="s">
        <v>441</v>
      </c>
      <c r="B113" s="621">
        <v>49232</v>
      </c>
      <c r="C113" s="621">
        <v>50451.536</v>
      </c>
      <c r="D113" s="622">
        <v>1219.5360000000101</v>
      </c>
      <c r="E113" s="628">
        <v>1.0247712057189999</v>
      </c>
      <c r="F113" s="621">
        <v>52499.998346377201</v>
      </c>
      <c r="G113" s="622">
        <v>52499.998346377201</v>
      </c>
      <c r="H113" s="624">
        <v>4789.9309999999996</v>
      </c>
      <c r="I113" s="621">
        <v>52863.326999999997</v>
      </c>
      <c r="J113" s="622">
        <v>363.32865362278199</v>
      </c>
      <c r="K113" s="629">
        <v>1.006920546001</v>
      </c>
    </row>
    <row r="114" spans="1:11" ht="14.4" customHeight="1" thickBot="1" x14ac:dyDescent="0.35">
      <c r="A114" s="638" t="s">
        <v>442</v>
      </c>
      <c r="B114" s="616">
        <v>49232</v>
      </c>
      <c r="C114" s="616">
        <v>50451.536</v>
      </c>
      <c r="D114" s="617">
        <v>1219.5360000000101</v>
      </c>
      <c r="E114" s="618">
        <v>1.0247712057189999</v>
      </c>
      <c r="F114" s="616">
        <v>52499.998346377201</v>
      </c>
      <c r="G114" s="617">
        <v>52499.998346377201</v>
      </c>
      <c r="H114" s="619">
        <v>4789.9309999999996</v>
      </c>
      <c r="I114" s="616">
        <v>52863.326999999997</v>
      </c>
      <c r="J114" s="617">
        <v>363.32865362278199</v>
      </c>
      <c r="K114" s="620">
        <v>1.006920546001</v>
      </c>
    </row>
    <row r="115" spans="1:11" ht="14.4" customHeight="1" thickBot="1" x14ac:dyDescent="0.35">
      <c r="A115" s="637" t="s">
        <v>443</v>
      </c>
      <c r="B115" s="621">
        <v>0</v>
      </c>
      <c r="C115" s="621">
        <v>0.3</v>
      </c>
      <c r="D115" s="622">
        <v>0.3</v>
      </c>
      <c r="E115" s="623" t="s">
        <v>362</v>
      </c>
      <c r="F115" s="621">
        <v>0</v>
      </c>
      <c r="G115" s="622">
        <v>0</v>
      </c>
      <c r="H115" s="624">
        <v>3.75</v>
      </c>
      <c r="I115" s="621">
        <v>33.75</v>
      </c>
      <c r="J115" s="622">
        <v>33.75</v>
      </c>
      <c r="K115" s="625" t="s">
        <v>362</v>
      </c>
    </row>
    <row r="116" spans="1:11" ht="14.4" customHeight="1" thickBot="1" x14ac:dyDescent="0.35">
      <c r="A116" s="638" t="s">
        <v>444</v>
      </c>
      <c r="B116" s="616">
        <v>0</v>
      </c>
      <c r="C116" s="616">
        <v>0.3</v>
      </c>
      <c r="D116" s="617">
        <v>0.3</v>
      </c>
      <c r="E116" s="626" t="s">
        <v>362</v>
      </c>
      <c r="F116" s="616">
        <v>0</v>
      </c>
      <c r="G116" s="617">
        <v>0</v>
      </c>
      <c r="H116" s="619">
        <v>3.75</v>
      </c>
      <c r="I116" s="616">
        <v>33.75</v>
      </c>
      <c r="J116" s="617">
        <v>33.75</v>
      </c>
      <c r="K116" s="627" t="s">
        <v>362</v>
      </c>
    </row>
    <row r="117" spans="1:11" ht="14.4" customHeight="1" thickBot="1" x14ac:dyDescent="0.35">
      <c r="A117" s="637" t="s">
        <v>445</v>
      </c>
      <c r="B117" s="621">
        <v>157.99999999999699</v>
      </c>
      <c r="C117" s="621">
        <v>67.933000000000007</v>
      </c>
      <c r="D117" s="622">
        <v>-90.066999999996995</v>
      </c>
      <c r="E117" s="628">
        <v>0.42995569620200003</v>
      </c>
      <c r="F117" s="621">
        <v>162.99999486589499</v>
      </c>
      <c r="G117" s="622">
        <v>162.99999486589499</v>
      </c>
      <c r="H117" s="624">
        <v>0</v>
      </c>
      <c r="I117" s="621">
        <v>68.953000000000003</v>
      </c>
      <c r="J117" s="622">
        <v>-94.046994865895002</v>
      </c>
      <c r="K117" s="629">
        <v>0.42302455320100002</v>
      </c>
    </row>
    <row r="118" spans="1:11" ht="14.4" customHeight="1" thickBot="1" x14ac:dyDescent="0.35">
      <c r="A118" s="638" t="s">
        <v>446</v>
      </c>
      <c r="B118" s="616">
        <v>157.99999999999699</v>
      </c>
      <c r="C118" s="616">
        <v>67.933000000000007</v>
      </c>
      <c r="D118" s="617">
        <v>-90.066999999996995</v>
      </c>
      <c r="E118" s="618">
        <v>0.42995569620200003</v>
      </c>
      <c r="F118" s="616">
        <v>162.99999486589499</v>
      </c>
      <c r="G118" s="617">
        <v>162.99999486589499</v>
      </c>
      <c r="H118" s="619">
        <v>0</v>
      </c>
      <c r="I118" s="616">
        <v>68.953000000000003</v>
      </c>
      <c r="J118" s="617">
        <v>-94.046994865895002</v>
      </c>
      <c r="K118" s="620">
        <v>0.42302455320100002</v>
      </c>
    </row>
    <row r="119" spans="1:11" ht="14.4" customHeight="1" thickBot="1" x14ac:dyDescent="0.35">
      <c r="A119" s="636" t="s">
        <v>447</v>
      </c>
      <c r="B119" s="616">
        <v>16740</v>
      </c>
      <c r="C119" s="616">
        <v>16426.251420000001</v>
      </c>
      <c r="D119" s="617">
        <v>-313.74857999999199</v>
      </c>
      <c r="E119" s="618">
        <v>0.98125755197099995</v>
      </c>
      <c r="F119" s="616">
        <v>17850.999437736798</v>
      </c>
      <c r="G119" s="617">
        <v>17850.999437736798</v>
      </c>
      <c r="H119" s="619">
        <v>1248.2484999999999</v>
      </c>
      <c r="I119" s="616">
        <v>17285.35326</v>
      </c>
      <c r="J119" s="617">
        <v>-565.646177736759</v>
      </c>
      <c r="K119" s="620">
        <v>0.96831291268999997</v>
      </c>
    </row>
    <row r="120" spans="1:11" ht="14.4" customHeight="1" thickBot="1" x14ac:dyDescent="0.35">
      <c r="A120" s="637" t="s">
        <v>448</v>
      </c>
      <c r="B120" s="621">
        <v>4431</v>
      </c>
      <c r="C120" s="621">
        <v>4540.8972199999998</v>
      </c>
      <c r="D120" s="622">
        <v>109.897220000003</v>
      </c>
      <c r="E120" s="628">
        <v>1.024801900248</v>
      </c>
      <c r="F120" s="621">
        <v>4725.9998511424501</v>
      </c>
      <c r="G120" s="622">
        <v>4725.9998511424501</v>
      </c>
      <c r="H120" s="624">
        <v>431.089</v>
      </c>
      <c r="I120" s="621">
        <v>4757.6850100000001</v>
      </c>
      <c r="J120" s="622">
        <v>31.685158857546998</v>
      </c>
      <c r="K120" s="629">
        <v>1.006704435009</v>
      </c>
    </row>
    <row r="121" spans="1:11" ht="14.4" customHeight="1" thickBot="1" x14ac:dyDescent="0.35">
      <c r="A121" s="638" t="s">
        <v>449</v>
      </c>
      <c r="B121" s="616">
        <v>4431</v>
      </c>
      <c r="C121" s="616">
        <v>4540.8972199999998</v>
      </c>
      <c r="D121" s="617">
        <v>109.897220000003</v>
      </c>
      <c r="E121" s="618">
        <v>1.024801900248</v>
      </c>
      <c r="F121" s="616">
        <v>4725.9998511424501</v>
      </c>
      <c r="G121" s="617">
        <v>4725.9998511424501</v>
      </c>
      <c r="H121" s="619">
        <v>431.089</v>
      </c>
      <c r="I121" s="616">
        <v>4757.6850100000001</v>
      </c>
      <c r="J121" s="617">
        <v>31.685158857546998</v>
      </c>
      <c r="K121" s="620">
        <v>1.006704435009</v>
      </c>
    </row>
    <row r="122" spans="1:11" ht="14.4" customHeight="1" thickBot="1" x14ac:dyDescent="0.35">
      <c r="A122" s="637" t="s">
        <v>450</v>
      </c>
      <c r="B122" s="621">
        <v>12309</v>
      </c>
      <c r="C122" s="621">
        <v>11885.3542</v>
      </c>
      <c r="D122" s="622">
        <v>-423.645799999997</v>
      </c>
      <c r="E122" s="628">
        <v>0.96558243561599999</v>
      </c>
      <c r="F122" s="621">
        <v>13124.9995865943</v>
      </c>
      <c r="G122" s="622">
        <v>13124.9995865943</v>
      </c>
      <c r="H122" s="624">
        <v>817.159500000001</v>
      </c>
      <c r="I122" s="621">
        <v>12527.668250000001</v>
      </c>
      <c r="J122" s="622">
        <v>-597.33133659430996</v>
      </c>
      <c r="K122" s="629">
        <v>0.95448903958700004</v>
      </c>
    </row>
    <row r="123" spans="1:11" ht="14.4" customHeight="1" thickBot="1" x14ac:dyDescent="0.35">
      <c r="A123" s="638" t="s">
        <v>451</v>
      </c>
      <c r="B123" s="616">
        <v>12309</v>
      </c>
      <c r="C123" s="616">
        <v>11885.3542</v>
      </c>
      <c r="D123" s="617">
        <v>-423.645799999997</v>
      </c>
      <c r="E123" s="618">
        <v>0.96558243561599999</v>
      </c>
      <c r="F123" s="616">
        <v>13124.9995865943</v>
      </c>
      <c r="G123" s="617">
        <v>13124.9995865943</v>
      </c>
      <c r="H123" s="619">
        <v>817.159500000001</v>
      </c>
      <c r="I123" s="616">
        <v>12527.668250000001</v>
      </c>
      <c r="J123" s="617">
        <v>-597.33133659430996</v>
      </c>
      <c r="K123" s="620">
        <v>0.95448903958700004</v>
      </c>
    </row>
    <row r="124" spans="1:11" ht="14.4" customHeight="1" thickBot="1" x14ac:dyDescent="0.35">
      <c r="A124" s="636" t="s">
        <v>452</v>
      </c>
      <c r="B124" s="616">
        <v>492</v>
      </c>
      <c r="C124" s="616">
        <v>505.41928000000001</v>
      </c>
      <c r="D124" s="617">
        <v>13.419280000000001</v>
      </c>
      <c r="E124" s="618">
        <v>1.027274959349</v>
      </c>
      <c r="F124" s="616">
        <v>524.99998346377197</v>
      </c>
      <c r="G124" s="617">
        <v>524.99998346377197</v>
      </c>
      <c r="H124" s="619">
        <v>47.899389999999997</v>
      </c>
      <c r="I124" s="616">
        <v>529.32135000000005</v>
      </c>
      <c r="J124" s="617">
        <v>4.321366536227</v>
      </c>
      <c r="K124" s="620">
        <v>1.0082311746129999</v>
      </c>
    </row>
    <row r="125" spans="1:11" ht="14.4" customHeight="1" thickBot="1" x14ac:dyDescent="0.35">
      <c r="A125" s="637" t="s">
        <v>453</v>
      </c>
      <c r="B125" s="621">
        <v>492</v>
      </c>
      <c r="C125" s="621">
        <v>505.41928000000001</v>
      </c>
      <c r="D125" s="622">
        <v>13.419280000000001</v>
      </c>
      <c r="E125" s="628">
        <v>1.027274959349</v>
      </c>
      <c r="F125" s="621">
        <v>524.99998346377197</v>
      </c>
      <c r="G125" s="622">
        <v>524.99998346377197</v>
      </c>
      <c r="H125" s="624">
        <v>47.899389999999997</v>
      </c>
      <c r="I125" s="621">
        <v>529.32135000000005</v>
      </c>
      <c r="J125" s="622">
        <v>4.321366536227</v>
      </c>
      <c r="K125" s="629">
        <v>1.0082311746129999</v>
      </c>
    </row>
    <row r="126" spans="1:11" ht="14.4" customHeight="1" thickBot="1" x14ac:dyDescent="0.35">
      <c r="A126" s="638" t="s">
        <v>454</v>
      </c>
      <c r="B126" s="616">
        <v>492</v>
      </c>
      <c r="C126" s="616">
        <v>505.41928000000001</v>
      </c>
      <c r="D126" s="617">
        <v>13.419280000000001</v>
      </c>
      <c r="E126" s="618">
        <v>1.027274959349</v>
      </c>
      <c r="F126" s="616">
        <v>524.99998346377197</v>
      </c>
      <c r="G126" s="617">
        <v>524.99998346377197</v>
      </c>
      <c r="H126" s="619">
        <v>47.899389999999997</v>
      </c>
      <c r="I126" s="616">
        <v>529.32135000000005</v>
      </c>
      <c r="J126" s="617">
        <v>4.321366536227</v>
      </c>
      <c r="K126" s="620">
        <v>1.0082311746129999</v>
      </c>
    </row>
    <row r="127" spans="1:11" ht="14.4" customHeight="1" thickBot="1" x14ac:dyDescent="0.35">
      <c r="A127" s="635" t="s">
        <v>455</v>
      </c>
      <c r="B127" s="616">
        <v>0</v>
      </c>
      <c r="C127" s="616">
        <v>245.04701</v>
      </c>
      <c r="D127" s="617">
        <v>245.04701</v>
      </c>
      <c r="E127" s="626" t="s">
        <v>336</v>
      </c>
      <c r="F127" s="616">
        <v>0</v>
      </c>
      <c r="G127" s="617">
        <v>0</v>
      </c>
      <c r="H127" s="619">
        <v>27.680250000000001</v>
      </c>
      <c r="I127" s="616">
        <v>202.34123</v>
      </c>
      <c r="J127" s="617">
        <v>202.34123</v>
      </c>
      <c r="K127" s="627" t="s">
        <v>336</v>
      </c>
    </row>
    <row r="128" spans="1:11" ht="14.4" customHeight="1" thickBot="1" x14ac:dyDescent="0.35">
      <c r="A128" s="636" t="s">
        <v>456</v>
      </c>
      <c r="B128" s="616">
        <v>0</v>
      </c>
      <c r="C128" s="616">
        <v>60.021000000000001</v>
      </c>
      <c r="D128" s="617">
        <v>60.021000000000001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7" t="s">
        <v>457</v>
      </c>
      <c r="B129" s="621">
        <v>0</v>
      </c>
      <c r="C129" s="621">
        <v>60.021000000000001</v>
      </c>
      <c r="D129" s="622">
        <v>60.021000000000001</v>
      </c>
      <c r="E129" s="623" t="s">
        <v>336</v>
      </c>
      <c r="F129" s="621">
        <v>0</v>
      </c>
      <c r="G129" s="622">
        <v>0</v>
      </c>
      <c r="H129" s="624">
        <v>0</v>
      </c>
      <c r="I129" s="621">
        <v>0</v>
      </c>
      <c r="J129" s="622">
        <v>0</v>
      </c>
      <c r="K129" s="625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60.021000000000001</v>
      </c>
      <c r="D130" s="617">
        <v>60.021000000000001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6" t="s">
        <v>459</v>
      </c>
      <c r="B131" s="616">
        <v>0</v>
      </c>
      <c r="C131" s="616">
        <v>185.02601000000001</v>
      </c>
      <c r="D131" s="617">
        <v>185.02601000000001</v>
      </c>
      <c r="E131" s="626" t="s">
        <v>336</v>
      </c>
      <c r="F131" s="616">
        <v>0</v>
      </c>
      <c r="G131" s="617">
        <v>0</v>
      </c>
      <c r="H131" s="619">
        <v>27.680250000000001</v>
      </c>
      <c r="I131" s="616">
        <v>202.34123</v>
      </c>
      <c r="J131" s="617">
        <v>202.34123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107.57738000000001</v>
      </c>
      <c r="D132" s="622">
        <v>107.57738000000001</v>
      </c>
      <c r="E132" s="623" t="s">
        <v>336</v>
      </c>
      <c r="F132" s="621">
        <v>0</v>
      </c>
      <c r="G132" s="622">
        <v>0</v>
      </c>
      <c r="H132" s="624">
        <v>12.18825</v>
      </c>
      <c r="I132" s="621">
        <v>68.149230000000003</v>
      </c>
      <c r="J132" s="622">
        <v>68.149230000000003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1.4569000000000001</v>
      </c>
      <c r="D133" s="617">
        <v>1.4569000000000001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2.1335000000000002</v>
      </c>
      <c r="J133" s="617">
        <v>2.1335000000000002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0</v>
      </c>
      <c r="D134" s="617">
        <v>0</v>
      </c>
      <c r="E134" s="618">
        <v>1</v>
      </c>
      <c r="F134" s="616">
        <v>0</v>
      </c>
      <c r="G134" s="617">
        <v>0</v>
      </c>
      <c r="H134" s="619">
        <v>0</v>
      </c>
      <c r="I134" s="616">
        <v>-2.7967300000000002</v>
      </c>
      <c r="J134" s="617">
        <v>-2.7967300000000002</v>
      </c>
      <c r="K134" s="627" t="s">
        <v>362</v>
      </c>
    </row>
    <row r="135" spans="1:11" ht="14.4" customHeight="1" thickBot="1" x14ac:dyDescent="0.35">
      <c r="A135" s="638" t="s">
        <v>463</v>
      </c>
      <c r="B135" s="616">
        <v>0</v>
      </c>
      <c r="C135" s="616">
        <v>17.601479999999999</v>
      </c>
      <c r="D135" s="617">
        <v>17.601479999999999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88.218999999999994</v>
      </c>
      <c r="D136" s="617">
        <v>88.218999999999994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55.597000000000001</v>
      </c>
      <c r="J136" s="617">
        <v>55.597000000000001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0.3</v>
      </c>
      <c r="D137" s="617">
        <v>0.3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0.4</v>
      </c>
      <c r="J137" s="617">
        <v>0.4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0</v>
      </c>
      <c r="D138" s="617">
        <v>0</v>
      </c>
      <c r="E138" s="618">
        <v>1</v>
      </c>
      <c r="F138" s="616">
        <v>0</v>
      </c>
      <c r="G138" s="617">
        <v>0</v>
      </c>
      <c r="H138" s="619">
        <v>12.18825</v>
      </c>
      <c r="I138" s="616">
        <v>12.81546</v>
      </c>
      <c r="J138" s="617">
        <v>12.81546</v>
      </c>
      <c r="K138" s="627" t="s">
        <v>362</v>
      </c>
    </row>
    <row r="139" spans="1:11" ht="14.4" customHeight="1" thickBot="1" x14ac:dyDescent="0.35">
      <c r="A139" s="640" t="s">
        <v>467</v>
      </c>
      <c r="B139" s="616">
        <v>0</v>
      </c>
      <c r="C139" s="616">
        <v>47.512</v>
      </c>
      <c r="D139" s="617">
        <v>47.512</v>
      </c>
      <c r="E139" s="626" t="s">
        <v>362</v>
      </c>
      <c r="F139" s="616">
        <v>0</v>
      </c>
      <c r="G139" s="617">
        <v>0</v>
      </c>
      <c r="H139" s="619">
        <v>0</v>
      </c>
      <c r="I139" s="616">
        <v>31.306000000000001</v>
      </c>
      <c r="J139" s="617">
        <v>31.306000000000001</v>
      </c>
      <c r="K139" s="627" t="s">
        <v>362</v>
      </c>
    </row>
    <row r="140" spans="1:11" ht="14.4" customHeight="1" thickBot="1" x14ac:dyDescent="0.35">
      <c r="A140" s="638" t="s">
        <v>468</v>
      </c>
      <c r="B140" s="616">
        <v>0</v>
      </c>
      <c r="C140" s="616">
        <v>47.512</v>
      </c>
      <c r="D140" s="617">
        <v>47.512</v>
      </c>
      <c r="E140" s="626" t="s">
        <v>362</v>
      </c>
      <c r="F140" s="616">
        <v>0</v>
      </c>
      <c r="G140" s="617">
        <v>0</v>
      </c>
      <c r="H140" s="619">
        <v>0</v>
      </c>
      <c r="I140" s="616">
        <v>31.306000000000001</v>
      </c>
      <c r="J140" s="617">
        <v>31.306000000000001</v>
      </c>
      <c r="K140" s="627" t="s">
        <v>362</v>
      </c>
    </row>
    <row r="141" spans="1:11" ht="14.4" customHeight="1" thickBot="1" x14ac:dyDescent="0.35">
      <c r="A141" s="637" t="s">
        <v>469</v>
      </c>
      <c r="B141" s="621">
        <v>0</v>
      </c>
      <c r="C141" s="621">
        <v>1.38663</v>
      </c>
      <c r="D141" s="622">
        <v>1.38663</v>
      </c>
      <c r="E141" s="623" t="s">
        <v>362</v>
      </c>
      <c r="F141" s="621">
        <v>0</v>
      </c>
      <c r="G141" s="622">
        <v>0</v>
      </c>
      <c r="H141" s="624">
        <v>0</v>
      </c>
      <c r="I141" s="621">
        <v>0</v>
      </c>
      <c r="J141" s="622">
        <v>0</v>
      </c>
      <c r="K141" s="625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1.38663</v>
      </c>
      <c r="D142" s="617">
        <v>1.38663</v>
      </c>
      <c r="E142" s="626" t="s">
        <v>362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40" t="s">
        <v>471</v>
      </c>
      <c r="B143" s="616">
        <v>0</v>
      </c>
      <c r="C143" s="616">
        <v>24.35</v>
      </c>
      <c r="D143" s="617">
        <v>24.35</v>
      </c>
      <c r="E143" s="626" t="s">
        <v>336</v>
      </c>
      <c r="F143" s="616">
        <v>0</v>
      </c>
      <c r="G143" s="617">
        <v>0</v>
      </c>
      <c r="H143" s="619">
        <v>15.492000000000001</v>
      </c>
      <c r="I143" s="616">
        <v>29.492000000000001</v>
      </c>
      <c r="J143" s="617">
        <v>29.492000000000001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24.35</v>
      </c>
      <c r="D144" s="617">
        <v>24.35</v>
      </c>
      <c r="E144" s="626" t="s">
        <v>336</v>
      </c>
      <c r="F144" s="616">
        <v>0</v>
      </c>
      <c r="G144" s="617">
        <v>0</v>
      </c>
      <c r="H144" s="619">
        <v>15.492000000000001</v>
      </c>
      <c r="I144" s="616">
        <v>29.492000000000001</v>
      </c>
      <c r="J144" s="617">
        <v>29.492000000000001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4.2</v>
      </c>
      <c r="D145" s="617">
        <v>4.2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2.6</v>
      </c>
      <c r="J145" s="617">
        <v>2.6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4.2</v>
      </c>
      <c r="D146" s="617">
        <v>4.2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2.6</v>
      </c>
      <c r="J146" s="617">
        <v>2.6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0</v>
      </c>
      <c r="D147" s="617">
        <v>0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70.793999999999997</v>
      </c>
      <c r="J147" s="617">
        <v>70.793999999999997</v>
      </c>
      <c r="K147" s="627" t="s">
        <v>362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70.793999999999997</v>
      </c>
      <c r="J148" s="617">
        <v>70.793999999999997</v>
      </c>
      <c r="K148" s="627" t="s">
        <v>362</v>
      </c>
    </row>
    <row r="149" spans="1:11" ht="14.4" customHeight="1" thickBot="1" x14ac:dyDescent="0.35">
      <c r="A149" s="635" t="s">
        <v>477</v>
      </c>
      <c r="B149" s="616">
        <v>8355.1017727710096</v>
      </c>
      <c r="C149" s="616">
        <v>8517.1171400000003</v>
      </c>
      <c r="D149" s="617">
        <v>162.01536722899601</v>
      </c>
      <c r="E149" s="618">
        <v>1.0193911901529999</v>
      </c>
      <c r="F149" s="616">
        <v>7130.1090513686604</v>
      </c>
      <c r="G149" s="617">
        <v>7130.1090513686604</v>
      </c>
      <c r="H149" s="619">
        <v>614.04300000000001</v>
      </c>
      <c r="I149" s="616">
        <v>7412.90744</v>
      </c>
      <c r="J149" s="617">
        <v>282.79838863134199</v>
      </c>
      <c r="K149" s="620">
        <v>1.039662561483</v>
      </c>
    </row>
    <row r="150" spans="1:11" ht="14.4" customHeight="1" thickBot="1" x14ac:dyDescent="0.35">
      <c r="A150" s="636" t="s">
        <v>478</v>
      </c>
      <c r="B150" s="616">
        <v>8264.1017727710096</v>
      </c>
      <c r="C150" s="616">
        <v>8280.6090000000004</v>
      </c>
      <c r="D150" s="617">
        <v>16.507227228996001</v>
      </c>
      <c r="E150" s="618">
        <v>1.001997461754</v>
      </c>
      <c r="F150" s="616">
        <v>7114.1090513686604</v>
      </c>
      <c r="G150" s="617">
        <v>7114.1090513686604</v>
      </c>
      <c r="H150" s="619">
        <v>593.83699999999999</v>
      </c>
      <c r="I150" s="616">
        <v>7167.3069999999998</v>
      </c>
      <c r="J150" s="617">
        <v>53.197948631342001</v>
      </c>
      <c r="K150" s="620">
        <v>1.0074778089909999</v>
      </c>
    </row>
    <row r="151" spans="1:11" ht="14.4" customHeight="1" thickBot="1" x14ac:dyDescent="0.35">
      <c r="A151" s="637" t="s">
        <v>479</v>
      </c>
      <c r="B151" s="621">
        <v>8264.1017727710096</v>
      </c>
      <c r="C151" s="621">
        <v>8264.7530000000006</v>
      </c>
      <c r="D151" s="622">
        <v>0.65122722899600005</v>
      </c>
      <c r="E151" s="628">
        <v>1.0000788019369999</v>
      </c>
      <c r="F151" s="621">
        <v>7114.1090513686604</v>
      </c>
      <c r="G151" s="622">
        <v>7114.1090513686604</v>
      </c>
      <c r="H151" s="624">
        <v>593.83699999999999</v>
      </c>
      <c r="I151" s="621">
        <v>7160.241</v>
      </c>
      <c r="J151" s="622">
        <v>46.131948631341999</v>
      </c>
      <c r="K151" s="629">
        <v>1.0064845714749999</v>
      </c>
    </row>
    <row r="152" spans="1:11" ht="14.4" customHeight="1" thickBot="1" x14ac:dyDescent="0.35">
      <c r="A152" s="638" t="s">
        <v>480</v>
      </c>
      <c r="B152" s="616">
        <v>168.993285667446</v>
      </c>
      <c r="C152" s="616">
        <v>170.26300000000001</v>
      </c>
      <c r="D152" s="617">
        <v>1.2697143325539999</v>
      </c>
      <c r="E152" s="618">
        <v>1.007513401065</v>
      </c>
      <c r="F152" s="616">
        <v>173.99999451941801</v>
      </c>
      <c r="G152" s="617">
        <v>173.99999451941801</v>
      </c>
      <c r="H152" s="619">
        <v>14.635999999999999</v>
      </c>
      <c r="I152" s="616">
        <v>174.15199999999999</v>
      </c>
      <c r="J152" s="617">
        <v>0.152005480581</v>
      </c>
      <c r="K152" s="620">
        <v>1.0008735947430001</v>
      </c>
    </row>
    <row r="153" spans="1:11" ht="14.4" customHeight="1" thickBot="1" x14ac:dyDescent="0.35">
      <c r="A153" s="638" t="s">
        <v>481</v>
      </c>
      <c r="B153" s="616">
        <v>2068.99999999996</v>
      </c>
      <c r="C153" s="616">
        <v>2067.4569999999999</v>
      </c>
      <c r="D153" s="617">
        <v>-1.5429999999599999</v>
      </c>
      <c r="E153" s="618">
        <v>0.99925422909600004</v>
      </c>
      <c r="F153" s="616">
        <v>1301.9999589901199</v>
      </c>
      <c r="G153" s="617">
        <v>1301.9999589901199</v>
      </c>
      <c r="H153" s="619">
        <v>112.53700000000001</v>
      </c>
      <c r="I153" s="616">
        <v>1344.904</v>
      </c>
      <c r="J153" s="617">
        <v>42.904041009883002</v>
      </c>
      <c r="K153" s="620">
        <v>1.0329524134870001</v>
      </c>
    </row>
    <row r="154" spans="1:11" ht="14.4" customHeight="1" thickBot="1" x14ac:dyDescent="0.35">
      <c r="A154" s="638" t="s">
        <v>482</v>
      </c>
      <c r="B154" s="616">
        <v>3.1223446848490002</v>
      </c>
      <c r="C154" s="616">
        <v>4.5599999999999996</v>
      </c>
      <c r="D154" s="617">
        <v>1.43765531515</v>
      </c>
      <c r="E154" s="618">
        <v>1.4604409379029999</v>
      </c>
      <c r="F154" s="616">
        <v>3.122344586503</v>
      </c>
      <c r="G154" s="617">
        <v>3.122344586503</v>
      </c>
      <c r="H154" s="619">
        <v>0.38</v>
      </c>
      <c r="I154" s="616">
        <v>4.5599999999999996</v>
      </c>
      <c r="J154" s="617">
        <v>1.437655413496</v>
      </c>
      <c r="K154" s="620">
        <v>1.4604409839029999</v>
      </c>
    </row>
    <row r="155" spans="1:11" ht="14.4" customHeight="1" thickBot="1" x14ac:dyDescent="0.35">
      <c r="A155" s="638" t="s">
        <v>483</v>
      </c>
      <c r="B155" s="616">
        <v>1124.98614241884</v>
      </c>
      <c r="C155" s="616">
        <v>1126.5119999999999</v>
      </c>
      <c r="D155" s="617">
        <v>1.5258575811599999</v>
      </c>
      <c r="E155" s="618">
        <v>1.001356334557</v>
      </c>
      <c r="F155" s="616">
        <v>1127.98689523236</v>
      </c>
      <c r="G155" s="617">
        <v>1127.98689523236</v>
      </c>
      <c r="H155" s="619">
        <v>94.941999999999993</v>
      </c>
      <c r="I155" s="616">
        <v>1131.1320000000001</v>
      </c>
      <c r="J155" s="617">
        <v>3.145104767641</v>
      </c>
      <c r="K155" s="620">
        <v>1.0027882458390001</v>
      </c>
    </row>
    <row r="156" spans="1:11" ht="14.4" customHeight="1" thickBot="1" x14ac:dyDescent="0.35">
      <c r="A156" s="638" t="s">
        <v>484</v>
      </c>
      <c r="B156" s="616">
        <v>4682.99999999992</v>
      </c>
      <c r="C156" s="616">
        <v>4682.1930000000002</v>
      </c>
      <c r="D156" s="617">
        <v>-0.806999999912</v>
      </c>
      <c r="E156" s="618">
        <v>0.99982767456699995</v>
      </c>
      <c r="F156" s="616">
        <v>4439.9998601506004</v>
      </c>
      <c r="G156" s="617">
        <v>4439.9998601506004</v>
      </c>
      <c r="H156" s="619">
        <v>369.81700000000001</v>
      </c>
      <c r="I156" s="616">
        <v>4438.433</v>
      </c>
      <c r="J156" s="617">
        <v>-1.566860150598</v>
      </c>
      <c r="K156" s="620">
        <v>0.99964710355800002</v>
      </c>
    </row>
    <row r="157" spans="1:11" ht="14.4" customHeight="1" thickBot="1" x14ac:dyDescent="0.35">
      <c r="A157" s="638" t="s">
        <v>485</v>
      </c>
      <c r="B157" s="616">
        <v>214.99999999999599</v>
      </c>
      <c r="C157" s="616">
        <v>213.768</v>
      </c>
      <c r="D157" s="617">
        <v>-1.2319999999960001</v>
      </c>
      <c r="E157" s="618">
        <v>0.99426976744100004</v>
      </c>
      <c r="F157" s="616">
        <v>66.999997889659994</v>
      </c>
      <c r="G157" s="617">
        <v>66.999997889659994</v>
      </c>
      <c r="H157" s="619">
        <v>1.5249999999999999</v>
      </c>
      <c r="I157" s="616">
        <v>67.06</v>
      </c>
      <c r="J157" s="617">
        <v>6.0002110338999999E-2</v>
      </c>
      <c r="K157" s="620">
        <v>1.000895553913</v>
      </c>
    </row>
    <row r="158" spans="1:11" ht="14.4" customHeight="1" thickBot="1" x14ac:dyDescent="0.35">
      <c r="A158" s="637" t="s">
        <v>486</v>
      </c>
      <c r="B158" s="621">
        <v>0</v>
      </c>
      <c r="C158" s="621">
        <v>15.856</v>
      </c>
      <c r="D158" s="622">
        <v>15.856</v>
      </c>
      <c r="E158" s="623" t="s">
        <v>336</v>
      </c>
      <c r="F158" s="621">
        <v>0</v>
      </c>
      <c r="G158" s="622">
        <v>0</v>
      </c>
      <c r="H158" s="624">
        <v>0</v>
      </c>
      <c r="I158" s="621">
        <v>7.0659999999999998</v>
      </c>
      <c r="J158" s="622">
        <v>7.0659999999999998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5.4320000000000004</v>
      </c>
      <c r="D159" s="617">
        <v>5.4320000000000004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0">
        <v>12</v>
      </c>
    </row>
    <row r="160" spans="1:11" ht="14.4" customHeight="1" thickBot="1" x14ac:dyDescent="0.35">
      <c r="A160" s="638" t="s">
        <v>488</v>
      </c>
      <c r="B160" s="616">
        <v>0</v>
      </c>
      <c r="C160" s="616">
        <v>4.2729999999999997</v>
      </c>
      <c r="D160" s="617">
        <v>4.2729999999999997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7.0659999999999998</v>
      </c>
      <c r="J160" s="617">
        <v>7.0659999999999998</v>
      </c>
      <c r="K160" s="627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6.1509999999999998</v>
      </c>
      <c r="D161" s="617">
        <v>6.1509999999999998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336</v>
      </c>
    </row>
    <row r="162" spans="1:11" ht="14.4" customHeight="1" thickBot="1" x14ac:dyDescent="0.35">
      <c r="A162" s="636" t="s">
        <v>490</v>
      </c>
      <c r="B162" s="616">
        <v>91</v>
      </c>
      <c r="C162" s="616">
        <v>236.50814</v>
      </c>
      <c r="D162" s="617">
        <v>145.50814</v>
      </c>
      <c r="E162" s="618">
        <v>2.5989905494499999</v>
      </c>
      <c r="F162" s="616">
        <v>16</v>
      </c>
      <c r="G162" s="617">
        <v>16</v>
      </c>
      <c r="H162" s="619">
        <v>20.206</v>
      </c>
      <c r="I162" s="616">
        <v>245.60043999999999</v>
      </c>
      <c r="J162" s="617">
        <v>229.60043999999999</v>
      </c>
      <c r="K162" s="620">
        <v>15.350027499999999</v>
      </c>
    </row>
    <row r="163" spans="1:11" ht="14.4" customHeight="1" thickBot="1" x14ac:dyDescent="0.35">
      <c r="A163" s="637" t="s">
        <v>491</v>
      </c>
      <c r="B163" s="621">
        <v>91</v>
      </c>
      <c r="C163" s="621">
        <v>197.94614000000001</v>
      </c>
      <c r="D163" s="622">
        <v>106.94614</v>
      </c>
      <c r="E163" s="628">
        <v>2.1752323076920002</v>
      </c>
      <c r="F163" s="621">
        <v>16</v>
      </c>
      <c r="G163" s="622">
        <v>16</v>
      </c>
      <c r="H163" s="624">
        <v>0</v>
      </c>
      <c r="I163" s="621">
        <v>202.49044000000001</v>
      </c>
      <c r="J163" s="622">
        <v>186.49044000000001</v>
      </c>
      <c r="K163" s="629">
        <v>12.6556525</v>
      </c>
    </row>
    <row r="164" spans="1:11" ht="14.4" customHeight="1" thickBot="1" x14ac:dyDescent="0.35">
      <c r="A164" s="638" t="s">
        <v>492</v>
      </c>
      <c r="B164" s="616">
        <v>91</v>
      </c>
      <c r="C164" s="616">
        <v>87.55</v>
      </c>
      <c r="D164" s="617">
        <v>-3.45</v>
      </c>
      <c r="E164" s="618">
        <v>0.96208791208699995</v>
      </c>
      <c r="F164" s="616">
        <v>16</v>
      </c>
      <c r="G164" s="617">
        <v>16</v>
      </c>
      <c r="H164" s="619">
        <v>0</v>
      </c>
      <c r="I164" s="616">
        <v>33.167099999999998</v>
      </c>
      <c r="J164" s="617">
        <v>17.167100000000001</v>
      </c>
      <c r="K164" s="620">
        <v>2.0729437499999999</v>
      </c>
    </row>
    <row r="165" spans="1:11" ht="14.4" customHeight="1" thickBot="1" x14ac:dyDescent="0.35">
      <c r="A165" s="638" t="s">
        <v>493</v>
      </c>
      <c r="B165" s="616">
        <v>0</v>
      </c>
      <c r="C165" s="616">
        <v>110.39614</v>
      </c>
      <c r="D165" s="617">
        <v>110.39614</v>
      </c>
      <c r="E165" s="626" t="s">
        <v>336</v>
      </c>
      <c r="F165" s="616">
        <v>0</v>
      </c>
      <c r="G165" s="617">
        <v>0</v>
      </c>
      <c r="H165" s="619">
        <v>0</v>
      </c>
      <c r="I165" s="616">
        <v>169.32334</v>
      </c>
      <c r="J165" s="617">
        <v>169.32334</v>
      </c>
      <c r="K165" s="627" t="s">
        <v>362</v>
      </c>
    </row>
    <row r="166" spans="1:11" ht="14.4" customHeight="1" thickBot="1" x14ac:dyDescent="0.35">
      <c r="A166" s="637" t="s">
        <v>494</v>
      </c>
      <c r="B166" s="621">
        <v>0</v>
      </c>
      <c r="C166" s="621">
        <v>34.448</v>
      </c>
      <c r="D166" s="622">
        <v>34.448</v>
      </c>
      <c r="E166" s="623" t="s">
        <v>336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6.94</v>
      </c>
      <c r="D167" s="617">
        <v>6.94</v>
      </c>
      <c r="E167" s="626" t="s">
        <v>362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27.507999999999999</v>
      </c>
      <c r="D168" s="617">
        <v>27.507999999999999</v>
      </c>
      <c r="E168" s="626" t="s">
        <v>362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7" t="s">
        <v>497</v>
      </c>
      <c r="B169" s="621">
        <v>0</v>
      </c>
      <c r="C169" s="621">
        <v>4.1139999999999999</v>
      </c>
      <c r="D169" s="622">
        <v>4.1139999999999999</v>
      </c>
      <c r="E169" s="623" t="s">
        <v>336</v>
      </c>
      <c r="F169" s="621">
        <v>0</v>
      </c>
      <c r="G169" s="622">
        <v>0</v>
      </c>
      <c r="H169" s="624">
        <v>0</v>
      </c>
      <c r="I169" s="621">
        <v>20</v>
      </c>
      <c r="J169" s="622">
        <v>20</v>
      </c>
      <c r="K169" s="625" t="s">
        <v>362</v>
      </c>
    </row>
    <row r="170" spans="1:11" ht="14.4" customHeight="1" thickBot="1" x14ac:dyDescent="0.35">
      <c r="A170" s="638" t="s">
        <v>498</v>
      </c>
      <c r="B170" s="616">
        <v>0</v>
      </c>
      <c r="C170" s="616">
        <v>0</v>
      </c>
      <c r="D170" s="617">
        <v>0</v>
      </c>
      <c r="E170" s="618">
        <v>1</v>
      </c>
      <c r="F170" s="616">
        <v>0</v>
      </c>
      <c r="G170" s="617">
        <v>0</v>
      </c>
      <c r="H170" s="619">
        <v>0</v>
      </c>
      <c r="I170" s="616">
        <v>20</v>
      </c>
      <c r="J170" s="617">
        <v>20</v>
      </c>
      <c r="K170" s="627" t="s">
        <v>362</v>
      </c>
    </row>
    <row r="171" spans="1:11" ht="14.4" customHeight="1" thickBot="1" x14ac:dyDescent="0.35">
      <c r="A171" s="638" t="s">
        <v>499</v>
      </c>
      <c r="B171" s="616">
        <v>0</v>
      </c>
      <c r="C171" s="616">
        <v>4.1139999999999999</v>
      </c>
      <c r="D171" s="617">
        <v>4.1139999999999999</v>
      </c>
      <c r="E171" s="626" t="s">
        <v>362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0">
        <v>12</v>
      </c>
    </row>
    <row r="172" spans="1:11" ht="14.4" customHeight="1" thickBot="1" x14ac:dyDescent="0.35">
      <c r="A172" s="637" t="s">
        <v>500</v>
      </c>
      <c r="B172" s="621">
        <v>0</v>
      </c>
      <c r="C172" s="621">
        <v>0</v>
      </c>
      <c r="D172" s="622">
        <v>0</v>
      </c>
      <c r="E172" s="623" t="s">
        <v>336</v>
      </c>
      <c r="F172" s="621">
        <v>0</v>
      </c>
      <c r="G172" s="622">
        <v>0</v>
      </c>
      <c r="H172" s="624">
        <v>20.206</v>
      </c>
      <c r="I172" s="621">
        <v>23.11</v>
      </c>
      <c r="J172" s="622">
        <v>23.11</v>
      </c>
      <c r="K172" s="625" t="s">
        <v>362</v>
      </c>
    </row>
    <row r="173" spans="1:11" ht="14.4" customHeight="1" thickBot="1" x14ac:dyDescent="0.35">
      <c r="A173" s="638" t="s">
        <v>501</v>
      </c>
      <c r="B173" s="616">
        <v>0</v>
      </c>
      <c r="C173" s="616">
        <v>0</v>
      </c>
      <c r="D173" s="617">
        <v>0</v>
      </c>
      <c r="E173" s="626" t="s">
        <v>336</v>
      </c>
      <c r="F173" s="616">
        <v>0</v>
      </c>
      <c r="G173" s="617">
        <v>0</v>
      </c>
      <c r="H173" s="619">
        <v>20.206</v>
      </c>
      <c r="I173" s="616">
        <v>23.11</v>
      </c>
      <c r="J173" s="617">
        <v>23.11</v>
      </c>
      <c r="K173" s="627" t="s">
        <v>362</v>
      </c>
    </row>
    <row r="174" spans="1:11" ht="14.4" customHeight="1" thickBot="1" x14ac:dyDescent="0.35">
      <c r="A174" s="635" t="s">
        <v>502</v>
      </c>
      <c r="B174" s="616">
        <v>0</v>
      </c>
      <c r="C174" s="616">
        <v>0.51590999999999998</v>
      </c>
      <c r="D174" s="617">
        <v>0.51590999999999998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0.3024</v>
      </c>
      <c r="J174" s="617">
        <v>0.3024</v>
      </c>
      <c r="K174" s="627" t="s">
        <v>336</v>
      </c>
    </row>
    <row r="175" spans="1:11" ht="14.4" customHeight="1" thickBot="1" x14ac:dyDescent="0.35">
      <c r="A175" s="636" t="s">
        <v>503</v>
      </c>
      <c r="B175" s="616">
        <v>0</v>
      </c>
      <c r="C175" s="616">
        <v>0.51590999999999998</v>
      </c>
      <c r="D175" s="617">
        <v>0.51590999999999998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0.3024</v>
      </c>
      <c r="J175" s="617">
        <v>0.3024</v>
      </c>
      <c r="K175" s="627" t="s">
        <v>336</v>
      </c>
    </row>
    <row r="176" spans="1:11" ht="14.4" customHeight="1" thickBot="1" x14ac:dyDescent="0.35">
      <c r="A176" s="637" t="s">
        <v>504</v>
      </c>
      <c r="B176" s="621">
        <v>0</v>
      </c>
      <c r="C176" s="621">
        <v>0.51590999999999998</v>
      </c>
      <c r="D176" s="622">
        <v>0.51590999999999998</v>
      </c>
      <c r="E176" s="623" t="s">
        <v>336</v>
      </c>
      <c r="F176" s="621">
        <v>0</v>
      </c>
      <c r="G176" s="622">
        <v>0</v>
      </c>
      <c r="H176" s="624">
        <v>0</v>
      </c>
      <c r="I176" s="621">
        <v>0.3024</v>
      </c>
      <c r="J176" s="622">
        <v>0.3024</v>
      </c>
      <c r="K176" s="625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0.51590999999999998</v>
      </c>
      <c r="D177" s="617">
        <v>0.51590999999999998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0.3024</v>
      </c>
      <c r="J177" s="617">
        <v>0.3024</v>
      </c>
      <c r="K177" s="627" t="s">
        <v>336</v>
      </c>
    </row>
    <row r="178" spans="1:11" ht="14.4" customHeight="1" thickBot="1" x14ac:dyDescent="0.35">
      <c r="A178" s="634" t="s">
        <v>506</v>
      </c>
      <c r="B178" s="616">
        <v>157236.524919032</v>
      </c>
      <c r="C178" s="616">
        <v>153020.72928</v>
      </c>
      <c r="D178" s="617">
        <v>-4215.7956390318896</v>
      </c>
      <c r="E178" s="618">
        <v>0.97318819122199995</v>
      </c>
      <c r="F178" s="616">
        <v>157559.230381951</v>
      </c>
      <c r="G178" s="617">
        <v>157559.230381951</v>
      </c>
      <c r="H178" s="619">
        <v>13376.54435</v>
      </c>
      <c r="I178" s="616">
        <v>160680.01814</v>
      </c>
      <c r="J178" s="617">
        <v>3120.7877580491499</v>
      </c>
      <c r="K178" s="620">
        <v>1.0198070766809999</v>
      </c>
    </row>
    <row r="179" spans="1:11" ht="14.4" customHeight="1" thickBot="1" x14ac:dyDescent="0.35">
      <c r="A179" s="635" t="s">
        <v>507</v>
      </c>
      <c r="B179" s="616">
        <v>157152.951879484</v>
      </c>
      <c r="C179" s="616">
        <v>152861.61803000001</v>
      </c>
      <c r="D179" s="617">
        <v>-4291.33384948401</v>
      </c>
      <c r="E179" s="618">
        <v>0.97269326602999995</v>
      </c>
      <c r="F179" s="616">
        <v>157446.230381951</v>
      </c>
      <c r="G179" s="617">
        <v>157446.230381951</v>
      </c>
      <c r="H179" s="619">
        <v>13376.54435</v>
      </c>
      <c r="I179" s="616">
        <v>160511.70446000001</v>
      </c>
      <c r="J179" s="617">
        <v>3065.4740780491602</v>
      </c>
      <c r="K179" s="620">
        <v>1.0194699744189999</v>
      </c>
    </row>
    <row r="180" spans="1:11" ht="14.4" customHeight="1" thickBot="1" x14ac:dyDescent="0.35">
      <c r="A180" s="636" t="s">
        <v>508</v>
      </c>
      <c r="B180" s="616">
        <v>157152.951879484</v>
      </c>
      <c r="C180" s="616">
        <v>152861.61803000001</v>
      </c>
      <c r="D180" s="617">
        <v>-4291.33384948401</v>
      </c>
      <c r="E180" s="618">
        <v>0.97269326602999995</v>
      </c>
      <c r="F180" s="616">
        <v>157446.230381951</v>
      </c>
      <c r="G180" s="617">
        <v>157446.230381951</v>
      </c>
      <c r="H180" s="619">
        <v>13376.54435</v>
      </c>
      <c r="I180" s="616">
        <v>160511.70446000001</v>
      </c>
      <c r="J180" s="617">
        <v>3065.4740780491602</v>
      </c>
      <c r="K180" s="620">
        <v>1.0194699744189999</v>
      </c>
    </row>
    <row r="181" spans="1:11" ht="14.4" customHeight="1" thickBot="1" x14ac:dyDescent="0.35">
      <c r="A181" s="637" t="s">
        <v>509</v>
      </c>
      <c r="B181" s="621">
        <v>2.95187948396</v>
      </c>
      <c r="C181" s="621">
        <v>0.23400000000000001</v>
      </c>
      <c r="D181" s="622">
        <v>-2.71787948396</v>
      </c>
      <c r="E181" s="628">
        <v>7.9271528960000004E-2</v>
      </c>
      <c r="F181" s="621">
        <v>0.23038190970299999</v>
      </c>
      <c r="G181" s="622">
        <v>0.23038190970299999</v>
      </c>
      <c r="H181" s="624">
        <v>0</v>
      </c>
      <c r="I181" s="621">
        <v>0.29751</v>
      </c>
      <c r="J181" s="622">
        <v>6.7128090296000004E-2</v>
      </c>
      <c r="K181" s="629">
        <v>1.2913774366340001</v>
      </c>
    </row>
    <row r="182" spans="1:11" ht="14.4" customHeight="1" thickBot="1" x14ac:dyDescent="0.35">
      <c r="A182" s="638" t="s">
        <v>510</v>
      </c>
      <c r="B182" s="616">
        <v>6.0818915049999998E-2</v>
      </c>
      <c r="C182" s="616">
        <v>0</v>
      </c>
      <c r="D182" s="617">
        <v>-6.0818915049999998E-2</v>
      </c>
      <c r="E182" s="618">
        <v>0</v>
      </c>
      <c r="F182" s="616">
        <v>0</v>
      </c>
      <c r="G182" s="617">
        <v>0</v>
      </c>
      <c r="H182" s="619">
        <v>0</v>
      </c>
      <c r="I182" s="616">
        <v>0.24792</v>
      </c>
      <c r="J182" s="617">
        <v>0.24792</v>
      </c>
      <c r="K182" s="627" t="s">
        <v>362</v>
      </c>
    </row>
    <row r="183" spans="1:11" ht="14.4" customHeight="1" thickBot="1" x14ac:dyDescent="0.35">
      <c r="A183" s="638" t="s">
        <v>511</v>
      </c>
      <c r="B183" s="616">
        <v>0.24549446168899999</v>
      </c>
      <c r="C183" s="616">
        <v>0.23400000000000001</v>
      </c>
      <c r="D183" s="617">
        <v>-1.1494461689E-2</v>
      </c>
      <c r="E183" s="618">
        <v>0.95317832585499995</v>
      </c>
      <c r="F183" s="616">
        <v>0.23038190970299999</v>
      </c>
      <c r="G183" s="617">
        <v>0.23038190970299999</v>
      </c>
      <c r="H183" s="619">
        <v>0</v>
      </c>
      <c r="I183" s="616">
        <v>0</v>
      </c>
      <c r="J183" s="617">
        <v>-0.23038190970299999</v>
      </c>
      <c r="K183" s="620">
        <v>0</v>
      </c>
    </row>
    <row r="184" spans="1:11" ht="14.4" customHeight="1" thickBot="1" x14ac:dyDescent="0.35">
      <c r="A184" s="638" t="s">
        <v>512</v>
      </c>
      <c r="B184" s="616">
        <v>2.6455661072200001</v>
      </c>
      <c r="C184" s="616">
        <v>0</v>
      </c>
      <c r="D184" s="617">
        <v>-2.6455661072200001</v>
      </c>
      <c r="E184" s="618">
        <v>0</v>
      </c>
      <c r="F184" s="616">
        <v>0</v>
      </c>
      <c r="G184" s="617">
        <v>0</v>
      </c>
      <c r="H184" s="619">
        <v>0</v>
      </c>
      <c r="I184" s="616">
        <v>4.9590000000000002E-2</v>
      </c>
      <c r="J184" s="617">
        <v>4.9590000000000002E-2</v>
      </c>
      <c r="K184" s="627" t="s">
        <v>362</v>
      </c>
    </row>
    <row r="185" spans="1:11" ht="14.4" customHeight="1" thickBot="1" x14ac:dyDescent="0.35">
      <c r="A185" s="637" t="s">
        <v>513</v>
      </c>
      <c r="B185" s="621">
        <v>0</v>
      </c>
      <c r="C185" s="621">
        <v>429.52440999999999</v>
      </c>
      <c r="D185" s="622">
        <v>429.52440999999999</v>
      </c>
      <c r="E185" s="623" t="s">
        <v>336</v>
      </c>
      <c r="F185" s="621">
        <v>513.00000000013404</v>
      </c>
      <c r="G185" s="622">
        <v>513.00000000013404</v>
      </c>
      <c r="H185" s="624">
        <v>100.06287</v>
      </c>
      <c r="I185" s="621">
        <v>825.91012000000001</v>
      </c>
      <c r="J185" s="622">
        <v>312.91011999986603</v>
      </c>
      <c r="K185" s="629">
        <v>1.609961247562</v>
      </c>
    </row>
    <row r="186" spans="1:11" ht="14.4" customHeight="1" thickBot="1" x14ac:dyDescent="0.35">
      <c r="A186" s="638" t="s">
        <v>514</v>
      </c>
      <c r="B186" s="616">
        <v>0</v>
      </c>
      <c r="C186" s="616">
        <v>429.52440999999999</v>
      </c>
      <c r="D186" s="617">
        <v>429.52440999999999</v>
      </c>
      <c r="E186" s="626" t="s">
        <v>336</v>
      </c>
      <c r="F186" s="616">
        <v>513.00000000013404</v>
      </c>
      <c r="G186" s="617">
        <v>513.00000000013404</v>
      </c>
      <c r="H186" s="619">
        <v>100.06287</v>
      </c>
      <c r="I186" s="616">
        <v>825.91012000000001</v>
      </c>
      <c r="J186" s="617">
        <v>312.91011999986603</v>
      </c>
      <c r="K186" s="620">
        <v>1.609961247562</v>
      </c>
    </row>
    <row r="187" spans="1:11" ht="14.4" customHeight="1" thickBot="1" x14ac:dyDescent="0.35">
      <c r="A187" s="637" t="s">
        <v>515</v>
      </c>
      <c r="B187" s="621">
        <v>0</v>
      </c>
      <c r="C187" s="621">
        <v>0.95959000000000005</v>
      </c>
      <c r="D187" s="622">
        <v>0.95959000000000005</v>
      </c>
      <c r="E187" s="623" t="s">
        <v>336</v>
      </c>
      <c r="F187" s="621">
        <v>3</v>
      </c>
      <c r="G187" s="622">
        <v>3</v>
      </c>
      <c r="H187" s="624">
        <v>0</v>
      </c>
      <c r="I187" s="621">
        <v>250.12719999999999</v>
      </c>
      <c r="J187" s="622">
        <v>247.12719999999899</v>
      </c>
      <c r="K187" s="629">
        <v>83.375733333311004</v>
      </c>
    </row>
    <row r="188" spans="1:11" ht="14.4" customHeight="1" thickBot="1" x14ac:dyDescent="0.35">
      <c r="A188" s="638" t="s">
        <v>516</v>
      </c>
      <c r="B188" s="616">
        <v>0</v>
      </c>
      <c r="C188" s="616">
        <v>0.95959000000000005</v>
      </c>
      <c r="D188" s="617">
        <v>0.95959000000000005</v>
      </c>
      <c r="E188" s="626" t="s">
        <v>336</v>
      </c>
      <c r="F188" s="616">
        <v>3</v>
      </c>
      <c r="G188" s="617">
        <v>3</v>
      </c>
      <c r="H188" s="619">
        <v>0</v>
      </c>
      <c r="I188" s="616">
        <v>250.12719999999999</v>
      </c>
      <c r="J188" s="617">
        <v>247.12719999999899</v>
      </c>
      <c r="K188" s="620">
        <v>83.375733333311004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-15.62214</v>
      </c>
      <c r="J189" s="622">
        <v>-15.62214</v>
      </c>
      <c r="K189" s="625" t="s">
        <v>362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-15.62214</v>
      </c>
      <c r="J190" s="617">
        <v>-15.62214</v>
      </c>
      <c r="K190" s="627" t="s">
        <v>362</v>
      </c>
    </row>
    <row r="191" spans="1:11" ht="14.4" customHeight="1" thickBot="1" x14ac:dyDescent="0.35">
      <c r="A191" s="637" t="s">
        <v>519</v>
      </c>
      <c r="B191" s="621">
        <v>157150</v>
      </c>
      <c r="C191" s="621">
        <v>147381.70209000001</v>
      </c>
      <c r="D191" s="622">
        <v>-9768.2979100000503</v>
      </c>
      <c r="E191" s="628">
        <v>0.93784092962099996</v>
      </c>
      <c r="F191" s="621">
        <v>156930.00000004101</v>
      </c>
      <c r="G191" s="622">
        <v>156930.00000004101</v>
      </c>
      <c r="H191" s="624">
        <v>13276.48148</v>
      </c>
      <c r="I191" s="621">
        <v>154496.57235</v>
      </c>
      <c r="J191" s="622">
        <v>-2433.4276500409501</v>
      </c>
      <c r="K191" s="629">
        <v>0.98449354712199999</v>
      </c>
    </row>
    <row r="192" spans="1:11" ht="14.4" customHeight="1" thickBot="1" x14ac:dyDescent="0.35">
      <c r="A192" s="638" t="s">
        <v>520</v>
      </c>
      <c r="B192" s="616">
        <v>99945.000000000102</v>
      </c>
      <c r="C192" s="616">
        <v>86876.747730000003</v>
      </c>
      <c r="D192" s="617">
        <v>-13068.252270000101</v>
      </c>
      <c r="E192" s="618">
        <v>0.86924556235899997</v>
      </c>
      <c r="F192" s="616">
        <v>95864.000000025</v>
      </c>
      <c r="G192" s="617">
        <v>95864.000000025</v>
      </c>
      <c r="H192" s="619">
        <v>9279.6732800000009</v>
      </c>
      <c r="I192" s="616">
        <v>84674.659740000003</v>
      </c>
      <c r="J192" s="617">
        <v>-11189.340260024999</v>
      </c>
      <c r="K192" s="620">
        <v>0.88327901756600002</v>
      </c>
    </row>
    <row r="193" spans="1:11" ht="14.4" customHeight="1" thickBot="1" x14ac:dyDescent="0.35">
      <c r="A193" s="638" t="s">
        <v>521</v>
      </c>
      <c r="B193" s="616">
        <v>57205</v>
      </c>
      <c r="C193" s="616">
        <v>60504.954360000003</v>
      </c>
      <c r="D193" s="617">
        <v>3299.9543600000002</v>
      </c>
      <c r="E193" s="618">
        <v>1.057686467266</v>
      </c>
      <c r="F193" s="616">
        <v>61066.000000015898</v>
      </c>
      <c r="G193" s="617">
        <v>61066.000000015898</v>
      </c>
      <c r="H193" s="619">
        <v>3996.8081999999999</v>
      </c>
      <c r="I193" s="616">
        <v>69821.912609999999</v>
      </c>
      <c r="J193" s="617">
        <v>8755.9126099840505</v>
      </c>
      <c r="K193" s="620">
        <v>1.143384413748</v>
      </c>
    </row>
    <row r="194" spans="1:11" ht="14.4" customHeight="1" thickBot="1" x14ac:dyDescent="0.35">
      <c r="A194" s="637" t="s">
        <v>522</v>
      </c>
      <c r="B194" s="621">
        <v>0</v>
      </c>
      <c r="C194" s="621">
        <v>5049.19794</v>
      </c>
      <c r="D194" s="622">
        <v>5049.19794</v>
      </c>
      <c r="E194" s="623" t="s">
        <v>336</v>
      </c>
      <c r="F194" s="621">
        <v>0</v>
      </c>
      <c r="G194" s="622">
        <v>0</v>
      </c>
      <c r="H194" s="624">
        <v>0</v>
      </c>
      <c r="I194" s="621">
        <v>4954.4194200000002</v>
      </c>
      <c r="J194" s="622">
        <v>4954.4194200000002</v>
      </c>
      <c r="K194" s="625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493.44878</v>
      </c>
      <c r="D195" s="617">
        <v>493.44878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1669.5060900000001</v>
      </c>
      <c r="J195" s="617">
        <v>1669.5060900000001</v>
      </c>
      <c r="K195" s="627" t="s">
        <v>336</v>
      </c>
    </row>
    <row r="196" spans="1:11" ht="14.4" customHeight="1" thickBot="1" x14ac:dyDescent="0.35">
      <c r="A196" s="638" t="s">
        <v>524</v>
      </c>
      <c r="B196" s="616">
        <v>0</v>
      </c>
      <c r="C196" s="616">
        <v>4555.7491600000003</v>
      </c>
      <c r="D196" s="617">
        <v>4555.7491600000003</v>
      </c>
      <c r="E196" s="626" t="s">
        <v>336</v>
      </c>
      <c r="F196" s="616">
        <v>0</v>
      </c>
      <c r="G196" s="617">
        <v>0</v>
      </c>
      <c r="H196" s="619">
        <v>0</v>
      </c>
      <c r="I196" s="616">
        <v>3284.9133299999999</v>
      </c>
      <c r="J196" s="617">
        <v>3284.9133299999999</v>
      </c>
      <c r="K196" s="627" t="s">
        <v>336</v>
      </c>
    </row>
    <row r="197" spans="1:11" ht="14.4" customHeight="1" thickBot="1" x14ac:dyDescent="0.35">
      <c r="A197" s="635" t="s">
        <v>525</v>
      </c>
      <c r="B197" s="616">
        <v>2.5730395478869998</v>
      </c>
      <c r="C197" s="616">
        <v>58.126249999999999</v>
      </c>
      <c r="D197" s="617">
        <v>55.553210452111998</v>
      </c>
      <c r="E197" s="618">
        <v>22.590500036321</v>
      </c>
      <c r="F197" s="616">
        <v>22</v>
      </c>
      <c r="G197" s="617">
        <v>22</v>
      </c>
      <c r="H197" s="619">
        <v>0</v>
      </c>
      <c r="I197" s="616">
        <v>114.41146999999999</v>
      </c>
      <c r="J197" s="617">
        <v>92.411469999999994</v>
      </c>
      <c r="K197" s="620">
        <v>5.2005213636359997</v>
      </c>
    </row>
    <row r="198" spans="1:11" ht="14.4" customHeight="1" thickBot="1" x14ac:dyDescent="0.35">
      <c r="A198" s="636" t="s">
        <v>526</v>
      </c>
      <c r="B198" s="616">
        <v>0</v>
      </c>
      <c r="C198" s="616">
        <v>27.507999999999999</v>
      </c>
      <c r="D198" s="617">
        <v>27.507999999999999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336</v>
      </c>
    </row>
    <row r="199" spans="1:11" ht="14.4" customHeight="1" thickBot="1" x14ac:dyDescent="0.35">
      <c r="A199" s="637" t="s">
        <v>527</v>
      </c>
      <c r="B199" s="621">
        <v>0</v>
      </c>
      <c r="C199" s="621">
        <v>27.507999999999999</v>
      </c>
      <c r="D199" s="622">
        <v>27.507999999999999</v>
      </c>
      <c r="E199" s="623" t="s">
        <v>336</v>
      </c>
      <c r="F199" s="621">
        <v>0</v>
      </c>
      <c r="G199" s="622">
        <v>0</v>
      </c>
      <c r="H199" s="624">
        <v>0</v>
      </c>
      <c r="I199" s="621">
        <v>0</v>
      </c>
      <c r="J199" s="622">
        <v>0</v>
      </c>
      <c r="K199" s="625" t="s">
        <v>336</v>
      </c>
    </row>
    <row r="200" spans="1:11" ht="14.4" customHeight="1" thickBot="1" x14ac:dyDescent="0.35">
      <c r="A200" s="638" t="s">
        <v>528</v>
      </c>
      <c r="B200" s="616">
        <v>0</v>
      </c>
      <c r="C200" s="616">
        <v>27.507999999999999</v>
      </c>
      <c r="D200" s="617">
        <v>27.507999999999999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7" t="s">
        <v>336</v>
      </c>
    </row>
    <row r="201" spans="1:11" ht="14.4" customHeight="1" thickBot="1" x14ac:dyDescent="0.35">
      <c r="A201" s="641" t="s">
        <v>529</v>
      </c>
      <c r="B201" s="621">
        <v>2.5730395478869998</v>
      </c>
      <c r="C201" s="621">
        <v>30.61825</v>
      </c>
      <c r="D201" s="622">
        <v>28.045210452111998</v>
      </c>
      <c r="E201" s="628">
        <v>11.899642205320999</v>
      </c>
      <c r="F201" s="621">
        <v>22</v>
      </c>
      <c r="G201" s="622">
        <v>22</v>
      </c>
      <c r="H201" s="624">
        <v>0</v>
      </c>
      <c r="I201" s="621">
        <v>114.41146999999999</v>
      </c>
      <c r="J201" s="622">
        <v>92.411469999999994</v>
      </c>
      <c r="K201" s="629">
        <v>5.2005213636359997</v>
      </c>
    </row>
    <row r="202" spans="1:11" ht="14.4" customHeight="1" thickBot="1" x14ac:dyDescent="0.35">
      <c r="A202" s="637" t="s">
        <v>530</v>
      </c>
      <c r="B202" s="621">
        <v>0</v>
      </c>
      <c r="C202" s="621">
        <v>2.5000000000000001E-4</v>
      </c>
      <c r="D202" s="622">
        <v>2.5000000000000001E-4</v>
      </c>
      <c r="E202" s="623" t="s">
        <v>336</v>
      </c>
      <c r="F202" s="621">
        <v>0</v>
      </c>
      <c r="G202" s="622">
        <v>0</v>
      </c>
      <c r="H202" s="624">
        <v>0</v>
      </c>
      <c r="I202" s="621">
        <v>103.81827</v>
      </c>
      <c r="J202" s="622">
        <v>103.81827</v>
      </c>
      <c r="K202" s="625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2.5000000000000001E-4</v>
      </c>
      <c r="D203" s="617">
        <v>2.5000000000000001E-4</v>
      </c>
      <c r="E203" s="626" t="s">
        <v>336</v>
      </c>
      <c r="F203" s="616">
        <v>0</v>
      </c>
      <c r="G203" s="617">
        <v>0</v>
      </c>
      <c r="H203" s="619">
        <v>0</v>
      </c>
      <c r="I203" s="616">
        <v>2.7E-4</v>
      </c>
      <c r="J203" s="617">
        <v>2.7E-4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0</v>
      </c>
      <c r="D204" s="617">
        <v>0</v>
      </c>
      <c r="E204" s="626" t="s">
        <v>336</v>
      </c>
      <c r="F204" s="616">
        <v>0</v>
      </c>
      <c r="G204" s="617">
        <v>0</v>
      </c>
      <c r="H204" s="619">
        <v>0</v>
      </c>
      <c r="I204" s="616">
        <v>25</v>
      </c>
      <c r="J204" s="617">
        <v>25</v>
      </c>
      <c r="K204" s="627" t="s">
        <v>362</v>
      </c>
    </row>
    <row r="205" spans="1:11" ht="14.4" customHeight="1" thickBot="1" x14ac:dyDescent="0.35">
      <c r="A205" s="638" t="s">
        <v>533</v>
      </c>
      <c r="B205" s="616">
        <v>0</v>
      </c>
      <c r="C205" s="616">
        <v>0</v>
      </c>
      <c r="D205" s="617">
        <v>0</v>
      </c>
      <c r="E205" s="618">
        <v>1</v>
      </c>
      <c r="F205" s="616">
        <v>0</v>
      </c>
      <c r="G205" s="617">
        <v>0</v>
      </c>
      <c r="H205" s="619">
        <v>0</v>
      </c>
      <c r="I205" s="616">
        <v>78.817999999999998</v>
      </c>
      <c r="J205" s="617">
        <v>78.817999999999998</v>
      </c>
      <c r="K205" s="627" t="s">
        <v>362</v>
      </c>
    </row>
    <row r="206" spans="1:11" ht="14.4" customHeight="1" thickBot="1" x14ac:dyDescent="0.35">
      <c r="A206" s="637" t="s">
        <v>534</v>
      </c>
      <c r="B206" s="621">
        <v>2.5730395478869998</v>
      </c>
      <c r="C206" s="621">
        <v>24.681000000000001</v>
      </c>
      <c r="D206" s="622">
        <v>22.107960452112</v>
      </c>
      <c r="E206" s="628">
        <v>9.5921572679540006</v>
      </c>
      <c r="F206" s="621">
        <v>22</v>
      </c>
      <c r="G206" s="622">
        <v>22</v>
      </c>
      <c r="H206" s="624">
        <v>0</v>
      </c>
      <c r="I206" s="621">
        <v>5.25</v>
      </c>
      <c r="J206" s="622">
        <v>-16.75</v>
      </c>
      <c r="K206" s="629">
        <v>0.23863636363599999</v>
      </c>
    </row>
    <row r="207" spans="1:11" ht="14.4" customHeight="1" thickBot="1" x14ac:dyDescent="0.35">
      <c r="A207" s="638" t="s">
        <v>535</v>
      </c>
      <c r="B207" s="616">
        <v>0</v>
      </c>
      <c r="C207" s="616">
        <v>6.0000000000000001E-3</v>
      </c>
      <c r="D207" s="617">
        <v>6.0000000000000001E-3</v>
      </c>
      <c r="E207" s="626" t="s">
        <v>336</v>
      </c>
      <c r="F207" s="616">
        <v>0</v>
      </c>
      <c r="G207" s="617">
        <v>0</v>
      </c>
      <c r="H207" s="619">
        <v>0</v>
      </c>
      <c r="I207" s="616">
        <v>0</v>
      </c>
      <c r="J207" s="617">
        <v>0</v>
      </c>
      <c r="K207" s="620">
        <v>12</v>
      </c>
    </row>
    <row r="208" spans="1:11" ht="14.4" customHeight="1" thickBot="1" x14ac:dyDescent="0.35">
      <c r="A208" s="638" t="s">
        <v>536</v>
      </c>
      <c r="B208" s="616">
        <v>0</v>
      </c>
      <c r="C208" s="616">
        <v>24.675000000000001</v>
      </c>
      <c r="D208" s="617">
        <v>24.675000000000001</v>
      </c>
      <c r="E208" s="626" t="s">
        <v>362</v>
      </c>
      <c r="F208" s="616">
        <v>22</v>
      </c>
      <c r="G208" s="617">
        <v>22</v>
      </c>
      <c r="H208" s="619">
        <v>0</v>
      </c>
      <c r="I208" s="616">
        <v>5.25</v>
      </c>
      <c r="J208" s="617">
        <v>-16.75</v>
      </c>
      <c r="K208" s="620">
        <v>0.23863636363599999</v>
      </c>
    </row>
    <row r="209" spans="1:11" ht="14.4" customHeight="1" thickBot="1" x14ac:dyDescent="0.35">
      <c r="A209" s="638" t="s">
        <v>537</v>
      </c>
      <c r="B209" s="616">
        <v>2.5730395478869998</v>
      </c>
      <c r="C209" s="616">
        <v>0</v>
      </c>
      <c r="D209" s="617">
        <v>-2.5730395478869998</v>
      </c>
      <c r="E209" s="618">
        <v>0</v>
      </c>
      <c r="F209" s="616">
        <v>0</v>
      </c>
      <c r="G209" s="617">
        <v>0</v>
      </c>
      <c r="H209" s="619">
        <v>0</v>
      </c>
      <c r="I209" s="616">
        <v>0</v>
      </c>
      <c r="J209" s="617">
        <v>0</v>
      </c>
      <c r="K209" s="620">
        <v>12</v>
      </c>
    </row>
    <row r="210" spans="1:11" ht="14.4" customHeight="1" thickBot="1" x14ac:dyDescent="0.35">
      <c r="A210" s="637" t="s">
        <v>538</v>
      </c>
      <c r="B210" s="621">
        <v>0</v>
      </c>
      <c r="C210" s="621">
        <v>5.9370000000000003</v>
      </c>
      <c r="D210" s="622">
        <v>5.9370000000000003</v>
      </c>
      <c r="E210" s="623" t="s">
        <v>336</v>
      </c>
      <c r="F210" s="621">
        <v>0</v>
      </c>
      <c r="G210" s="622">
        <v>0</v>
      </c>
      <c r="H210" s="624">
        <v>0</v>
      </c>
      <c r="I210" s="621">
        <v>5.3432000000000004</v>
      </c>
      <c r="J210" s="622">
        <v>5.3432000000000004</v>
      </c>
      <c r="K210" s="625" t="s">
        <v>336</v>
      </c>
    </row>
    <row r="211" spans="1:11" ht="14.4" customHeight="1" thickBot="1" x14ac:dyDescent="0.35">
      <c r="A211" s="638" t="s">
        <v>539</v>
      </c>
      <c r="B211" s="616">
        <v>0</v>
      </c>
      <c r="C211" s="616">
        <v>5.9370000000000003</v>
      </c>
      <c r="D211" s="617">
        <v>5.9370000000000003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5.3432000000000004</v>
      </c>
      <c r="J211" s="617">
        <v>5.3432000000000004</v>
      </c>
      <c r="K211" s="627" t="s">
        <v>336</v>
      </c>
    </row>
    <row r="212" spans="1:11" ht="14.4" customHeight="1" thickBot="1" x14ac:dyDescent="0.35">
      <c r="A212" s="635" t="s">
        <v>540</v>
      </c>
      <c r="B212" s="616">
        <v>0</v>
      </c>
      <c r="C212" s="616">
        <v>0</v>
      </c>
      <c r="D212" s="617">
        <v>0</v>
      </c>
      <c r="E212" s="618">
        <v>1</v>
      </c>
      <c r="F212" s="616">
        <v>0</v>
      </c>
      <c r="G212" s="617">
        <v>0</v>
      </c>
      <c r="H212" s="619">
        <v>0</v>
      </c>
      <c r="I212" s="616">
        <v>0.62721000000000005</v>
      </c>
      <c r="J212" s="617">
        <v>0.62721000000000005</v>
      </c>
      <c r="K212" s="627" t="s">
        <v>362</v>
      </c>
    </row>
    <row r="213" spans="1:11" ht="14.4" customHeight="1" thickBot="1" x14ac:dyDescent="0.35">
      <c r="A213" s="641" t="s">
        <v>541</v>
      </c>
      <c r="B213" s="621">
        <v>0</v>
      </c>
      <c r="C213" s="621">
        <v>0</v>
      </c>
      <c r="D213" s="622">
        <v>0</v>
      </c>
      <c r="E213" s="628">
        <v>1</v>
      </c>
      <c r="F213" s="621">
        <v>0</v>
      </c>
      <c r="G213" s="622">
        <v>0</v>
      </c>
      <c r="H213" s="624">
        <v>0</v>
      </c>
      <c r="I213" s="621">
        <v>0.62721000000000005</v>
      </c>
      <c r="J213" s="622">
        <v>0.62721000000000005</v>
      </c>
      <c r="K213" s="625" t="s">
        <v>362</v>
      </c>
    </row>
    <row r="214" spans="1:11" ht="14.4" customHeight="1" thickBot="1" x14ac:dyDescent="0.35">
      <c r="A214" s="637" t="s">
        <v>542</v>
      </c>
      <c r="B214" s="621">
        <v>0</v>
      </c>
      <c r="C214" s="621">
        <v>0</v>
      </c>
      <c r="D214" s="622">
        <v>0</v>
      </c>
      <c r="E214" s="628">
        <v>1</v>
      </c>
      <c r="F214" s="621">
        <v>0</v>
      </c>
      <c r="G214" s="622">
        <v>0</v>
      </c>
      <c r="H214" s="624">
        <v>0</v>
      </c>
      <c r="I214" s="621">
        <v>0.62721000000000005</v>
      </c>
      <c r="J214" s="622">
        <v>0.62721000000000005</v>
      </c>
      <c r="K214" s="625" t="s">
        <v>362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0.62721000000000005</v>
      </c>
      <c r="J215" s="617">
        <v>0.62721000000000005</v>
      </c>
      <c r="K215" s="627" t="s">
        <v>362</v>
      </c>
    </row>
    <row r="216" spans="1:11" ht="14.4" customHeight="1" thickBot="1" x14ac:dyDescent="0.35">
      <c r="A216" s="635" t="s">
        <v>544</v>
      </c>
      <c r="B216" s="616">
        <v>81</v>
      </c>
      <c r="C216" s="616">
        <v>100.985</v>
      </c>
      <c r="D216" s="617">
        <v>19.984999999999999</v>
      </c>
      <c r="E216" s="618">
        <v>1.246728395061</v>
      </c>
      <c r="F216" s="616">
        <v>91.000000000022993</v>
      </c>
      <c r="G216" s="617">
        <v>91.000000000022993</v>
      </c>
      <c r="H216" s="619">
        <v>0</v>
      </c>
      <c r="I216" s="616">
        <v>53.274999999999999</v>
      </c>
      <c r="J216" s="617">
        <v>-37.725000000023996</v>
      </c>
      <c r="K216" s="620">
        <v>0.58543956043900003</v>
      </c>
    </row>
    <row r="217" spans="1:11" ht="14.4" customHeight="1" thickBot="1" x14ac:dyDescent="0.35">
      <c r="A217" s="641" t="s">
        <v>545</v>
      </c>
      <c r="B217" s="621">
        <v>81</v>
      </c>
      <c r="C217" s="621">
        <v>100.985</v>
      </c>
      <c r="D217" s="622">
        <v>19.984999999999999</v>
      </c>
      <c r="E217" s="628">
        <v>1.246728395061</v>
      </c>
      <c r="F217" s="621">
        <v>91.000000000022993</v>
      </c>
      <c r="G217" s="622">
        <v>91.000000000022993</v>
      </c>
      <c r="H217" s="624">
        <v>0</v>
      </c>
      <c r="I217" s="621">
        <v>53.274999999999999</v>
      </c>
      <c r="J217" s="622">
        <v>-37.725000000023996</v>
      </c>
      <c r="K217" s="629">
        <v>0.58543956043900003</v>
      </c>
    </row>
    <row r="218" spans="1:11" ht="14.4" customHeight="1" thickBot="1" x14ac:dyDescent="0.35">
      <c r="A218" s="637" t="s">
        <v>546</v>
      </c>
      <c r="B218" s="621">
        <v>81</v>
      </c>
      <c r="C218" s="621">
        <v>100.985</v>
      </c>
      <c r="D218" s="622">
        <v>19.984999999999999</v>
      </c>
      <c r="E218" s="628">
        <v>1.246728395061</v>
      </c>
      <c r="F218" s="621">
        <v>91.000000000022993</v>
      </c>
      <c r="G218" s="622">
        <v>91.000000000022993</v>
      </c>
      <c r="H218" s="624">
        <v>0</v>
      </c>
      <c r="I218" s="621">
        <v>53.274999999999999</v>
      </c>
      <c r="J218" s="622">
        <v>-37.725000000023996</v>
      </c>
      <c r="K218" s="629">
        <v>0.58543956043900003</v>
      </c>
    </row>
    <row r="219" spans="1:11" ht="14.4" customHeight="1" thickBot="1" x14ac:dyDescent="0.35">
      <c r="A219" s="638" t="s">
        <v>547</v>
      </c>
      <c r="B219" s="616">
        <v>81</v>
      </c>
      <c r="C219" s="616">
        <v>100.985</v>
      </c>
      <c r="D219" s="617">
        <v>19.984999999999999</v>
      </c>
      <c r="E219" s="618">
        <v>1.246728395061</v>
      </c>
      <c r="F219" s="616">
        <v>91.000000000022993</v>
      </c>
      <c r="G219" s="617">
        <v>91.000000000022993</v>
      </c>
      <c r="H219" s="619">
        <v>0</v>
      </c>
      <c r="I219" s="616">
        <v>53.274999999999999</v>
      </c>
      <c r="J219" s="617">
        <v>-37.725000000023996</v>
      </c>
      <c r="K219" s="620">
        <v>0.58543956043900003</v>
      </c>
    </row>
    <row r="220" spans="1:11" ht="14.4" customHeight="1" thickBot="1" x14ac:dyDescent="0.35">
      <c r="A220" s="634" t="s">
        <v>548</v>
      </c>
      <c r="B220" s="616">
        <v>10284.010632265399</v>
      </c>
      <c r="C220" s="616">
        <v>11428.09621</v>
      </c>
      <c r="D220" s="617">
        <v>1144.0855777346201</v>
      </c>
      <c r="E220" s="618">
        <v>1.111248968777</v>
      </c>
      <c r="F220" s="616">
        <v>9888.5278312915507</v>
      </c>
      <c r="G220" s="617">
        <v>9888.5278312915507</v>
      </c>
      <c r="H220" s="619">
        <v>1183.3795299999999</v>
      </c>
      <c r="I220" s="616">
        <v>10999.58656</v>
      </c>
      <c r="J220" s="617">
        <v>1111.05872870846</v>
      </c>
      <c r="K220" s="620">
        <v>1.1123583558300001</v>
      </c>
    </row>
    <row r="221" spans="1:11" ht="14.4" customHeight="1" thickBot="1" x14ac:dyDescent="0.35">
      <c r="A221" s="639" t="s">
        <v>549</v>
      </c>
      <c r="B221" s="621">
        <v>10284.010632265399</v>
      </c>
      <c r="C221" s="621">
        <v>11428.09621</v>
      </c>
      <c r="D221" s="622">
        <v>1144.0855777346201</v>
      </c>
      <c r="E221" s="628">
        <v>1.111248968777</v>
      </c>
      <c r="F221" s="621">
        <v>9888.5278312915507</v>
      </c>
      <c r="G221" s="622">
        <v>9888.5278312915507</v>
      </c>
      <c r="H221" s="624">
        <v>1183.3795299999999</v>
      </c>
      <c r="I221" s="621">
        <v>10999.58656</v>
      </c>
      <c r="J221" s="622">
        <v>1111.05872870846</v>
      </c>
      <c r="K221" s="629">
        <v>1.1123583558300001</v>
      </c>
    </row>
    <row r="222" spans="1:11" ht="14.4" customHeight="1" thickBot="1" x14ac:dyDescent="0.35">
      <c r="A222" s="641" t="s">
        <v>54</v>
      </c>
      <c r="B222" s="621">
        <v>10284.010632265399</v>
      </c>
      <c r="C222" s="621">
        <v>11428.09621</v>
      </c>
      <c r="D222" s="622">
        <v>1144.0855777346201</v>
      </c>
      <c r="E222" s="628">
        <v>1.111248968777</v>
      </c>
      <c r="F222" s="621">
        <v>9888.5278312915507</v>
      </c>
      <c r="G222" s="622">
        <v>9888.5278312915507</v>
      </c>
      <c r="H222" s="624">
        <v>1183.3795299999999</v>
      </c>
      <c r="I222" s="621">
        <v>10999.58656</v>
      </c>
      <c r="J222" s="622">
        <v>1111.05872870846</v>
      </c>
      <c r="K222" s="629">
        <v>1.1123583558300001</v>
      </c>
    </row>
    <row r="223" spans="1:11" ht="14.4" customHeight="1" thickBot="1" x14ac:dyDescent="0.35">
      <c r="A223" s="637" t="s">
        <v>550</v>
      </c>
      <c r="B223" s="621">
        <v>37</v>
      </c>
      <c r="C223" s="621">
        <v>82.760999999999996</v>
      </c>
      <c r="D223" s="622">
        <v>45.761000000000003</v>
      </c>
      <c r="E223" s="628">
        <v>2.2367837837829998</v>
      </c>
      <c r="F223" s="621">
        <v>89.586230298912994</v>
      </c>
      <c r="G223" s="622">
        <v>89.586230298912994</v>
      </c>
      <c r="H223" s="624">
        <v>7.8789999999999996</v>
      </c>
      <c r="I223" s="621">
        <v>93.896249999999995</v>
      </c>
      <c r="J223" s="622">
        <v>4.3100197010860004</v>
      </c>
      <c r="K223" s="629">
        <v>1.048110292024</v>
      </c>
    </row>
    <row r="224" spans="1:11" ht="14.4" customHeight="1" thickBot="1" x14ac:dyDescent="0.35">
      <c r="A224" s="638" t="s">
        <v>551</v>
      </c>
      <c r="B224" s="616">
        <v>37</v>
      </c>
      <c r="C224" s="616">
        <v>82.760999999999996</v>
      </c>
      <c r="D224" s="617">
        <v>45.761000000000003</v>
      </c>
      <c r="E224" s="618">
        <v>2.2367837837829998</v>
      </c>
      <c r="F224" s="616">
        <v>89.586230298912994</v>
      </c>
      <c r="G224" s="617">
        <v>89.586230298912994</v>
      </c>
      <c r="H224" s="619">
        <v>7.8789999999999996</v>
      </c>
      <c r="I224" s="616">
        <v>93.896249999999995</v>
      </c>
      <c r="J224" s="617">
        <v>4.3100197010860004</v>
      </c>
      <c r="K224" s="620">
        <v>1.048110292024</v>
      </c>
    </row>
    <row r="225" spans="1:11" ht="14.4" customHeight="1" thickBot="1" x14ac:dyDescent="0.35">
      <c r="A225" s="637" t="s">
        <v>552</v>
      </c>
      <c r="B225" s="621">
        <v>75.010632265381005</v>
      </c>
      <c r="C225" s="621">
        <v>102.07514</v>
      </c>
      <c r="D225" s="622">
        <v>27.064507734618001</v>
      </c>
      <c r="E225" s="628">
        <v>1.360808953574</v>
      </c>
      <c r="F225" s="621">
        <v>152.32701656007399</v>
      </c>
      <c r="G225" s="622">
        <v>152.32701656007399</v>
      </c>
      <c r="H225" s="624">
        <v>13.307359999999999</v>
      </c>
      <c r="I225" s="621">
        <v>100.90584</v>
      </c>
      <c r="J225" s="622">
        <v>-51.421176560074002</v>
      </c>
      <c r="K225" s="629">
        <v>0.66242904429299998</v>
      </c>
    </row>
    <row r="226" spans="1:11" ht="14.4" customHeight="1" thickBot="1" x14ac:dyDescent="0.35">
      <c r="A226" s="638" t="s">
        <v>553</v>
      </c>
      <c r="B226" s="616">
        <v>75.010632265381005</v>
      </c>
      <c r="C226" s="616">
        <v>102.07514</v>
      </c>
      <c r="D226" s="617">
        <v>27.064507734618001</v>
      </c>
      <c r="E226" s="618">
        <v>1.360808953574</v>
      </c>
      <c r="F226" s="616">
        <v>0</v>
      </c>
      <c r="G226" s="617">
        <v>0</v>
      </c>
      <c r="H226" s="619">
        <v>0</v>
      </c>
      <c r="I226" s="616">
        <v>9.9475983006414001E-14</v>
      </c>
      <c r="J226" s="617">
        <v>9.9475983006414001E-14</v>
      </c>
      <c r="K226" s="627" t="s">
        <v>336</v>
      </c>
    </row>
    <row r="227" spans="1:11" ht="14.4" customHeight="1" thickBot="1" x14ac:dyDescent="0.35">
      <c r="A227" s="638" t="s">
        <v>554</v>
      </c>
      <c r="B227" s="616">
        <v>0</v>
      </c>
      <c r="C227" s="616">
        <v>0</v>
      </c>
      <c r="D227" s="617">
        <v>0</v>
      </c>
      <c r="E227" s="618">
        <v>1</v>
      </c>
      <c r="F227" s="616">
        <v>66.005845674200998</v>
      </c>
      <c r="G227" s="617">
        <v>66.005845674200998</v>
      </c>
      <c r="H227" s="619">
        <v>9.86</v>
      </c>
      <c r="I227" s="616">
        <v>53.451999999999998</v>
      </c>
      <c r="J227" s="617">
        <v>-12.553845674201</v>
      </c>
      <c r="K227" s="620">
        <v>0.80980706260199997</v>
      </c>
    </row>
    <row r="228" spans="1:11" ht="14.4" customHeight="1" thickBot="1" x14ac:dyDescent="0.35">
      <c r="A228" s="638" t="s">
        <v>555</v>
      </c>
      <c r="B228" s="616">
        <v>0</v>
      </c>
      <c r="C228" s="616">
        <v>0</v>
      </c>
      <c r="D228" s="617">
        <v>0</v>
      </c>
      <c r="E228" s="618">
        <v>1</v>
      </c>
      <c r="F228" s="616">
        <v>58.473040977712998</v>
      </c>
      <c r="G228" s="617">
        <v>58.473040977712998</v>
      </c>
      <c r="H228" s="619">
        <v>0.61319999999999997</v>
      </c>
      <c r="I228" s="616">
        <v>9.1044999999999998</v>
      </c>
      <c r="J228" s="617">
        <v>-49.368540977713003</v>
      </c>
      <c r="K228" s="620">
        <v>0.15570423305700001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18">
        <v>1</v>
      </c>
      <c r="F229" s="616">
        <v>27.848129908158999</v>
      </c>
      <c r="G229" s="617">
        <v>27.848129908158999</v>
      </c>
      <c r="H229" s="619">
        <v>2.8341599999999998</v>
      </c>
      <c r="I229" s="616">
        <v>38.349339999999998</v>
      </c>
      <c r="J229" s="617">
        <v>10.501210091840001</v>
      </c>
      <c r="K229" s="620">
        <v>1.37708852</v>
      </c>
    </row>
    <row r="230" spans="1:11" ht="14.4" customHeight="1" thickBot="1" x14ac:dyDescent="0.35">
      <c r="A230" s="637" t="s">
        <v>557</v>
      </c>
      <c r="B230" s="621">
        <v>1297</v>
      </c>
      <c r="C230" s="621">
        <v>1207.08743</v>
      </c>
      <c r="D230" s="622">
        <v>-89.912570000000002</v>
      </c>
      <c r="E230" s="628">
        <v>0.93067650732399998</v>
      </c>
      <c r="F230" s="621">
        <v>1189.2473981262001</v>
      </c>
      <c r="G230" s="622">
        <v>1189.2473981262001</v>
      </c>
      <c r="H230" s="624">
        <v>95.123459999999994</v>
      </c>
      <c r="I230" s="621">
        <v>1232.5944400000001</v>
      </c>
      <c r="J230" s="622">
        <v>43.347041873803001</v>
      </c>
      <c r="K230" s="629">
        <v>1.036449137447</v>
      </c>
    </row>
    <row r="231" spans="1:11" ht="14.4" customHeight="1" thickBot="1" x14ac:dyDescent="0.35">
      <c r="A231" s="638" t="s">
        <v>558</v>
      </c>
      <c r="B231" s="616">
        <v>1297</v>
      </c>
      <c r="C231" s="616">
        <v>1207.08743</v>
      </c>
      <c r="D231" s="617">
        <v>-89.912570000000002</v>
      </c>
      <c r="E231" s="618">
        <v>0.93067650732399998</v>
      </c>
      <c r="F231" s="616">
        <v>1189.2473981262001</v>
      </c>
      <c r="G231" s="617">
        <v>1189.2473981262001</v>
      </c>
      <c r="H231" s="619">
        <v>95.123459999999994</v>
      </c>
      <c r="I231" s="616">
        <v>1232.5944400000001</v>
      </c>
      <c r="J231" s="617">
        <v>43.347041873803001</v>
      </c>
      <c r="K231" s="620">
        <v>1.036449137447</v>
      </c>
    </row>
    <row r="232" spans="1:11" ht="14.4" customHeight="1" thickBot="1" x14ac:dyDescent="0.35">
      <c r="A232" s="637" t="s">
        <v>559</v>
      </c>
      <c r="B232" s="621">
        <v>0</v>
      </c>
      <c r="C232" s="621">
        <v>3.6619999999999999</v>
      </c>
      <c r="D232" s="622">
        <v>3.6619999999999999</v>
      </c>
      <c r="E232" s="623" t="s">
        <v>362</v>
      </c>
      <c r="F232" s="621">
        <v>0</v>
      </c>
      <c r="G232" s="622">
        <v>0</v>
      </c>
      <c r="H232" s="624">
        <v>7.8E-2</v>
      </c>
      <c r="I232" s="621">
        <v>2.246</v>
      </c>
      <c r="J232" s="622">
        <v>2.246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3.6619999999999999</v>
      </c>
      <c r="D233" s="617">
        <v>3.6619999999999999</v>
      </c>
      <c r="E233" s="626" t="s">
        <v>362</v>
      </c>
      <c r="F233" s="616">
        <v>0</v>
      </c>
      <c r="G233" s="617">
        <v>0</v>
      </c>
      <c r="H233" s="619">
        <v>7.8E-2</v>
      </c>
      <c r="I233" s="616">
        <v>2.246</v>
      </c>
      <c r="J233" s="617">
        <v>2.246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1384</v>
      </c>
      <c r="C234" s="621">
        <v>1218.78069</v>
      </c>
      <c r="D234" s="622">
        <v>-165.21931000000001</v>
      </c>
      <c r="E234" s="628">
        <v>0.88062188583800005</v>
      </c>
      <c r="F234" s="621">
        <v>1002</v>
      </c>
      <c r="G234" s="622">
        <v>1002</v>
      </c>
      <c r="H234" s="624">
        <v>129.97138000000001</v>
      </c>
      <c r="I234" s="621">
        <v>914.38348000000099</v>
      </c>
      <c r="J234" s="622">
        <v>-87.616519999998999</v>
      </c>
      <c r="K234" s="629">
        <v>0.91255836327299999</v>
      </c>
    </row>
    <row r="235" spans="1:11" ht="14.4" customHeight="1" thickBot="1" x14ac:dyDescent="0.35">
      <c r="A235" s="638" t="s">
        <v>562</v>
      </c>
      <c r="B235" s="616">
        <v>1366</v>
      </c>
      <c r="C235" s="616">
        <v>1197.3421800000001</v>
      </c>
      <c r="D235" s="617">
        <v>-168.65781999999999</v>
      </c>
      <c r="E235" s="618">
        <v>0.87653161054100004</v>
      </c>
      <c r="F235" s="616">
        <v>1002</v>
      </c>
      <c r="G235" s="617">
        <v>1002</v>
      </c>
      <c r="H235" s="619">
        <v>129.97138000000001</v>
      </c>
      <c r="I235" s="616">
        <v>914.38348000000099</v>
      </c>
      <c r="J235" s="617">
        <v>-87.616519999998999</v>
      </c>
      <c r="K235" s="620">
        <v>0.91255836327299999</v>
      </c>
    </row>
    <row r="236" spans="1:11" ht="14.4" customHeight="1" thickBot="1" x14ac:dyDescent="0.35">
      <c r="A236" s="638" t="s">
        <v>563</v>
      </c>
      <c r="B236" s="616">
        <v>18</v>
      </c>
      <c r="C236" s="616">
        <v>21.438510000000001</v>
      </c>
      <c r="D236" s="617">
        <v>3.43851</v>
      </c>
      <c r="E236" s="618">
        <v>1.1910283333330001</v>
      </c>
      <c r="F236" s="616">
        <v>0</v>
      </c>
      <c r="G236" s="617">
        <v>0</v>
      </c>
      <c r="H236" s="619">
        <v>0</v>
      </c>
      <c r="I236" s="616">
        <v>0</v>
      </c>
      <c r="J236" s="617">
        <v>0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0</v>
      </c>
      <c r="C237" s="621">
        <v>1123.68397</v>
      </c>
      <c r="D237" s="622">
        <v>1123.68397</v>
      </c>
      <c r="E237" s="623" t="s">
        <v>362</v>
      </c>
      <c r="F237" s="621">
        <v>0</v>
      </c>
      <c r="G237" s="622">
        <v>0</v>
      </c>
      <c r="H237" s="624">
        <v>98.078069999999997</v>
      </c>
      <c r="I237" s="621">
        <v>1184.34986</v>
      </c>
      <c r="J237" s="622">
        <v>1184.34986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1123.68397</v>
      </c>
      <c r="D238" s="617">
        <v>1123.68397</v>
      </c>
      <c r="E238" s="626" t="s">
        <v>362</v>
      </c>
      <c r="F238" s="616">
        <v>0</v>
      </c>
      <c r="G238" s="617">
        <v>0</v>
      </c>
      <c r="H238" s="619">
        <v>98.078069999999997</v>
      </c>
      <c r="I238" s="616">
        <v>1184.34986</v>
      </c>
      <c r="J238" s="617">
        <v>1184.34986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7491</v>
      </c>
      <c r="C239" s="621">
        <v>7690.0459799999999</v>
      </c>
      <c r="D239" s="622">
        <v>199.045979999998</v>
      </c>
      <c r="E239" s="628">
        <v>1.0265713496190001</v>
      </c>
      <c r="F239" s="621">
        <v>7455.3671863063701</v>
      </c>
      <c r="G239" s="622">
        <v>7455.3671863063701</v>
      </c>
      <c r="H239" s="624">
        <v>838.94226000000003</v>
      </c>
      <c r="I239" s="621">
        <v>7471.2106900000099</v>
      </c>
      <c r="J239" s="622">
        <v>15.843503693640001</v>
      </c>
      <c r="K239" s="629">
        <v>1.0021251138</v>
      </c>
    </row>
    <row r="240" spans="1:11" ht="14.4" customHeight="1" thickBot="1" x14ac:dyDescent="0.35">
      <c r="A240" s="638" t="s">
        <v>567</v>
      </c>
      <c r="B240" s="616">
        <v>7491</v>
      </c>
      <c r="C240" s="616">
        <v>7690.0459799999999</v>
      </c>
      <c r="D240" s="617">
        <v>199.045979999998</v>
      </c>
      <c r="E240" s="618">
        <v>1.0265713496190001</v>
      </c>
      <c r="F240" s="616">
        <v>7455.3671863063701</v>
      </c>
      <c r="G240" s="617">
        <v>7455.3671863063701</v>
      </c>
      <c r="H240" s="619">
        <v>838.94226000000003</v>
      </c>
      <c r="I240" s="616">
        <v>7471.2106900000099</v>
      </c>
      <c r="J240" s="617">
        <v>15.843503693640001</v>
      </c>
      <c r="K240" s="620">
        <v>1.0021251138</v>
      </c>
    </row>
    <row r="241" spans="1:11" ht="14.4" customHeight="1" thickBot="1" x14ac:dyDescent="0.35">
      <c r="A241" s="642" t="s">
        <v>568</v>
      </c>
      <c r="B241" s="621">
        <v>0</v>
      </c>
      <c r="C241" s="621">
        <v>43.572389999999999</v>
      </c>
      <c r="D241" s="622">
        <v>43.572389999999999</v>
      </c>
      <c r="E241" s="623" t="s">
        <v>362</v>
      </c>
      <c r="F241" s="621">
        <v>0</v>
      </c>
      <c r="G241" s="622">
        <v>0</v>
      </c>
      <c r="H241" s="624">
        <v>2.2270500000000002</v>
      </c>
      <c r="I241" s="621">
        <v>53.300289999999997</v>
      </c>
      <c r="J241" s="622">
        <v>53.300289999999997</v>
      </c>
      <c r="K241" s="625" t="s">
        <v>336</v>
      </c>
    </row>
    <row r="242" spans="1:11" ht="14.4" customHeight="1" thickBot="1" x14ac:dyDescent="0.35">
      <c r="A242" s="639" t="s">
        <v>569</v>
      </c>
      <c r="B242" s="621">
        <v>0</v>
      </c>
      <c r="C242" s="621">
        <v>43.572389999999999</v>
      </c>
      <c r="D242" s="622">
        <v>43.572389999999999</v>
      </c>
      <c r="E242" s="623" t="s">
        <v>362</v>
      </c>
      <c r="F242" s="621">
        <v>0</v>
      </c>
      <c r="G242" s="622">
        <v>0</v>
      </c>
      <c r="H242" s="624">
        <v>2.2270500000000002</v>
      </c>
      <c r="I242" s="621">
        <v>53.300289999999997</v>
      </c>
      <c r="J242" s="622">
        <v>53.300289999999997</v>
      </c>
      <c r="K242" s="625" t="s">
        <v>336</v>
      </c>
    </row>
    <row r="243" spans="1:11" ht="14.4" customHeight="1" thickBot="1" x14ac:dyDescent="0.35">
      <c r="A243" s="641" t="s">
        <v>570</v>
      </c>
      <c r="B243" s="621">
        <v>0</v>
      </c>
      <c r="C243" s="621">
        <v>43.572389999999999</v>
      </c>
      <c r="D243" s="622">
        <v>43.572389999999999</v>
      </c>
      <c r="E243" s="623" t="s">
        <v>362</v>
      </c>
      <c r="F243" s="621">
        <v>0</v>
      </c>
      <c r="G243" s="622">
        <v>0</v>
      </c>
      <c r="H243" s="624">
        <v>2.2270500000000002</v>
      </c>
      <c r="I243" s="621">
        <v>53.300289999999997</v>
      </c>
      <c r="J243" s="622">
        <v>53.300289999999997</v>
      </c>
      <c r="K243" s="625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43.572389999999999</v>
      </c>
      <c r="D244" s="622">
        <v>43.572389999999999</v>
      </c>
      <c r="E244" s="623" t="s">
        <v>362</v>
      </c>
      <c r="F244" s="621">
        <v>0</v>
      </c>
      <c r="G244" s="622">
        <v>0</v>
      </c>
      <c r="H244" s="624">
        <v>2.2270500000000002</v>
      </c>
      <c r="I244" s="621">
        <v>53.300289999999997</v>
      </c>
      <c r="J244" s="622">
        <v>53.300289999999997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13.04299</v>
      </c>
      <c r="D245" s="617">
        <v>13.04299</v>
      </c>
      <c r="E245" s="626" t="s">
        <v>362</v>
      </c>
      <c r="F245" s="616">
        <v>0</v>
      </c>
      <c r="G245" s="617">
        <v>0</v>
      </c>
      <c r="H245" s="619">
        <v>2.2270500000000002</v>
      </c>
      <c r="I245" s="616">
        <v>47.443890000000003</v>
      </c>
      <c r="J245" s="617">
        <v>47.443890000000003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30.529399999999999</v>
      </c>
      <c r="D246" s="617">
        <v>30.529399999999999</v>
      </c>
      <c r="E246" s="626" t="s">
        <v>362</v>
      </c>
      <c r="F246" s="616">
        <v>0</v>
      </c>
      <c r="G246" s="617">
        <v>0</v>
      </c>
      <c r="H246" s="619">
        <v>0</v>
      </c>
      <c r="I246" s="616">
        <v>5.8563999999999998</v>
      </c>
      <c r="J246" s="617">
        <v>5.8563999999999998</v>
      </c>
      <c r="K246" s="627" t="s">
        <v>336</v>
      </c>
    </row>
    <row r="247" spans="1:11" ht="14.4" customHeight="1" thickBot="1" x14ac:dyDescent="0.35">
      <c r="A247" s="643"/>
      <c r="B247" s="616">
        <v>10165.6147260698</v>
      </c>
      <c r="C247" s="616">
        <v>1228.25411999994</v>
      </c>
      <c r="D247" s="617">
        <v>-8937.3606060699094</v>
      </c>
      <c r="E247" s="618">
        <v>0.120824382302</v>
      </c>
      <c r="F247" s="616">
        <v>4408.1553881662803</v>
      </c>
      <c r="G247" s="617">
        <v>4408.1553881662803</v>
      </c>
      <c r="H247" s="619">
        <v>375.37992999999699</v>
      </c>
      <c r="I247" s="616">
        <v>4796.6187099999597</v>
      </c>
      <c r="J247" s="617">
        <v>388.46332183367798</v>
      </c>
      <c r="K247" s="620">
        <v>1.0881237814060001</v>
      </c>
    </row>
    <row r="248" spans="1:11" ht="14.4" customHeight="1" thickBot="1" x14ac:dyDescent="0.35">
      <c r="A248" s="644" t="s">
        <v>66</v>
      </c>
      <c r="B248" s="630">
        <v>10165.6147260698</v>
      </c>
      <c r="C248" s="630">
        <v>1228.25411999994</v>
      </c>
      <c r="D248" s="631">
        <v>-8937.3606060699094</v>
      </c>
      <c r="E248" s="632" t="s">
        <v>362</v>
      </c>
      <c r="F248" s="630">
        <v>4408.1553881662803</v>
      </c>
      <c r="G248" s="631">
        <v>4408.1553881662803</v>
      </c>
      <c r="H248" s="630">
        <v>375.37992999999699</v>
      </c>
      <c r="I248" s="630">
        <v>4796.6187100000097</v>
      </c>
      <c r="J248" s="631">
        <v>388.46332183372903</v>
      </c>
      <c r="K248" s="633">
        <v>1.0881237814060001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346</v>
      </c>
      <c r="C6" s="647">
        <v>5701.3209300000008</v>
      </c>
      <c r="D6" s="647">
        <v>5875.4904700000016</v>
      </c>
      <c r="E6" s="647"/>
      <c r="F6" s="647">
        <v>5716.7019800000007</v>
      </c>
      <c r="G6" s="647">
        <v>5665.954132474686</v>
      </c>
      <c r="H6" s="647">
        <v>50.747847525314683</v>
      </c>
      <c r="I6" s="648">
        <v>1.0089566287228573</v>
      </c>
      <c r="J6" s="649" t="s">
        <v>1</v>
      </c>
    </row>
    <row r="7" spans="1:10" ht="14.4" customHeight="1" x14ac:dyDescent="0.3">
      <c r="A7" s="645" t="s">
        <v>574</v>
      </c>
      <c r="B7" s="646" t="s">
        <v>347</v>
      </c>
      <c r="C7" s="647" t="s">
        <v>576</v>
      </c>
      <c r="D7" s="647" t="s">
        <v>576</v>
      </c>
      <c r="E7" s="647"/>
      <c r="F7" s="647">
        <v>412.54469</v>
      </c>
      <c r="G7" s="647">
        <v>358</v>
      </c>
      <c r="H7" s="647">
        <v>54.544690000000003</v>
      </c>
      <c r="I7" s="648">
        <v>1.1523594692737431</v>
      </c>
      <c r="J7" s="649" t="s">
        <v>1</v>
      </c>
    </row>
    <row r="8" spans="1:10" ht="14.4" customHeight="1" x14ac:dyDescent="0.3">
      <c r="A8" s="645" t="s">
        <v>574</v>
      </c>
      <c r="B8" s="646" t="s">
        <v>348</v>
      </c>
      <c r="C8" s="647">
        <v>683.27869999999905</v>
      </c>
      <c r="D8" s="647">
        <v>482.41125000000011</v>
      </c>
      <c r="E8" s="647"/>
      <c r="F8" s="647">
        <v>117.53553999999994</v>
      </c>
      <c r="G8" s="647">
        <v>199</v>
      </c>
      <c r="H8" s="647">
        <v>-81.464460000000059</v>
      </c>
      <c r="I8" s="648">
        <v>0.59063085427135653</v>
      </c>
      <c r="J8" s="649" t="s">
        <v>1</v>
      </c>
    </row>
    <row r="9" spans="1:10" ht="14.4" customHeight="1" x14ac:dyDescent="0.3">
      <c r="A9" s="645" t="s">
        <v>574</v>
      </c>
      <c r="B9" s="646" t="s">
        <v>577</v>
      </c>
      <c r="C9" s="647">
        <v>0</v>
      </c>
      <c r="D9" s="647" t="s">
        <v>576</v>
      </c>
      <c r="E9" s="647"/>
      <c r="F9" s="647" t="s">
        <v>576</v>
      </c>
      <c r="G9" s="647" t="s">
        <v>576</v>
      </c>
      <c r="H9" s="647" t="s">
        <v>576</v>
      </c>
      <c r="I9" s="648" t="s">
        <v>576</v>
      </c>
      <c r="J9" s="649" t="s">
        <v>1</v>
      </c>
    </row>
    <row r="10" spans="1:10" ht="14.4" customHeight="1" x14ac:dyDescent="0.3">
      <c r="A10" s="645" t="s">
        <v>574</v>
      </c>
      <c r="B10" s="646" t="s">
        <v>349</v>
      </c>
      <c r="C10" s="647">
        <v>560.79842999999892</v>
      </c>
      <c r="D10" s="647">
        <v>692.47546</v>
      </c>
      <c r="E10" s="647"/>
      <c r="F10" s="647">
        <v>922.73585000000003</v>
      </c>
      <c r="G10" s="647">
        <v>632.25792305893003</v>
      </c>
      <c r="H10" s="647">
        <v>290.47792694107</v>
      </c>
      <c r="I10" s="648">
        <v>1.4594294770332135</v>
      </c>
      <c r="J10" s="649" t="s">
        <v>1</v>
      </c>
    </row>
    <row r="11" spans="1:10" ht="14.4" customHeight="1" x14ac:dyDescent="0.3">
      <c r="A11" s="645" t="s">
        <v>574</v>
      </c>
      <c r="B11" s="646" t="s">
        <v>350</v>
      </c>
      <c r="C11" s="647" t="s">
        <v>576</v>
      </c>
      <c r="D11" s="647" t="s">
        <v>576</v>
      </c>
      <c r="E11" s="647"/>
      <c r="F11" s="647">
        <v>43.291759999999996</v>
      </c>
      <c r="G11" s="647">
        <v>21.999999307052999</v>
      </c>
      <c r="H11" s="647">
        <v>21.291760692946998</v>
      </c>
      <c r="I11" s="648">
        <v>1.967807334708463</v>
      </c>
      <c r="J11" s="649" t="s">
        <v>1</v>
      </c>
    </row>
    <row r="12" spans="1:10" ht="14.4" customHeight="1" x14ac:dyDescent="0.3">
      <c r="A12" s="645" t="s">
        <v>574</v>
      </c>
      <c r="B12" s="646" t="s">
        <v>351</v>
      </c>
      <c r="C12" s="647">
        <v>673.6260299999999</v>
      </c>
      <c r="D12" s="647">
        <v>669.19658000000004</v>
      </c>
      <c r="E12" s="647"/>
      <c r="F12" s="647">
        <v>511.21973000000003</v>
      </c>
      <c r="G12" s="647">
        <v>549.02742880913001</v>
      </c>
      <c r="H12" s="647">
        <v>-37.807698809129988</v>
      </c>
      <c r="I12" s="648">
        <v>0.93113695814590369</v>
      </c>
      <c r="J12" s="649" t="s">
        <v>1</v>
      </c>
    </row>
    <row r="13" spans="1:10" ht="14.4" customHeight="1" x14ac:dyDescent="0.3">
      <c r="A13" s="645" t="s">
        <v>574</v>
      </c>
      <c r="B13" s="646" t="s">
        <v>352</v>
      </c>
      <c r="C13" s="647">
        <v>232.15168000000006</v>
      </c>
      <c r="D13" s="647">
        <v>15.553779999999998</v>
      </c>
      <c r="E13" s="647"/>
      <c r="F13" s="647">
        <v>56.105350000000008</v>
      </c>
      <c r="G13" s="647">
        <v>30.608747726593002</v>
      </c>
      <c r="H13" s="647">
        <v>25.496602273407007</v>
      </c>
      <c r="I13" s="648">
        <v>1.8329841684851242</v>
      </c>
      <c r="J13" s="649" t="s">
        <v>1</v>
      </c>
    </row>
    <row r="14" spans="1:10" ht="14.4" customHeight="1" x14ac:dyDescent="0.3">
      <c r="A14" s="645" t="s">
        <v>574</v>
      </c>
      <c r="B14" s="646" t="s">
        <v>353</v>
      </c>
      <c r="C14" s="647">
        <v>291.62633</v>
      </c>
      <c r="D14" s="647">
        <v>271.53216000000003</v>
      </c>
      <c r="E14" s="647"/>
      <c r="F14" s="647">
        <v>296.21007999999802</v>
      </c>
      <c r="G14" s="647">
        <v>277.054156910556</v>
      </c>
      <c r="H14" s="647">
        <v>19.155923089442012</v>
      </c>
      <c r="I14" s="648">
        <v>1.0691414389989691</v>
      </c>
      <c r="J14" s="649" t="s">
        <v>1</v>
      </c>
    </row>
    <row r="15" spans="1:10" ht="14.4" customHeight="1" x14ac:dyDescent="0.3">
      <c r="A15" s="645" t="s">
        <v>574</v>
      </c>
      <c r="B15" s="646" t="s">
        <v>578</v>
      </c>
      <c r="C15" s="647">
        <v>8142.802099999999</v>
      </c>
      <c r="D15" s="647">
        <v>8006.6597000000011</v>
      </c>
      <c r="E15" s="647"/>
      <c r="F15" s="647">
        <v>8076.344979999998</v>
      </c>
      <c r="G15" s="647">
        <v>7733.9023882869478</v>
      </c>
      <c r="H15" s="647">
        <v>342.44259171305021</v>
      </c>
      <c r="I15" s="648">
        <v>1.0442781114268629</v>
      </c>
      <c r="J15" s="649" t="s">
        <v>579</v>
      </c>
    </row>
    <row r="17" spans="1:10" ht="14.4" customHeight="1" x14ac:dyDescent="0.3">
      <c r="A17" s="645" t="s">
        <v>574</v>
      </c>
      <c r="B17" s="646" t="s">
        <v>575</v>
      </c>
      <c r="C17" s="647" t="s">
        <v>576</v>
      </c>
      <c r="D17" s="647" t="s">
        <v>576</v>
      </c>
      <c r="E17" s="647"/>
      <c r="F17" s="647" t="s">
        <v>576</v>
      </c>
      <c r="G17" s="647" t="s">
        <v>576</v>
      </c>
      <c r="H17" s="647" t="s">
        <v>576</v>
      </c>
      <c r="I17" s="648" t="s">
        <v>576</v>
      </c>
      <c r="J17" s="649" t="s">
        <v>74</v>
      </c>
    </row>
    <row r="18" spans="1:10" ht="14.4" customHeight="1" x14ac:dyDescent="0.3">
      <c r="A18" s="645" t="s">
        <v>580</v>
      </c>
      <c r="B18" s="646" t="s">
        <v>581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0</v>
      </c>
    </row>
    <row r="19" spans="1:10" ht="14.4" customHeight="1" x14ac:dyDescent="0.3">
      <c r="A19" s="645" t="s">
        <v>580</v>
      </c>
      <c r="B19" s="646" t="s">
        <v>346</v>
      </c>
      <c r="C19" s="647">
        <v>1016.2240399999989</v>
      </c>
      <c r="D19" s="647">
        <v>1027.9949300000001</v>
      </c>
      <c r="E19" s="647"/>
      <c r="F19" s="647">
        <v>989.37795999999912</v>
      </c>
      <c r="G19" s="647">
        <v>997.99996856541895</v>
      </c>
      <c r="H19" s="647">
        <v>-8.6220085654198328</v>
      </c>
      <c r="I19" s="648">
        <v>0.99136071258818415</v>
      </c>
      <c r="J19" s="649" t="s">
        <v>1</v>
      </c>
    </row>
    <row r="20" spans="1:10" ht="14.4" customHeight="1" x14ac:dyDescent="0.3">
      <c r="A20" s="645" t="s">
        <v>580</v>
      </c>
      <c r="B20" s="646" t="s">
        <v>347</v>
      </c>
      <c r="C20" s="647" t="s">
        <v>576</v>
      </c>
      <c r="D20" s="647" t="s">
        <v>576</v>
      </c>
      <c r="E20" s="647"/>
      <c r="F20" s="647">
        <v>27.606810000000003</v>
      </c>
      <c r="G20" s="647">
        <v>28</v>
      </c>
      <c r="H20" s="647">
        <v>-0.39318999999999704</v>
      </c>
      <c r="I20" s="648">
        <v>0.98595750000000015</v>
      </c>
      <c r="J20" s="649" t="s">
        <v>1</v>
      </c>
    </row>
    <row r="21" spans="1:10" ht="14.4" customHeight="1" x14ac:dyDescent="0.3">
      <c r="A21" s="645" t="s">
        <v>580</v>
      </c>
      <c r="B21" s="646" t="s">
        <v>348</v>
      </c>
      <c r="C21" s="647">
        <v>64.694659999999004</v>
      </c>
      <c r="D21" s="647">
        <v>61.882879999999993</v>
      </c>
      <c r="E21" s="647"/>
      <c r="F21" s="647">
        <v>30.04692</v>
      </c>
      <c r="G21" s="647">
        <v>40</v>
      </c>
      <c r="H21" s="647">
        <v>-9.9530799999999999</v>
      </c>
      <c r="I21" s="648">
        <v>0.75117299999999998</v>
      </c>
      <c r="J21" s="649" t="s">
        <v>1</v>
      </c>
    </row>
    <row r="22" spans="1:10" ht="14.4" customHeight="1" x14ac:dyDescent="0.3">
      <c r="A22" s="645" t="s">
        <v>580</v>
      </c>
      <c r="B22" s="646" t="s">
        <v>350</v>
      </c>
      <c r="C22" s="647" t="s">
        <v>576</v>
      </c>
      <c r="D22" s="647" t="s">
        <v>576</v>
      </c>
      <c r="E22" s="647"/>
      <c r="F22" s="647">
        <v>21.645879999999998</v>
      </c>
      <c r="G22" s="647">
        <v>21.999999307052999</v>
      </c>
      <c r="H22" s="647">
        <v>-0.35411930705300065</v>
      </c>
      <c r="I22" s="648">
        <v>0.98390366735423151</v>
      </c>
      <c r="J22" s="649" t="s">
        <v>1</v>
      </c>
    </row>
    <row r="23" spans="1:10" ht="14.4" customHeight="1" x14ac:dyDescent="0.3">
      <c r="A23" s="645" t="s">
        <v>580</v>
      </c>
      <c r="B23" s="646" t="s">
        <v>351</v>
      </c>
      <c r="C23" s="647">
        <v>258.19516999999996</v>
      </c>
      <c r="D23" s="647">
        <v>395.68020000000001</v>
      </c>
      <c r="E23" s="647"/>
      <c r="F23" s="647">
        <v>268.02503000000002</v>
      </c>
      <c r="G23" s="647">
        <v>331.08971516910901</v>
      </c>
      <c r="H23" s="647">
        <v>-63.064685169108998</v>
      </c>
      <c r="I23" s="648">
        <v>0.80952387742730769</v>
      </c>
      <c r="J23" s="649" t="s">
        <v>1</v>
      </c>
    </row>
    <row r="24" spans="1:10" ht="14.4" customHeight="1" x14ac:dyDescent="0.3">
      <c r="A24" s="645" t="s">
        <v>580</v>
      </c>
      <c r="B24" s="646" t="s">
        <v>352</v>
      </c>
      <c r="C24" s="647">
        <v>2.9158499999999998</v>
      </c>
      <c r="D24" s="647">
        <v>2.9757900000000004</v>
      </c>
      <c r="E24" s="647"/>
      <c r="F24" s="647">
        <v>3.3313999999999995</v>
      </c>
      <c r="G24" s="647">
        <v>5.9170949332970002</v>
      </c>
      <c r="H24" s="647">
        <v>-2.5856949332970007</v>
      </c>
      <c r="I24" s="648">
        <v>0.56301276852148563</v>
      </c>
      <c r="J24" s="649" t="s">
        <v>1</v>
      </c>
    </row>
    <row r="25" spans="1:10" ht="14.4" customHeight="1" x14ac:dyDescent="0.3">
      <c r="A25" s="645" t="s">
        <v>580</v>
      </c>
      <c r="B25" s="646" t="s">
        <v>353</v>
      </c>
      <c r="C25" s="647">
        <v>8.8872</v>
      </c>
      <c r="D25" s="647">
        <v>11.108999999999998</v>
      </c>
      <c r="E25" s="647"/>
      <c r="F25" s="647">
        <v>8.6939999999999991</v>
      </c>
      <c r="G25" s="647">
        <v>11.888549809839001</v>
      </c>
      <c r="H25" s="647">
        <v>-3.1945498098390015</v>
      </c>
      <c r="I25" s="648">
        <v>0.73129188497026087</v>
      </c>
      <c r="J25" s="649" t="s">
        <v>1</v>
      </c>
    </row>
    <row r="26" spans="1:10" ht="14.4" customHeight="1" x14ac:dyDescent="0.3">
      <c r="A26" s="645" t="s">
        <v>580</v>
      </c>
      <c r="B26" s="646" t="s">
        <v>582</v>
      </c>
      <c r="C26" s="647">
        <v>1350.9169199999978</v>
      </c>
      <c r="D26" s="647">
        <v>1499.6427999999999</v>
      </c>
      <c r="E26" s="647"/>
      <c r="F26" s="647">
        <v>1348.7279999999992</v>
      </c>
      <c r="G26" s="647">
        <v>1436.895327784717</v>
      </c>
      <c r="H26" s="647">
        <v>-88.167327784717827</v>
      </c>
      <c r="I26" s="648">
        <v>0.9386403963602229</v>
      </c>
      <c r="J26" s="649" t="s">
        <v>583</v>
      </c>
    </row>
    <row r="27" spans="1:10" ht="14.4" customHeight="1" x14ac:dyDescent="0.3">
      <c r="A27" s="645" t="s">
        <v>576</v>
      </c>
      <c r="B27" s="646" t="s">
        <v>576</v>
      </c>
      <c r="C27" s="647" t="s">
        <v>576</v>
      </c>
      <c r="D27" s="647" t="s">
        <v>576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584</v>
      </c>
    </row>
    <row r="28" spans="1:10" ht="14.4" customHeight="1" x14ac:dyDescent="0.3">
      <c r="A28" s="645" t="s">
        <v>585</v>
      </c>
      <c r="B28" s="646" t="s">
        <v>586</v>
      </c>
      <c r="C28" s="647" t="s">
        <v>576</v>
      </c>
      <c r="D28" s="647" t="s">
        <v>576</v>
      </c>
      <c r="E28" s="647"/>
      <c r="F28" s="647" t="s">
        <v>576</v>
      </c>
      <c r="G28" s="647" t="s">
        <v>576</v>
      </c>
      <c r="H28" s="647" t="s">
        <v>576</v>
      </c>
      <c r="I28" s="648" t="s">
        <v>576</v>
      </c>
      <c r="J28" s="649" t="s">
        <v>0</v>
      </c>
    </row>
    <row r="29" spans="1:10" ht="14.4" customHeight="1" x14ac:dyDescent="0.3">
      <c r="A29" s="645" t="s">
        <v>585</v>
      </c>
      <c r="B29" s="646" t="s">
        <v>346</v>
      </c>
      <c r="C29" s="647">
        <v>6.6813200000000004</v>
      </c>
      <c r="D29" s="647">
        <v>6.5029599999999999</v>
      </c>
      <c r="E29" s="647"/>
      <c r="F29" s="647">
        <v>5.3567299999999998</v>
      </c>
      <c r="G29" s="647">
        <v>6.9230162099070007</v>
      </c>
      <c r="H29" s="647">
        <v>-1.566286209907001</v>
      </c>
      <c r="I29" s="648">
        <v>0.77375667448739927</v>
      </c>
      <c r="J29" s="649" t="s">
        <v>1</v>
      </c>
    </row>
    <row r="30" spans="1:10" ht="14.4" customHeight="1" x14ac:dyDescent="0.3">
      <c r="A30" s="645" t="s">
        <v>585</v>
      </c>
      <c r="B30" s="646" t="s">
        <v>587</v>
      </c>
      <c r="C30" s="647">
        <v>6.6813200000000004</v>
      </c>
      <c r="D30" s="647">
        <v>6.5029599999999999</v>
      </c>
      <c r="E30" s="647"/>
      <c r="F30" s="647">
        <v>5.3567299999999998</v>
      </c>
      <c r="G30" s="647">
        <v>6.9230162099070007</v>
      </c>
      <c r="H30" s="647">
        <v>-1.566286209907001</v>
      </c>
      <c r="I30" s="648">
        <v>0.77375667448739927</v>
      </c>
      <c r="J30" s="649" t="s">
        <v>583</v>
      </c>
    </row>
    <row r="31" spans="1:10" ht="14.4" customHeight="1" x14ac:dyDescent="0.3">
      <c r="A31" s="645" t="s">
        <v>576</v>
      </c>
      <c r="B31" s="646" t="s">
        <v>576</v>
      </c>
      <c r="C31" s="647" t="s">
        <v>576</v>
      </c>
      <c r="D31" s="647" t="s">
        <v>576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584</v>
      </c>
    </row>
    <row r="32" spans="1:10" ht="14.4" customHeight="1" x14ac:dyDescent="0.3">
      <c r="A32" s="645" t="s">
        <v>588</v>
      </c>
      <c r="B32" s="646" t="s">
        <v>589</v>
      </c>
      <c r="C32" s="647" t="s">
        <v>576</v>
      </c>
      <c r="D32" s="647" t="s">
        <v>576</v>
      </c>
      <c r="E32" s="647"/>
      <c r="F32" s="647" t="s">
        <v>576</v>
      </c>
      <c r="G32" s="647" t="s">
        <v>576</v>
      </c>
      <c r="H32" s="647" t="s">
        <v>576</v>
      </c>
      <c r="I32" s="648" t="s">
        <v>576</v>
      </c>
      <c r="J32" s="649" t="s">
        <v>0</v>
      </c>
    </row>
    <row r="33" spans="1:10" ht="14.4" customHeight="1" x14ac:dyDescent="0.3">
      <c r="A33" s="645" t="s">
        <v>588</v>
      </c>
      <c r="B33" s="646" t="s">
        <v>346</v>
      </c>
      <c r="C33" s="647">
        <v>3131.1600300000009</v>
      </c>
      <c r="D33" s="647">
        <v>3127.5882800000009</v>
      </c>
      <c r="E33" s="647"/>
      <c r="F33" s="647">
        <v>3105.9271600000011</v>
      </c>
      <c r="G33" s="647">
        <v>2926.0509159928201</v>
      </c>
      <c r="H33" s="647">
        <v>179.87624400718096</v>
      </c>
      <c r="I33" s="648">
        <v>1.0614740649330596</v>
      </c>
      <c r="J33" s="649" t="s">
        <v>1</v>
      </c>
    </row>
    <row r="34" spans="1:10" ht="14.4" customHeight="1" x14ac:dyDescent="0.3">
      <c r="A34" s="645" t="s">
        <v>588</v>
      </c>
      <c r="B34" s="646" t="s">
        <v>347</v>
      </c>
      <c r="C34" s="647" t="s">
        <v>576</v>
      </c>
      <c r="D34" s="647" t="s">
        <v>576</v>
      </c>
      <c r="E34" s="647"/>
      <c r="F34" s="647">
        <v>384.93788000000001</v>
      </c>
      <c r="G34" s="647">
        <v>330</v>
      </c>
      <c r="H34" s="647">
        <v>54.937880000000007</v>
      </c>
      <c r="I34" s="648">
        <v>1.1664784242424242</v>
      </c>
      <c r="J34" s="649" t="s">
        <v>1</v>
      </c>
    </row>
    <row r="35" spans="1:10" ht="14.4" customHeight="1" x14ac:dyDescent="0.3">
      <c r="A35" s="645" t="s">
        <v>588</v>
      </c>
      <c r="B35" s="646" t="s">
        <v>348</v>
      </c>
      <c r="C35" s="647">
        <v>600.78204000000005</v>
      </c>
      <c r="D35" s="647">
        <v>420.52837000000011</v>
      </c>
      <c r="E35" s="647"/>
      <c r="F35" s="647">
        <v>87.488619999999941</v>
      </c>
      <c r="G35" s="647">
        <v>159</v>
      </c>
      <c r="H35" s="647">
        <v>-71.511380000000059</v>
      </c>
      <c r="I35" s="648">
        <v>0.55024289308176066</v>
      </c>
      <c r="J35" s="649" t="s">
        <v>1</v>
      </c>
    </row>
    <row r="36" spans="1:10" ht="14.4" customHeight="1" x14ac:dyDescent="0.3">
      <c r="A36" s="645" t="s">
        <v>588</v>
      </c>
      <c r="B36" s="646" t="s">
        <v>577</v>
      </c>
      <c r="C36" s="647">
        <v>0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1</v>
      </c>
    </row>
    <row r="37" spans="1:10" ht="14.4" customHeight="1" x14ac:dyDescent="0.3">
      <c r="A37" s="645" t="s">
        <v>588</v>
      </c>
      <c r="B37" s="646" t="s">
        <v>349</v>
      </c>
      <c r="C37" s="647">
        <v>560.79842999999892</v>
      </c>
      <c r="D37" s="647">
        <v>692.47546</v>
      </c>
      <c r="E37" s="647"/>
      <c r="F37" s="647">
        <v>922.73585000000003</v>
      </c>
      <c r="G37" s="647">
        <v>632.25792305893003</v>
      </c>
      <c r="H37" s="647">
        <v>290.47792694107</v>
      </c>
      <c r="I37" s="648">
        <v>1.4594294770332135</v>
      </c>
      <c r="J37" s="649" t="s">
        <v>1</v>
      </c>
    </row>
    <row r="38" spans="1:10" ht="14.4" customHeight="1" x14ac:dyDescent="0.3">
      <c r="A38" s="645" t="s">
        <v>588</v>
      </c>
      <c r="B38" s="646" t="s">
        <v>351</v>
      </c>
      <c r="C38" s="647">
        <v>414.71337999999997</v>
      </c>
      <c r="D38" s="647">
        <v>273.51638000000003</v>
      </c>
      <c r="E38" s="647"/>
      <c r="F38" s="647">
        <v>243.19470000000001</v>
      </c>
      <c r="G38" s="647">
        <v>217.937713640021</v>
      </c>
      <c r="H38" s="647">
        <v>25.25698635997901</v>
      </c>
      <c r="I38" s="648">
        <v>1.1158908476102365</v>
      </c>
      <c r="J38" s="649" t="s">
        <v>1</v>
      </c>
    </row>
    <row r="39" spans="1:10" ht="14.4" customHeight="1" x14ac:dyDescent="0.3">
      <c r="A39" s="645" t="s">
        <v>588</v>
      </c>
      <c r="B39" s="646" t="s">
        <v>352</v>
      </c>
      <c r="C39" s="647">
        <v>229.23583000000005</v>
      </c>
      <c r="D39" s="647">
        <v>12.577989999999998</v>
      </c>
      <c r="E39" s="647"/>
      <c r="F39" s="647">
        <v>52.773950000000006</v>
      </c>
      <c r="G39" s="647">
        <v>24.691652793296001</v>
      </c>
      <c r="H39" s="647">
        <v>28.082297206704006</v>
      </c>
      <c r="I39" s="648">
        <v>2.1373194594056737</v>
      </c>
      <c r="J39" s="649" t="s">
        <v>1</v>
      </c>
    </row>
    <row r="40" spans="1:10" ht="14.4" customHeight="1" x14ac:dyDescent="0.3">
      <c r="A40" s="645" t="s">
        <v>588</v>
      </c>
      <c r="B40" s="646" t="s">
        <v>353</v>
      </c>
      <c r="C40" s="647">
        <v>134.67353</v>
      </c>
      <c r="D40" s="647">
        <v>127.45682000000002</v>
      </c>
      <c r="E40" s="647"/>
      <c r="F40" s="647">
        <v>142.65529999999899</v>
      </c>
      <c r="G40" s="647">
        <v>123.50514061074301</v>
      </c>
      <c r="H40" s="647">
        <v>19.150159389255975</v>
      </c>
      <c r="I40" s="648">
        <v>1.1550555652546677</v>
      </c>
      <c r="J40" s="649" t="s">
        <v>1</v>
      </c>
    </row>
    <row r="41" spans="1:10" ht="14.4" customHeight="1" x14ac:dyDescent="0.3">
      <c r="A41" s="645" t="s">
        <v>588</v>
      </c>
      <c r="B41" s="646" t="s">
        <v>590</v>
      </c>
      <c r="C41" s="647">
        <v>5071.3632399999997</v>
      </c>
      <c r="D41" s="647">
        <v>4654.1433000000006</v>
      </c>
      <c r="E41" s="647"/>
      <c r="F41" s="647">
        <v>4939.7134600000009</v>
      </c>
      <c r="G41" s="647">
        <v>4413.4433460958107</v>
      </c>
      <c r="H41" s="647">
        <v>526.27011390419011</v>
      </c>
      <c r="I41" s="648">
        <v>1.1192425216854172</v>
      </c>
      <c r="J41" s="649" t="s">
        <v>583</v>
      </c>
    </row>
    <row r="42" spans="1:10" ht="14.4" customHeight="1" x14ac:dyDescent="0.3">
      <c r="A42" s="645" t="s">
        <v>576</v>
      </c>
      <c r="B42" s="646" t="s">
        <v>576</v>
      </c>
      <c r="C42" s="647" t="s">
        <v>576</v>
      </c>
      <c r="D42" s="647" t="s">
        <v>576</v>
      </c>
      <c r="E42" s="647"/>
      <c r="F42" s="647" t="s">
        <v>576</v>
      </c>
      <c r="G42" s="647" t="s">
        <v>576</v>
      </c>
      <c r="H42" s="647" t="s">
        <v>576</v>
      </c>
      <c r="I42" s="648" t="s">
        <v>576</v>
      </c>
      <c r="J42" s="649" t="s">
        <v>584</v>
      </c>
    </row>
    <row r="43" spans="1:10" ht="14.4" customHeight="1" x14ac:dyDescent="0.3">
      <c r="A43" s="645" t="s">
        <v>591</v>
      </c>
      <c r="B43" s="646" t="s">
        <v>592</v>
      </c>
      <c r="C43" s="647" t="s">
        <v>576</v>
      </c>
      <c r="D43" s="647" t="s">
        <v>576</v>
      </c>
      <c r="E43" s="647"/>
      <c r="F43" s="647" t="s">
        <v>576</v>
      </c>
      <c r="G43" s="647" t="s">
        <v>576</v>
      </c>
      <c r="H43" s="647" t="s">
        <v>576</v>
      </c>
      <c r="I43" s="648" t="s">
        <v>576</v>
      </c>
      <c r="J43" s="649" t="s">
        <v>0</v>
      </c>
    </row>
    <row r="44" spans="1:10" ht="14.4" customHeight="1" x14ac:dyDescent="0.3">
      <c r="A44" s="645" t="s">
        <v>591</v>
      </c>
      <c r="B44" s="646" t="s">
        <v>346</v>
      </c>
      <c r="C44" s="647">
        <v>1547.2555400000008</v>
      </c>
      <c r="D44" s="647">
        <v>1713.4043000000013</v>
      </c>
      <c r="E44" s="647"/>
      <c r="F44" s="647">
        <v>1616.0401300000001</v>
      </c>
      <c r="G44" s="647">
        <v>1734.9802317065401</v>
      </c>
      <c r="H44" s="647">
        <v>-118.94010170653996</v>
      </c>
      <c r="I44" s="648">
        <v>0.93144584616416659</v>
      </c>
      <c r="J44" s="649" t="s">
        <v>1</v>
      </c>
    </row>
    <row r="45" spans="1:10" ht="14.4" customHeight="1" x14ac:dyDescent="0.3">
      <c r="A45" s="645" t="s">
        <v>591</v>
      </c>
      <c r="B45" s="646" t="s">
        <v>348</v>
      </c>
      <c r="C45" s="647">
        <v>17.802</v>
      </c>
      <c r="D45" s="647">
        <v>0</v>
      </c>
      <c r="E45" s="647"/>
      <c r="F45" s="647" t="s">
        <v>576</v>
      </c>
      <c r="G45" s="647" t="s">
        <v>576</v>
      </c>
      <c r="H45" s="647" t="s">
        <v>576</v>
      </c>
      <c r="I45" s="648" t="s">
        <v>576</v>
      </c>
      <c r="J45" s="649" t="s">
        <v>1</v>
      </c>
    </row>
    <row r="46" spans="1:10" ht="14.4" customHeight="1" x14ac:dyDescent="0.3">
      <c r="A46" s="645" t="s">
        <v>591</v>
      </c>
      <c r="B46" s="646" t="s">
        <v>350</v>
      </c>
      <c r="C46" s="647" t="s">
        <v>576</v>
      </c>
      <c r="D46" s="647" t="s">
        <v>576</v>
      </c>
      <c r="E46" s="647"/>
      <c r="F46" s="647">
        <v>21.645879999999998</v>
      </c>
      <c r="G46" s="647">
        <v>0</v>
      </c>
      <c r="H46" s="647">
        <v>21.645879999999998</v>
      </c>
      <c r="I46" s="648" t="s">
        <v>576</v>
      </c>
      <c r="J46" s="649" t="s">
        <v>1</v>
      </c>
    </row>
    <row r="47" spans="1:10" ht="14.4" customHeight="1" x14ac:dyDescent="0.3">
      <c r="A47" s="645" t="s">
        <v>591</v>
      </c>
      <c r="B47" s="646" t="s">
        <v>351</v>
      </c>
      <c r="C47" s="647">
        <v>0.71748000000000001</v>
      </c>
      <c r="D47" s="647">
        <v>0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1</v>
      </c>
    </row>
    <row r="48" spans="1:10" ht="14.4" customHeight="1" x14ac:dyDescent="0.3">
      <c r="A48" s="645" t="s">
        <v>591</v>
      </c>
      <c r="B48" s="646" t="s">
        <v>353</v>
      </c>
      <c r="C48" s="647">
        <v>148.06559999999999</v>
      </c>
      <c r="D48" s="647">
        <v>132.96634</v>
      </c>
      <c r="E48" s="647"/>
      <c r="F48" s="647">
        <v>144.86077999999901</v>
      </c>
      <c r="G48" s="647">
        <v>141.660466489974</v>
      </c>
      <c r="H48" s="647">
        <v>3.200313510025012</v>
      </c>
      <c r="I48" s="648">
        <v>1.0225914370418334</v>
      </c>
      <c r="J48" s="649" t="s">
        <v>1</v>
      </c>
    </row>
    <row r="49" spans="1:10" ht="14.4" customHeight="1" x14ac:dyDescent="0.3">
      <c r="A49" s="645" t="s">
        <v>591</v>
      </c>
      <c r="B49" s="646" t="s">
        <v>593</v>
      </c>
      <c r="C49" s="647">
        <v>1713.8406200000006</v>
      </c>
      <c r="D49" s="647">
        <v>1846.3706400000012</v>
      </c>
      <c r="E49" s="647"/>
      <c r="F49" s="647">
        <v>1782.5467899999992</v>
      </c>
      <c r="G49" s="647">
        <v>1876.640698196514</v>
      </c>
      <c r="H49" s="647">
        <v>-94.093908196514803</v>
      </c>
      <c r="I49" s="648">
        <v>0.94986045635323757</v>
      </c>
      <c r="J49" s="649" t="s">
        <v>583</v>
      </c>
    </row>
    <row r="50" spans="1:10" ht="14.4" customHeight="1" x14ac:dyDescent="0.3">
      <c r="A50" s="645" t="s">
        <v>576</v>
      </c>
      <c r="B50" s="646" t="s">
        <v>576</v>
      </c>
      <c r="C50" s="647" t="s">
        <v>576</v>
      </c>
      <c r="D50" s="647" t="s">
        <v>576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584</v>
      </c>
    </row>
    <row r="51" spans="1:10" ht="14.4" customHeight="1" x14ac:dyDescent="0.3">
      <c r="A51" s="645" t="s">
        <v>594</v>
      </c>
      <c r="B51" s="646" t="s">
        <v>595</v>
      </c>
      <c r="C51" s="647" t="s">
        <v>576</v>
      </c>
      <c r="D51" s="647" t="s">
        <v>576</v>
      </c>
      <c r="E51" s="647"/>
      <c r="F51" s="647" t="s">
        <v>576</v>
      </c>
      <c r="G51" s="647" t="s">
        <v>576</v>
      </c>
      <c r="H51" s="647" t="s">
        <v>576</v>
      </c>
      <c r="I51" s="648" t="s">
        <v>576</v>
      </c>
      <c r="J51" s="649" t="s">
        <v>0</v>
      </c>
    </row>
    <row r="52" spans="1:10" ht="14.4" customHeight="1" x14ac:dyDescent="0.3">
      <c r="A52" s="645" t="s">
        <v>594</v>
      </c>
      <c r="B52" s="646" t="s">
        <v>346</v>
      </c>
      <c r="C52" s="647">
        <v>0</v>
      </c>
      <c r="D52" s="647" t="s">
        <v>576</v>
      </c>
      <c r="E52" s="647"/>
      <c r="F52" s="647" t="s">
        <v>576</v>
      </c>
      <c r="G52" s="647" t="s">
        <v>576</v>
      </c>
      <c r="H52" s="647" t="s">
        <v>576</v>
      </c>
      <c r="I52" s="648" t="s">
        <v>576</v>
      </c>
      <c r="J52" s="649" t="s">
        <v>1</v>
      </c>
    </row>
    <row r="53" spans="1:10" ht="14.4" customHeight="1" x14ac:dyDescent="0.3">
      <c r="A53" s="645" t="s">
        <v>594</v>
      </c>
      <c r="B53" s="646" t="s">
        <v>596</v>
      </c>
      <c r="C53" s="647">
        <v>0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583</v>
      </c>
    </row>
    <row r="54" spans="1:10" ht="14.4" customHeight="1" x14ac:dyDescent="0.3">
      <c r="A54" s="645" t="s">
        <v>576</v>
      </c>
      <c r="B54" s="646" t="s">
        <v>576</v>
      </c>
      <c r="C54" s="647" t="s">
        <v>576</v>
      </c>
      <c r="D54" s="647" t="s">
        <v>576</v>
      </c>
      <c r="E54" s="647"/>
      <c r="F54" s="647" t="s">
        <v>576</v>
      </c>
      <c r="G54" s="647" t="s">
        <v>576</v>
      </c>
      <c r="H54" s="647" t="s">
        <v>576</v>
      </c>
      <c r="I54" s="648" t="s">
        <v>576</v>
      </c>
      <c r="J54" s="649" t="s">
        <v>584</v>
      </c>
    </row>
    <row r="55" spans="1:10" ht="14.4" customHeight="1" x14ac:dyDescent="0.3">
      <c r="A55" s="645" t="s">
        <v>574</v>
      </c>
      <c r="B55" s="646" t="s">
        <v>578</v>
      </c>
      <c r="C55" s="647">
        <v>8142.8020999999981</v>
      </c>
      <c r="D55" s="647">
        <v>8006.659700000002</v>
      </c>
      <c r="E55" s="647"/>
      <c r="F55" s="647">
        <v>8076.3449799999989</v>
      </c>
      <c r="G55" s="647">
        <v>7733.9023882869487</v>
      </c>
      <c r="H55" s="647">
        <v>342.44259171305021</v>
      </c>
      <c r="I55" s="648">
        <v>1.0442781114268629</v>
      </c>
      <c r="J55" s="649" t="s">
        <v>579</v>
      </c>
    </row>
  </sheetData>
  <mergeCells count="3">
    <mergeCell ref="F3:I3"/>
    <mergeCell ref="C4:D4"/>
    <mergeCell ref="A1:I1"/>
  </mergeCells>
  <conditionalFormatting sqref="F16 F5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55">
    <cfRule type="expression" dxfId="63" priority="5">
      <formula>$H17&gt;0</formula>
    </cfRule>
  </conditionalFormatting>
  <conditionalFormatting sqref="A17:A55">
    <cfRule type="expression" dxfId="62" priority="2">
      <formula>AND($J17&lt;&gt;"mezeraKL",$J17&lt;&gt;"")</formula>
    </cfRule>
  </conditionalFormatting>
  <conditionalFormatting sqref="I17:I55">
    <cfRule type="expression" dxfId="61" priority="6">
      <formula>$I17&gt;1</formula>
    </cfRule>
  </conditionalFormatting>
  <conditionalFormatting sqref="B17:B55">
    <cfRule type="expression" dxfId="60" priority="1">
      <formula>OR($J17="NS",$J17="SumaNS",$J17="Účet")</formula>
    </cfRule>
  </conditionalFormatting>
  <conditionalFormatting sqref="A17:D55 F17:I55">
    <cfRule type="expression" dxfId="59" priority="8">
      <formula>AND($J17&lt;&gt;"",$J17&lt;&gt;"mezeraKL")</formula>
    </cfRule>
  </conditionalFormatting>
  <conditionalFormatting sqref="B17:D55 F17:I5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203.62015512936193</v>
      </c>
      <c r="M3" s="207">
        <f>SUBTOTAL(9,M5:M1048576)</f>
        <v>90083.652999999962</v>
      </c>
      <c r="N3" s="208">
        <f>SUBTOTAL(9,N5:N1048576)</f>
        <v>18342847.398479603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574</v>
      </c>
      <c r="B5" s="656" t="s">
        <v>575</v>
      </c>
      <c r="C5" s="657" t="s">
        <v>580</v>
      </c>
      <c r="D5" s="658" t="s">
        <v>4207</v>
      </c>
      <c r="E5" s="657" t="s">
        <v>597</v>
      </c>
      <c r="F5" s="658" t="s">
        <v>4237</v>
      </c>
      <c r="G5" s="657"/>
      <c r="H5" s="657" t="s">
        <v>598</v>
      </c>
      <c r="I5" s="657" t="s">
        <v>599</v>
      </c>
      <c r="J5" s="657" t="s">
        <v>600</v>
      </c>
      <c r="K5" s="657" t="s">
        <v>601</v>
      </c>
      <c r="L5" s="659">
        <v>65.989999999999995</v>
      </c>
      <c r="M5" s="659">
        <v>2</v>
      </c>
      <c r="N5" s="660">
        <v>131.97999999999999</v>
      </c>
    </row>
    <row r="6" spans="1:14" ht="14.4" customHeight="1" x14ac:dyDescent="0.3">
      <c r="A6" s="661" t="s">
        <v>574</v>
      </c>
      <c r="B6" s="662" t="s">
        <v>575</v>
      </c>
      <c r="C6" s="663" t="s">
        <v>580</v>
      </c>
      <c r="D6" s="664" t="s">
        <v>4207</v>
      </c>
      <c r="E6" s="663" t="s">
        <v>597</v>
      </c>
      <c r="F6" s="664" t="s">
        <v>4237</v>
      </c>
      <c r="G6" s="663"/>
      <c r="H6" s="663" t="s">
        <v>602</v>
      </c>
      <c r="I6" s="663" t="s">
        <v>603</v>
      </c>
      <c r="J6" s="663" t="s">
        <v>604</v>
      </c>
      <c r="K6" s="663" t="s">
        <v>605</v>
      </c>
      <c r="L6" s="665">
        <v>104.15749999999998</v>
      </c>
      <c r="M6" s="665">
        <v>16</v>
      </c>
      <c r="N6" s="666">
        <v>1666.5199999999998</v>
      </c>
    </row>
    <row r="7" spans="1:14" ht="14.4" customHeight="1" x14ac:dyDescent="0.3">
      <c r="A7" s="661" t="s">
        <v>574</v>
      </c>
      <c r="B7" s="662" t="s">
        <v>575</v>
      </c>
      <c r="C7" s="663" t="s">
        <v>580</v>
      </c>
      <c r="D7" s="664" t="s">
        <v>4207</v>
      </c>
      <c r="E7" s="663" t="s">
        <v>597</v>
      </c>
      <c r="F7" s="664" t="s">
        <v>4237</v>
      </c>
      <c r="G7" s="663"/>
      <c r="H7" s="663" t="s">
        <v>606</v>
      </c>
      <c r="I7" s="663" t="s">
        <v>606</v>
      </c>
      <c r="J7" s="663" t="s">
        <v>607</v>
      </c>
      <c r="K7" s="663" t="s">
        <v>608</v>
      </c>
      <c r="L7" s="665">
        <v>93.368996986232062</v>
      </c>
      <c r="M7" s="665">
        <v>3</v>
      </c>
      <c r="N7" s="666">
        <v>280.1069909586962</v>
      </c>
    </row>
    <row r="8" spans="1:14" ht="14.4" customHeight="1" x14ac:dyDescent="0.3">
      <c r="A8" s="661" t="s">
        <v>574</v>
      </c>
      <c r="B8" s="662" t="s">
        <v>575</v>
      </c>
      <c r="C8" s="663" t="s">
        <v>580</v>
      </c>
      <c r="D8" s="664" t="s">
        <v>4207</v>
      </c>
      <c r="E8" s="663" t="s">
        <v>597</v>
      </c>
      <c r="F8" s="664" t="s">
        <v>4237</v>
      </c>
      <c r="G8" s="663"/>
      <c r="H8" s="663" t="s">
        <v>609</v>
      </c>
      <c r="I8" s="663" t="s">
        <v>609</v>
      </c>
      <c r="J8" s="663" t="s">
        <v>610</v>
      </c>
      <c r="K8" s="663" t="s">
        <v>611</v>
      </c>
      <c r="L8" s="665">
        <v>104.49499999999998</v>
      </c>
      <c r="M8" s="665">
        <v>2</v>
      </c>
      <c r="N8" s="666">
        <v>208.98999999999995</v>
      </c>
    </row>
    <row r="9" spans="1:14" ht="14.4" customHeight="1" x14ac:dyDescent="0.3">
      <c r="A9" s="661" t="s">
        <v>574</v>
      </c>
      <c r="B9" s="662" t="s">
        <v>575</v>
      </c>
      <c r="C9" s="663" t="s">
        <v>580</v>
      </c>
      <c r="D9" s="664" t="s">
        <v>4207</v>
      </c>
      <c r="E9" s="663" t="s">
        <v>597</v>
      </c>
      <c r="F9" s="664" t="s">
        <v>4237</v>
      </c>
      <c r="G9" s="663"/>
      <c r="H9" s="663" t="s">
        <v>612</v>
      </c>
      <c r="I9" s="663" t="s">
        <v>612</v>
      </c>
      <c r="J9" s="663" t="s">
        <v>613</v>
      </c>
      <c r="K9" s="663" t="s">
        <v>614</v>
      </c>
      <c r="L9" s="665">
        <v>485.29526315789468</v>
      </c>
      <c r="M9" s="665">
        <v>3.8000000000000003</v>
      </c>
      <c r="N9" s="666">
        <v>1844.1219999999998</v>
      </c>
    </row>
    <row r="10" spans="1:14" ht="14.4" customHeight="1" x14ac:dyDescent="0.3">
      <c r="A10" s="661" t="s">
        <v>574</v>
      </c>
      <c r="B10" s="662" t="s">
        <v>575</v>
      </c>
      <c r="C10" s="663" t="s">
        <v>580</v>
      </c>
      <c r="D10" s="664" t="s">
        <v>4207</v>
      </c>
      <c r="E10" s="663" t="s">
        <v>597</v>
      </c>
      <c r="F10" s="664" t="s">
        <v>4237</v>
      </c>
      <c r="G10" s="663"/>
      <c r="H10" s="663" t="s">
        <v>615</v>
      </c>
      <c r="I10" s="663" t="s">
        <v>615</v>
      </c>
      <c r="J10" s="663" t="s">
        <v>616</v>
      </c>
      <c r="K10" s="663" t="s">
        <v>617</v>
      </c>
      <c r="L10" s="665">
        <v>100.72961693194846</v>
      </c>
      <c r="M10" s="665">
        <v>3</v>
      </c>
      <c r="N10" s="666">
        <v>302.18885079584538</v>
      </c>
    </row>
    <row r="11" spans="1:14" ht="14.4" customHeight="1" x14ac:dyDescent="0.3">
      <c r="A11" s="661" t="s">
        <v>574</v>
      </c>
      <c r="B11" s="662" t="s">
        <v>575</v>
      </c>
      <c r="C11" s="663" t="s">
        <v>580</v>
      </c>
      <c r="D11" s="664" t="s">
        <v>4207</v>
      </c>
      <c r="E11" s="663" t="s">
        <v>597</v>
      </c>
      <c r="F11" s="664" t="s">
        <v>4237</v>
      </c>
      <c r="G11" s="663"/>
      <c r="H11" s="663" t="s">
        <v>618</v>
      </c>
      <c r="I11" s="663" t="s">
        <v>619</v>
      </c>
      <c r="J11" s="663" t="s">
        <v>620</v>
      </c>
      <c r="K11" s="663" t="s">
        <v>621</v>
      </c>
      <c r="L11" s="665">
        <v>36.629999999999995</v>
      </c>
      <c r="M11" s="665">
        <v>1</v>
      </c>
      <c r="N11" s="666">
        <v>36.629999999999995</v>
      </c>
    </row>
    <row r="12" spans="1:14" ht="14.4" customHeight="1" x14ac:dyDescent="0.3">
      <c r="A12" s="661" t="s">
        <v>574</v>
      </c>
      <c r="B12" s="662" t="s">
        <v>575</v>
      </c>
      <c r="C12" s="663" t="s">
        <v>580</v>
      </c>
      <c r="D12" s="664" t="s">
        <v>4207</v>
      </c>
      <c r="E12" s="663" t="s">
        <v>597</v>
      </c>
      <c r="F12" s="664" t="s">
        <v>4237</v>
      </c>
      <c r="G12" s="663"/>
      <c r="H12" s="663" t="s">
        <v>622</v>
      </c>
      <c r="I12" s="663" t="s">
        <v>622</v>
      </c>
      <c r="J12" s="663" t="s">
        <v>623</v>
      </c>
      <c r="K12" s="663" t="s">
        <v>624</v>
      </c>
      <c r="L12" s="665">
        <v>21.600000000000005</v>
      </c>
      <c r="M12" s="665">
        <v>4</v>
      </c>
      <c r="N12" s="666">
        <v>86.40000000000002</v>
      </c>
    </row>
    <row r="13" spans="1:14" ht="14.4" customHeight="1" x14ac:dyDescent="0.3">
      <c r="A13" s="661" t="s">
        <v>574</v>
      </c>
      <c r="B13" s="662" t="s">
        <v>575</v>
      </c>
      <c r="C13" s="663" t="s">
        <v>580</v>
      </c>
      <c r="D13" s="664" t="s">
        <v>4207</v>
      </c>
      <c r="E13" s="663" t="s">
        <v>597</v>
      </c>
      <c r="F13" s="664" t="s">
        <v>4237</v>
      </c>
      <c r="G13" s="663"/>
      <c r="H13" s="663" t="s">
        <v>625</v>
      </c>
      <c r="I13" s="663" t="s">
        <v>625</v>
      </c>
      <c r="J13" s="663" t="s">
        <v>607</v>
      </c>
      <c r="K13" s="663" t="s">
        <v>626</v>
      </c>
      <c r="L13" s="665">
        <v>289.00818778647988</v>
      </c>
      <c r="M13" s="665">
        <v>1</v>
      </c>
      <c r="N13" s="666">
        <v>289.00818778647988</v>
      </c>
    </row>
    <row r="14" spans="1:14" ht="14.4" customHeight="1" x14ac:dyDescent="0.3">
      <c r="A14" s="661" t="s">
        <v>574</v>
      </c>
      <c r="B14" s="662" t="s">
        <v>575</v>
      </c>
      <c r="C14" s="663" t="s">
        <v>580</v>
      </c>
      <c r="D14" s="664" t="s">
        <v>4207</v>
      </c>
      <c r="E14" s="663" t="s">
        <v>597</v>
      </c>
      <c r="F14" s="664" t="s">
        <v>4237</v>
      </c>
      <c r="G14" s="663" t="s">
        <v>627</v>
      </c>
      <c r="H14" s="663" t="s">
        <v>628</v>
      </c>
      <c r="I14" s="663" t="s">
        <v>628</v>
      </c>
      <c r="J14" s="663" t="s">
        <v>629</v>
      </c>
      <c r="K14" s="663" t="s">
        <v>630</v>
      </c>
      <c r="L14" s="665">
        <v>171.60000035516751</v>
      </c>
      <c r="M14" s="665">
        <v>51</v>
      </c>
      <c r="N14" s="666">
        <v>8751.6000181135423</v>
      </c>
    </row>
    <row r="15" spans="1:14" ht="14.4" customHeight="1" x14ac:dyDescent="0.3">
      <c r="A15" s="661" t="s">
        <v>574</v>
      </c>
      <c r="B15" s="662" t="s">
        <v>575</v>
      </c>
      <c r="C15" s="663" t="s">
        <v>580</v>
      </c>
      <c r="D15" s="664" t="s">
        <v>4207</v>
      </c>
      <c r="E15" s="663" t="s">
        <v>597</v>
      </c>
      <c r="F15" s="664" t="s">
        <v>4237</v>
      </c>
      <c r="G15" s="663" t="s">
        <v>627</v>
      </c>
      <c r="H15" s="663" t="s">
        <v>631</v>
      </c>
      <c r="I15" s="663" t="s">
        <v>631</v>
      </c>
      <c r="J15" s="663" t="s">
        <v>632</v>
      </c>
      <c r="K15" s="663" t="s">
        <v>633</v>
      </c>
      <c r="L15" s="665">
        <v>173.69000000000003</v>
      </c>
      <c r="M15" s="665">
        <v>9</v>
      </c>
      <c r="N15" s="666">
        <v>1563.2100000000003</v>
      </c>
    </row>
    <row r="16" spans="1:14" ht="14.4" customHeight="1" x14ac:dyDescent="0.3">
      <c r="A16" s="661" t="s">
        <v>574</v>
      </c>
      <c r="B16" s="662" t="s">
        <v>575</v>
      </c>
      <c r="C16" s="663" t="s">
        <v>580</v>
      </c>
      <c r="D16" s="664" t="s">
        <v>4207</v>
      </c>
      <c r="E16" s="663" t="s">
        <v>597</v>
      </c>
      <c r="F16" s="664" t="s">
        <v>4237</v>
      </c>
      <c r="G16" s="663" t="s">
        <v>627</v>
      </c>
      <c r="H16" s="663" t="s">
        <v>634</v>
      </c>
      <c r="I16" s="663" t="s">
        <v>634</v>
      </c>
      <c r="J16" s="663" t="s">
        <v>635</v>
      </c>
      <c r="K16" s="663" t="s">
        <v>633</v>
      </c>
      <c r="L16" s="665">
        <v>143</v>
      </c>
      <c r="M16" s="665">
        <v>4</v>
      </c>
      <c r="N16" s="666">
        <v>572</v>
      </c>
    </row>
    <row r="17" spans="1:14" ht="14.4" customHeight="1" x14ac:dyDescent="0.3">
      <c r="A17" s="661" t="s">
        <v>574</v>
      </c>
      <c r="B17" s="662" t="s">
        <v>575</v>
      </c>
      <c r="C17" s="663" t="s">
        <v>580</v>
      </c>
      <c r="D17" s="664" t="s">
        <v>4207</v>
      </c>
      <c r="E17" s="663" t="s">
        <v>597</v>
      </c>
      <c r="F17" s="664" t="s">
        <v>4237</v>
      </c>
      <c r="G17" s="663" t="s">
        <v>627</v>
      </c>
      <c r="H17" s="663" t="s">
        <v>636</v>
      </c>
      <c r="I17" s="663" t="s">
        <v>636</v>
      </c>
      <c r="J17" s="663" t="s">
        <v>635</v>
      </c>
      <c r="K17" s="663" t="s">
        <v>637</v>
      </c>
      <c r="L17" s="665">
        <v>222.2</v>
      </c>
      <c r="M17" s="665">
        <v>9</v>
      </c>
      <c r="N17" s="666">
        <v>1999.8</v>
      </c>
    </row>
    <row r="18" spans="1:14" ht="14.4" customHeight="1" x14ac:dyDescent="0.3">
      <c r="A18" s="661" t="s">
        <v>574</v>
      </c>
      <c r="B18" s="662" t="s">
        <v>575</v>
      </c>
      <c r="C18" s="663" t="s">
        <v>580</v>
      </c>
      <c r="D18" s="664" t="s">
        <v>4207</v>
      </c>
      <c r="E18" s="663" t="s">
        <v>597</v>
      </c>
      <c r="F18" s="664" t="s">
        <v>4237</v>
      </c>
      <c r="G18" s="663" t="s">
        <v>627</v>
      </c>
      <c r="H18" s="663" t="s">
        <v>638</v>
      </c>
      <c r="I18" s="663" t="s">
        <v>638</v>
      </c>
      <c r="J18" s="663" t="s">
        <v>639</v>
      </c>
      <c r="K18" s="663" t="s">
        <v>640</v>
      </c>
      <c r="L18" s="665">
        <v>297.54994204194293</v>
      </c>
      <c r="M18" s="665">
        <v>1</v>
      </c>
      <c r="N18" s="666">
        <v>297.54994204194293</v>
      </c>
    </row>
    <row r="19" spans="1:14" ht="14.4" customHeight="1" x14ac:dyDescent="0.3">
      <c r="A19" s="661" t="s">
        <v>574</v>
      </c>
      <c r="B19" s="662" t="s">
        <v>575</v>
      </c>
      <c r="C19" s="663" t="s">
        <v>580</v>
      </c>
      <c r="D19" s="664" t="s">
        <v>4207</v>
      </c>
      <c r="E19" s="663" t="s">
        <v>597</v>
      </c>
      <c r="F19" s="664" t="s">
        <v>4237</v>
      </c>
      <c r="G19" s="663" t="s">
        <v>627</v>
      </c>
      <c r="H19" s="663" t="s">
        <v>641</v>
      </c>
      <c r="I19" s="663" t="s">
        <v>641</v>
      </c>
      <c r="J19" s="663" t="s">
        <v>629</v>
      </c>
      <c r="K19" s="663" t="s">
        <v>642</v>
      </c>
      <c r="L19" s="665">
        <v>93.121486486486432</v>
      </c>
      <c r="M19" s="665">
        <v>74</v>
      </c>
      <c r="N19" s="666">
        <v>6890.9899999999961</v>
      </c>
    </row>
    <row r="20" spans="1:14" ht="14.4" customHeight="1" x14ac:dyDescent="0.3">
      <c r="A20" s="661" t="s">
        <v>574</v>
      </c>
      <c r="B20" s="662" t="s">
        <v>575</v>
      </c>
      <c r="C20" s="663" t="s">
        <v>580</v>
      </c>
      <c r="D20" s="664" t="s">
        <v>4207</v>
      </c>
      <c r="E20" s="663" t="s">
        <v>597</v>
      </c>
      <c r="F20" s="664" t="s">
        <v>4237</v>
      </c>
      <c r="G20" s="663" t="s">
        <v>627</v>
      </c>
      <c r="H20" s="663" t="s">
        <v>643</v>
      </c>
      <c r="I20" s="663" t="s">
        <v>643</v>
      </c>
      <c r="J20" s="663" t="s">
        <v>629</v>
      </c>
      <c r="K20" s="663" t="s">
        <v>644</v>
      </c>
      <c r="L20" s="665">
        <v>93.5</v>
      </c>
      <c r="M20" s="665">
        <v>3</v>
      </c>
      <c r="N20" s="666">
        <v>280.5</v>
      </c>
    </row>
    <row r="21" spans="1:14" ht="14.4" customHeight="1" x14ac:dyDescent="0.3">
      <c r="A21" s="661" t="s">
        <v>574</v>
      </c>
      <c r="B21" s="662" t="s">
        <v>575</v>
      </c>
      <c r="C21" s="663" t="s">
        <v>580</v>
      </c>
      <c r="D21" s="664" t="s">
        <v>4207</v>
      </c>
      <c r="E21" s="663" t="s">
        <v>597</v>
      </c>
      <c r="F21" s="664" t="s">
        <v>4237</v>
      </c>
      <c r="G21" s="663" t="s">
        <v>627</v>
      </c>
      <c r="H21" s="663" t="s">
        <v>645</v>
      </c>
      <c r="I21" s="663" t="s">
        <v>646</v>
      </c>
      <c r="J21" s="663" t="s">
        <v>647</v>
      </c>
      <c r="K21" s="663" t="s">
        <v>648</v>
      </c>
      <c r="L21" s="665">
        <v>40.069999999999986</v>
      </c>
      <c r="M21" s="665">
        <v>2</v>
      </c>
      <c r="N21" s="666">
        <v>80.139999999999972</v>
      </c>
    </row>
    <row r="22" spans="1:14" ht="14.4" customHeight="1" x14ac:dyDescent="0.3">
      <c r="A22" s="661" t="s">
        <v>574</v>
      </c>
      <c r="B22" s="662" t="s">
        <v>575</v>
      </c>
      <c r="C22" s="663" t="s">
        <v>580</v>
      </c>
      <c r="D22" s="664" t="s">
        <v>4207</v>
      </c>
      <c r="E22" s="663" t="s">
        <v>597</v>
      </c>
      <c r="F22" s="664" t="s">
        <v>4237</v>
      </c>
      <c r="G22" s="663" t="s">
        <v>627</v>
      </c>
      <c r="H22" s="663" t="s">
        <v>649</v>
      </c>
      <c r="I22" s="663" t="s">
        <v>650</v>
      </c>
      <c r="J22" s="663" t="s">
        <v>651</v>
      </c>
      <c r="K22" s="663" t="s">
        <v>652</v>
      </c>
      <c r="L22" s="665">
        <v>48.763333333333321</v>
      </c>
      <c r="M22" s="665">
        <v>3</v>
      </c>
      <c r="N22" s="666">
        <v>146.28999999999996</v>
      </c>
    </row>
    <row r="23" spans="1:14" ht="14.4" customHeight="1" x14ac:dyDescent="0.3">
      <c r="A23" s="661" t="s">
        <v>574</v>
      </c>
      <c r="B23" s="662" t="s">
        <v>575</v>
      </c>
      <c r="C23" s="663" t="s">
        <v>580</v>
      </c>
      <c r="D23" s="664" t="s">
        <v>4207</v>
      </c>
      <c r="E23" s="663" t="s">
        <v>597</v>
      </c>
      <c r="F23" s="664" t="s">
        <v>4237</v>
      </c>
      <c r="G23" s="663" t="s">
        <v>627</v>
      </c>
      <c r="H23" s="663" t="s">
        <v>653</v>
      </c>
      <c r="I23" s="663" t="s">
        <v>654</v>
      </c>
      <c r="J23" s="663" t="s">
        <v>655</v>
      </c>
      <c r="K23" s="663" t="s">
        <v>656</v>
      </c>
      <c r="L23" s="665">
        <v>87.02971741062774</v>
      </c>
      <c r="M23" s="665">
        <v>15</v>
      </c>
      <c r="N23" s="666">
        <v>1305.4457611594162</v>
      </c>
    </row>
    <row r="24" spans="1:14" ht="14.4" customHeight="1" x14ac:dyDescent="0.3">
      <c r="A24" s="661" t="s">
        <v>574</v>
      </c>
      <c r="B24" s="662" t="s">
        <v>575</v>
      </c>
      <c r="C24" s="663" t="s">
        <v>580</v>
      </c>
      <c r="D24" s="664" t="s">
        <v>4207</v>
      </c>
      <c r="E24" s="663" t="s">
        <v>597</v>
      </c>
      <c r="F24" s="664" t="s">
        <v>4237</v>
      </c>
      <c r="G24" s="663" t="s">
        <v>627</v>
      </c>
      <c r="H24" s="663" t="s">
        <v>657</v>
      </c>
      <c r="I24" s="663" t="s">
        <v>658</v>
      </c>
      <c r="J24" s="663" t="s">
        <v>659</v>
      </c>
      <c r="K24" s="663" t="s">
        <v>660</v>
      </c>
      <c r="L24" s="665">
        <v>96.873333333333349</v>
      </c>
      <c r="M24" s="665">
        <v>6</v>
      </c>
      <c r="N24" s="666">
        <v>581.24000000000012</v>
      </c>
    </row>
    <row r="25" spans="1:14" ht="14.4" customHeight="1" x14ac:dyDescent="0.3">
      <c r="A25" s="661" t="s">
        <v>574</v>
      </c>
      <c r="B25" s="662" t="s">
        <v>575</v>
      </c>
      <c r="C25" s="663" t="s">
        <v>580</v>
      </c>
      <c r="D25" s="664" t="s">
        <v>4207</v>
      </c>
      <c r="E25" s="663" t="s">
        <v>597</v>
      </c>
      <c r="F25" s="664" t="s">
        <v>4237</v>
      </c>
      <c r="G25" s="663" t="s">
        <v>627</v>
      </c>
      <c r="H25" s="663" t="s">
        <v>661</v>
      </c>
      <c r="I25" s="663" t="s">
        <v>662</v>
      </c>
      <c r="J25" s="663" t="s">
        <v>659</v>
      </c>
      <c r="K25" s="663" t="s">
        <v>663</v>
      </c>
      <c r="L25" s="665">
        <v>100.94170007113765</v>
      </c>
      <c r="M25" s="665">
        <v>162</v>
      </c>
      <c r="N25" s="666">
        <v>16352.555411524299</v>
      </c>
    </row>
    <row r="26" spans="1:14" ht="14.4" customHeight="1" x14ac:dyDescent="0.3">
      <c r="A26" s="661" t="s">
        <v>574</v>
      </c>
      <c r="B26" s="662" t="s">
        <v>575</v>
      </c>
      <c r="C26" s="663" t="s">
        <v>580</v>
      </c>
      <c r="D26" s="664" t="s">
        <v>4207</v>
      </c>
      <c r="E26" s="663" t="s">
        <v>597</v>
      </c>
      <c r="F26" s="664" t="s">
        <v>4237</v>
      </c>
      <c r="G26" s="663" t="s">
        <v>627</v>
      </c>
      <c r="H26" s="663" t="s">
        <v>664</v>
      </c>
      <c r="I26" s="663" t="s">
        <v>665</v>
      </c>
      <c r="J26" s="663" t="s">
        <v>666</v>
      </c>
      <c r="K26" s="663" t="s">
        <v>667</v>
      </c>
      <c r="L26" s="665">
        <v>167.60973668938581</v>
      </c>
      <c r="M26" s="665">
        <v>15</v>
      </c>
      <c r="N26" s="666">
        <v>2514.146050340787</v>
      </c>
    </row>
    <row r="27" spans="1:14" ht="14.4" customHeight="1" x14ac:dyDescent="0.3">
      <c r="A27" s="661" t="s">
        <v>574</v>
      </c>
      <c r="B27" s="662" t="s">
        <v>575</v>
      </c>
      <c r="C27" s="663" t="s">
        <v>580</v>
      </c>
      <c r="D27" s="664" t="s">
        <v>4207</v>
      </c>
      <c r="E27" s="663" t="s">
        <v>597</v>
      </c>
      <c r="F27" s="664" t="s">
        <v>4237</v>
      </c>
      <c r="G27" s="663" t="s">
        <v>627</v>
      </c>
      <c r="H27" s="663" t="s">
        <v>668</v>
      </c>
      <c r="I27" s="663" t="s">
        <v>669</v>
      </c>
      <c r="J27" s="663" t="s">
        <v>670</v>
      </c>
      <c r="K27" s="663" t="s">
        <v>671</v>
      </c>
      <c r="L27" s="665">
        <v>64.54980170064141</v>
      </c>
      <c r="M27" s="665">
        <v>10</v>
      </c>
      <c r="N27" s="666">
        <v>645.4980170064141</v>
      </c>
    </row>
    <row r="28" spans="1:14" ht="14.4" customHeight="1" x14ac:dyDescent="0.3">
      <c r="A28" s="661" t="s">
        <v>574</v>
      </c>
      <c r="B28" s="662" t="s">
        <v>575</v>
      </c>
      <c r="C28" s="663" t="s">
        <v>580</v>
      </c>
      <c r="D28" s="664" t="s">
        <v>4207</v>
      </c>
      <c r="E28" s="663" t="s">
        <v>597</v>
      </c>
      <c r="F28" s="664" t="s">
        <v>4237</v>
      </c>
      <c r="G28" s="663" t="s">
        <v>627</v>
      </c>
      <c r="H28" s="663" t="s">
        <v>672</v>
      </c>
      <c r="I28" s="663" t="s">
        <v>673</v>
      </c>
      <c r="J28" s="663" t="s">
        <v>674</v>
      </c>
      <c r="K28" s="663" t="s">
        <v>675</v>
      </c>
      <c r="L28" s="665">
        <v>79.756252453618046</v>
      </c>
      <c r="M28" s="665">
        <v>3</v>
      </c>
      <c r="N28" s="666">
        <v>239.26875736085412</v>
      </c>
    </row>
    <row r="29" spans="1:14" ht="14.4" customHeight="1" x14ac:dyDescent="0.3">
      <c r="A29" s="661" t="s">
        <v>574</v>
      </c>
      <c r="B29" s="662" t="s">
        <v>575</v>
      </c>
      <c r="C29" s="663" t="s">
        <v>580</v>
      </c>
      <c r="D29" s="664" t="s">
        <v>4207</v>
      </c>
      <c r="E29" s="663" t="s">
        <v>597</v>
      </c>
      <c r="F29" s="664" t="s">
        <v>4237</v>
      </c>
      <c r="G29" s="663" t="s">
        <v>627</v>
      </c>
      <c r="H29" s="663" t="s">
        <v>676</v>
      </c>
      <c r="I29" s="663" t="s">
        <v>677</v>
      </c>
      <c r="J29" s="663" t="s">
        <v>678</v>
      </c>
      <c r="K29" s="663" t="s">
        <v>679</v>
      </c>
      <c r="L29" s="665">
        <v>43.802832063313296</v>
      </c>
      <c r="M29" s="665">
        <v>2</v>
      </c>
      <c r="N29" s="666">
        <v>87.605664126626593</v>
      </c>
    </row>
    <row r="30" spans="1:14" ht="14.4" customHeight="1" x14ac:dyDescent="0.3">
      <c r="A30" s="661" t="s">
        <v>574</v>
      </c>
      <c r="B30" s="662" t="s">
        <v>575</v>
      </c>
      <c r="C30" s="663" t="s">
        <v>580</v>
      </c>
      <c r="D30" s="664" t="s">
        <v>4207</v>
      </c>
      <c r="E30" s="663" t="s">
        <v>597</v>
      </c>
      <c r="F30" s="664" t="s">
        <v>4237</v>
      </c>
      <c r="G30" s="663" t="s">
        <v>627</v>
      </c>
      <c r="H30" s="663" t="s">
        <v>680</v>
      </c>
      <c r="I30" s="663" t="s">
        <v>681</v>
      </c>
      <c r="J30" s="663" t="s">
        <v>682</v>
      </c>
      <c r="K30" s="663" t="s">
        <v>683</v>
      </c>
      <c r="L30" s="665">
        <v>86.14</v>
      </c>
      <c r="M30" s="665">
        <v>1</v>
      </c>
      <c r="N30" s="666">
        <v>86.14</v>
      </c>
    </row>
    <row r="31" spans="1:14" ht="14.4" customHeight="1" x14ac:dyDescent="0.3">
      <c r="A31" s="661" t="s">
        <v>574</v>
      </c>
      <c r="B31" s="662" t="s">
        <v>575</v>
      </c>
      <c r="C31" s="663" t="s">
        <v>580</v>
      </c>
      <c r="D31" s="664" t="s">
        <v>4207</v>
      </c>
      <c r="E31" s="663" t="s">
        <v>597</v>
      </c>
      <c r="F31" s="664" t="s">
        <v>4237</v>
      </c>
      <c r="G31" s="663" t="s">
        <v>627</v>
      </c>
      <c r="H31" s="663" t="s">
        <v>684</v>
      </c>
      <c r="I31" s="663" t="s">
        <v>685</v>
      </c>
      <c r="J31" s="663" t="s">
        <v>686</v>
      </c>
      <c r="K31" s="663" t="s">
        <v>687</v>
      </c>
      <c r="L31" s="665">
        <v>80.284868685035704</v>
      </c>
      <c r="M31" s="665">
        <v>57</v>
      </c>
      <c r="N31" s="666">
        <v>4576.2375150470352</v>
      </c>
    </row>
    <row r="32" spans="1:14" ht="14.4" customHeight="1" x14ac:dyDescent="0.3">
      <c r="A32" s="661" t="s">
        <v>574</v>
      </c>
      <c r="B32" s="662" t="s">
        <v>575</v>
      </c>
      <c r="C32" s="663" t="s">
        <v>580</v>
      </c>
      <c r="D32" s="664" t="s">
        <v>4207</v>
      </c>
      <c r="E32" s="663" t="s">
        <v>597</v>
      </c>
      <c r="F32" s="664" t="s">
        <v>4237</v>
      </c>
      <c r="G32" s="663" t="s">
        <v>627</v>
      </c>
      <c r="H32" s="663" t="s">
        <v>688</v>
      </c>
      <c r="I32" s="663" t="s">
        <v>689</v>
      </c>
      <c r="J32" s="663" t="s">
        <v>690</v>
      </c>
      <c r="K32" s="663" t="s">
        <v>691</v>
      </c>
      <c r="L32" s="665">
        <v>133.92976881024751</v>
      </c>
      <c r="M32" s="665">
        <v>3</v>
      </c>
      <c r="N32" s="666">
        <v>401.7893064307425</v>
      </c>
    </row>
    <row r="33" spans="1:14" ht="14.4" customHeight="1" x14ac:dyDescent="0.3">
      <c r="A33" s="661" t="s">
        <v>574</v>
      </c>
      <c r="B33" s="662" t="s">
        <v>575</v>
      </c>
      <c r="C33" s="663" t="s">
        <v>580</v>
      </c>
      <c r="D33" s="664" t="s">
        <v>4207</v>
      </c>
      <c r="E33" s="663" t="s">
        <v>597</v>
      </c>
      <c r="F33" s="664" t="s">
        <v>4237</v>
      </c>
      <c r="G33" s="663" t="s">
        <v>627</v>
      </c>
      <c r="H33" s="663" t="s">
        <v>692</v>
      </c>
      <c r="I33" s="663" t="s">
        <v>693</v>
      </c>
      <c r="J33" s="663" t="s">
        <v>694</v>
      </c>
      <c r="K33" s="663" t="s">
        <v>695</v>
      </c>
      <c r="L33" s="665">
        <v>126.19000000000001</v>
      </c>
      <c r="M33" s="665">
        <v>1</v>
      </c>
      <c r="N33" s="666">
        <v>126.19000000000001</v>
      </c>
    </row>
    <row r="34" spans="1:14" ht="14.4" customHeight="1" x14ac:dyDescent="0.3">
      <c r="A34" s="661" t="s">
        <v>574</v>
      </c>
      <c r="B34" s="662" t="s">
        <v>575</v>
      </c>
      <c r="C34" s="663" t="s">
        <v>580</v>
      </c>
      <c r="D34" s="664" t="s">
        <v>4207</v>
      </c>
      <c r="E34" s="663" t="s">
        <v>597</v>
      </c>
      <c r="F34" s="664" t="s">
        <v>4237</v>
      </c>
      <c r="G34" s="663" t="s">
        <v>627</v>
      </c>
      <c r="H34" s="663" t="s">
        <v>696</v>
      </c>
      <c r="I34" s="663" t="s">
        <v>697</v>
      </c>
      <c r="J34" s="663" t="s">
        <v>698</v>
      </c>
      <c r="K34" s="663" t="s">
        <v>699</v>
      </c>
      <c r="L34" s="665">
        <v>27.756417568212182</v>
      </c>
      <c r="M34" s="665">
        <v>279</v>
      </c>
      <c r="N34" s="666">
        <v>7744.040501531199</v>
      </c>
    </row>
    <row r="35" spans="1:14" ht="14.4" customHeight="1" x14ac:dyDescent="0.3">
      <c r="A35" s="661" t="s">
        <v>574</v>
      </c>
      <c r="B35" s="662" t="s">
        <v>575</v>
      </c>
      <c r="C35" s="663" t="s">
        <v>580</v>
      </c>
      <c r="D35" s="664" t="s">
        <v>4207</v>
      </c>
      <c r="E35" s="663" t="s">
        <v>597</v>
      </c>
      <c r="F35" s="664" t="s">
        <v>4237</v>
      </c>
      <c r="G35" s="663" t="s">
        <v>627</v>
      </c>
      <c r="H35" s="663" t="s">
        <v>700</v>
      </c>
      <c r="I35" s="663" t="s">
        <v>701</v>
      </c>
      <c r="J35" s="663" t="s">
        <v>702</v>
      </c>
      <c r="K35" s="663" t="s">
        <v>703</v>
      </c>
      <c r="L35" s="665">
        <v>77.615601718420976</v>
      </c>
      <c r="M35" s="665">
        <v>47</v>
      </c>
      <c r="N35" s="666">
        <v>3647.9332807657856</v>
      </c>
    </row>
    <row r="36" spans="1:14" ht="14.4" customHeight="1" x14ac:dyDescent="0.3">
      <c r="A36" s="661" t="s">
        <v>574</v>
      </c>
      <c r="B36" s="662" t="s">
        <v>575</v>
      </c>
      <c r="C36" s="663" t="s">
        <v>580</v>
      </c>
      <c r="D36" s="664" t="s">
        <v>4207</v>
      </c>
      <c r="E36" s="663" t="s">
        <v>597</v>
      </c>
      <c r="F36" s="664" t="s">
        <v>4237</v>
      </c>
      <c r="G36" s="663" t="s">
        <v>627</v>
      </c>
      <c r="H36" s="663" t="s">
        <v>704</v>
      </c>
      <c r="I36" s="663" t="s">
        <v>705</v>
      </c>
      <c r="J36" s="663" t="s">
        <v>706</v>
      </c>
      <c r="K36" s="663" t="s">
        <v>707</v>
      </c>
      <c r="L36" s="665">
        <v>62.840000000000011</v>
      </c>
      <c r="M36" s="665">
        <v>4</v>
      </c>
      <c r="N36" s="666">
        <v>251.36000000000004</v>
      </c>
    </row>
    <row r="37" spans="1:14" ht="14.4" customHeight="1" x14ac:dyDescent="0.3">
      <c r="A37" s="661" t="s">
        <v>574</v>
      </c>
      <c r="B37" s="662" t="s">
        <v>575</v>
      </c>
      <c r="C37" s="663" t="s">
        <v>580</v>
      </c>
      <c r="D37" s="664" t="s">
        <v>4207</v>
      </c>
      <c r="E37" s="663" t="s">
        <v>597</v>
      </c>
      <c r="F37" s="664" t="s">
        <v>4237</v>
      </c>
      <c r="G37" s="663" t="s">
        <v>627</v>
      </c>
      <c r="H37" s="663" t="s">
        <v>708</v>
      </c>
      <c r="I37" s="663" t="s">
        <v>709</v>
      </c>
      <c r="J37" s="663" t="s">
        <v>710</v>
      </c>
      <c r="K37" s="663" t="s">
        <v>711</v>
      </c>
      <c r="L37" s="665">
        <v>56.56</v>
      </c>
      <c r="M37" s="665">
        <v>3</v>
      </c>
      <c r="N37" s="666">
        <v>169.68</v>
      </c>
    </row>
    <row r="38" spans="1:14" ht="14.4" customHeight="1" x14ac:dyDescent="0.3">
      <c r="A38" s="661" t="s">
        <v>574</v>
      </c>
      <c r="B38" s="662" t="s">
        <v>575</v>
      </c>
      <c r="C38" s="663" t="s">
        <v>580</v>
      </c>
      <c r="D38" s="664" t="s">
        <v>4207</v>
      </c>
      <c r="E38" s="663" t="s">
        <v>597</v>
      </c>
      <c r="F38" s="664" t="s">
        <v>4237</v>
      </c>
      <c r="G38" s="663" t="s">
        <v>627</v>
      </c>
      <c r="H38" s="663" t="s">
        <v>712</v>
      </c>
      <c r="I38" s="663" t="s">
        <v>713</v>
      </c>
      <c r="J38" s="663" t="s">
        <v>714</v>
      </c>
      <c r="K38" s="663" t="s">
        <v>715</v>
      </c>
      <c r="L38" s="665">
        <v>63.169605932637964</v>
      </c>
      <c r="M38" s="665">
        <v>2</v>
      </c>
      <c r="N38" s="666">
        <v>126.33921186527593</v>
      </c>
    </row>
    <row r="39" spans="1:14" ht="14.4" customHeight="1" x14ac:dyDescent="0.3">
      <c r="A39" s="661" t="s">
        <v>574</v>
      </c>
      <c r="B39" s="662" t="s">
        <v>575</v>
      </c>
      <c r="C39" s="663" t="s">
        <v>580</v>
      </c>
      <c r="D39" s="664" t="s">
        <v>4207</v>
      </c>
      <c r="E39" s="663" t="s">
        <v>597</v>
      </c>
      <c r="F39" s="664" t="s">
        <v>4237</v>
      </c>
      <c r="G39" s="663" t="s">
        <v>627</v>
      </c>
      <c r="H39" s="663" t="s">
        <v>716</v>
      </c>
      <c r="I39" s="663" t="s">
        <v>717</v>
      </c>
      <c r="J39" s="663" t="s">
        <v>718</v>
      </c>
      <c r="K39" s="663" t="s">
        <v>719</v>
      </c>
      <c r="L39" s="665">
        <v>168.53216666666665</v>
      </c>
      <c r="M39" s="665">
        <v>6</v>
      </c>
      <c r="N39" s="666">
        <v>1011.193</v>
      </c>
    </row>
    <row r="40" spans="1:14" ht="14.4" customHeight="1" x14ac:dyDescent="0.3">
      <c r="A40" s="661" t="s">
        <v>574</v>
      </c>
      <c r="B40" s="662" t="s">
        <v>575</v>
      </c>
      <c r="C40" s="663" t="s">
        <v>580</v>
      </c>
      <c r="D40" s="664" t="s">
        <v>4207</v>
      </c>
      <c r="E40" s="663" t="s">
        <v>597</v>
      </c>
      <c r="F40" s="664" t="s">
        <v>4237</v>
      </c>
      <c r="G40" s="663" t="s">
        <v>627</v>
      </c>
      <c r="H40" s="663" t="s">
        <v>720</v>
      </c>
      <c r="I40" s="663" t="s">
        <v>721</v>
      </c>
      <c r="J40" s="663" t="s">
        <v>722</v>
      </c>
      <c r="K40" s="663" t="s">
        <v>723</v>
      </c>
      <c r="L40" s="665">
        <v>50.609999413104184</v>
      </c>
      <c r="M40" s="665">
        <v>3</v>
      </c>
      <c r="N40" s="666">
        <v>151.82999823931254</v>
      </c>
    </row>
    <row r="41" spans="1:14" ht="14.4" customHeight="1" x14ac:dyDescent="0.3">
      <c r="A41" s="661" t="s">
        <v>574</v>
      </c>
      <c r="B41" s="662" t="s">
        <v>575</v>
      </c>
      <c r="C41" s="663" t="s">
        <v>580</v>
      </c>
      <c r="D41" s="664" t="s">
        <v>4207</v>
      </c>
      <c r="E41" s="663" t="s">
        <v>597</v>
      </c>
      <c r="F41" s="664" t="s">
        <v>4237</v>
      </c>
      <c r="G41" s="663" t="s">
        <v>627</v>
      </c>
      <c r="H41" s="663" t="s">
        <v>724</v>
      </c>
      <c r="I41" s="663" t="s">
        <v>725</v>
      </c>
      <c r="J41" s="663" t="s">
        <v>726</v>
      </c>
      <c r="K41" s="663" t="s">
        <v>621</v>
      </c>
      <c r="L41" s="665">
        <v>36.156684306216015</v>
      </c>
      <c r="M41" s="665">
        <v>3</v>
      </c>
      <c r="N41" s="666">
        <v>108.47005291864805</v>
      </c>
    </row>
    <row r="42" spans="1:14" ht="14.4" customHeight="1" x14ac:dyDescent="0.3">
      <c r="A42" s="661" t="s">
        <v>574</v>
      </c>
      <c r="B42" s="662" t="s">
        <v>575</v>
      </c>
      <c r="C42" s="663" t="s">
        <v>580</v>
      </c>
      <c r="D42" s="664" t="s">
        <v>4207</v>
      </c>
      <c r="E42" s="663" t="s">
        <v>597</v>
      </c>
      <c r="F42" s="664" t="s">
        <v>4237</v>
      </c>
      <c r="G42" s="663" t="s">
        <v>627</v>
      </c>
      <c r="H42" s="663" t="s">
        <v>727</v>
      </c>
      <c r="I42" s="663" t="s">
        <v>728</v>
      </c>
      <c r="J42" s="663" t="s">
        <v>729</v>
      </c>
      <c r="K42" s="663" t="s">
        <v>683</v>
      </c>
      <c r="L42" s="665">
        <v>66.089914554481751</v>
      </c>
      <c r="M42" s="665">
        <v>61</v>
      </c>
      <c r="N42" s="666">
        <v>4031.4847878233868</v>
      </c>
    </row>
    <row r="43" spans="1:14" ht="14.4" customHeight="1" x14ac:dyDescent="0.3">
      <c r="A43" s="661" t="s">
        <v>574</v>
      </c>
      <c r="B43" s="662" t="s">
        <v>575</v>
      </c>
      <c r="C43" s="663" t="s">
        <v>580</v>
      </c>
      <c r="D43" s="664" t="s">
        <v>4207</v>
      </c>
      <c r="E43" s="663" t="s">
        <v>597</v>
      </c>
      <c r="F43" s="664" t="s">
        <v>4237</v>
      </c>
      <c r="G43" s="663" t="s">
        <v>627</v>
      </c>
      <c r="H43" s="663" t="s">
        <v>730</v>
      </c>
      <c r="I43" s="663" t="s">
        <v>731</v>
      </c>
      <c r="J43" s="663" t="s">
        <v>732</v>
      </c>
      <c r="K43" s="663" t="s">
        <v>733</v>
      </c>
      <c r="L43" s="665">
        <v>58.369828675593055</v>
      </c>
      <c r="M43" s="665">
        <v>24</v>
      </c>
      <c r="N43" s="666">
        <v>1400.8758882142333</v>
      </c>
    </row>
    <row r="44" spans="1:14" ht="14.4" customHeight="1" x14ac:dyDescent="0.3">
      <c r="A44" s="661" t="s">
        <v>574</v>
      </c>
      <c r="B44" s="662" t="s">
        <v>575</v>
      </c>
      <c r="C44" s="663" t="s">
        <v>580</v>
      </c>
      <c r="D44" s="664" t="s">
        <v>4207</v>
      </c>
      <c r="E44" s="663" t="s">
        <v>597</v>
      </c>
      <c r="F44" s="664" t="s">
        <v>4237</v>
      </c>
      <c r="G44" s="663" t="s">
        <v>627</v>
      </c>
      <c r="H44" s="663" t="s">
        <v>734</v>
      </c>
      <c r="I44" s="663" t="s">
        <v>735</v>
      </c>
      <c r="J44" s="663" t="s">
        <v>736</v>
      </c>
      <c r="K44" s="663" t="s">
        <v>737</v>
      </c>
      <c r="L44" s="665">
        <v>355.41465060342767</v>
      </c>
      <c r="M44" s="665">
        <v>45</v>
      </c>
      <c r="N44" s="666">
        <v>15993.659277154246</v>
      </c>
    </row>
    <row r="45" spans="1:14" ht="14.4" customHeight="1" x14ac:dyDescent="0.3">
      <c r="A45" s="661" t="s">
        <v>574</v>
      </c>
      <c r="B45" s="662" t="s">
        <v>575</v>
      </c>
      <c r="C45" s="663" t="s">
        <v>580</v>
      </c>
      <c r="D45" s="664" t="s">
        <v>4207</v>
      </c>
      <c r="E45" s="663" t="s">
        <v>597</v>
      </c>
      <c r="F45" s="664" t="s">
        <v>4237</v>
      </c>
      <c r="G45" s="663" t="s">
        <v>627</v>
      </c>
      <c r="H45" s="663" t="s">
        <v>738</v>
      </c>
      <c r="I45" s="663" t="s">
        <v>739</v>
      </c>
      <c r="J45" s="663" t="s">
        <v>740</v>
      </c>
      <c r="K45" s="663" t="s">
        <v>741</v>
      </c>
      <c r="L45" s="665">
        <v>57.389911162744525</v>
      </c>
      <c r="M45" s="665">
        <v>80</v>
      </c>
      <c r="N45" s="666">
        <v>4591.1928930195618</v>
      </c>
    </row>
    <row r="46" spans="1:14" ht="14.4" customHeight="1" x14ac:dyDescent="0.3">
      <c r="A46" s="661" t="s">
        <v>574</v>
      </c>
      <c r="B46" s="662" t="s">
        <v>575</v>
      </c>
      <c r="C46" s="663" t="s">
        <v>580</v>
      </c>
      <c r="D46" s="664" t="s">
        <v>4207</v>
      </c>
      <c r="E46" s="663" t="s">
        <v>597</v>
      </c>
      <c r="F46" s="664" t="s">
        <v>4237</v>
      </c>
      <c r="G46" s="663" t="s">
        <v>627</v>
      </c>
      <c r="H46" s="663" t="s">
        <v>742</v>
      </c>
      <c r="I46" s="663" t="s">
        <v>743</v>
      </c>
      <c r="J46" s="663" t="s">
        <v>744</v>
      </c>
      <c r="K46" s="663" t="s">
        <v>745</v>
      </c>
      <c r="L46" s="665">
        <v>109.64983384443136</v>
      </c>
      <c r="M46" s="665">
        <v>5</v>
      </c>
      <c r="N46" s="666">
        <v>548.24916922215675</v>
      </c>
    </row>
    <row r="47" spans="1:14" ht="14.4" customHeight="1" x14ac:dyDescent="0.3">
      <c r="A47" s="661" t="s">
        <v>574</v>
      </c>
      <c r="B47" s="662" t="s">
        <v>575</v>
      </c>
      <c r="C47" s="663" t="s">
        <v>580</v>
      </c>
      <c r="D47" s="664" t="s">
        <v>4207</v>
      </c>
      <c r="E47" s="663" t="s">
        <v>597</v>
      </c>
      <c r="F47" s="664" t="s">
        <v>4237</v>
      </c>
      <c r="G47" s="663" t="s">
        <v>627</v>
      </c>
      <c r="H47" s="663" t="s">
        <v>746</v>
      </c>
      <c r="I47" s="663" t="s">
        <v>747</v>
      </c>
      <c r="J47" s="663" t="s">
        <v>748</v>
      </c>
      <c r="K47" s="663" t="s">
        <v>749</v>
      </c>
      <c r="L47" s="665">
        <v>41.349998104250808</v>
      </c>
      <c r="M47" s="665">
        <v>1</v>
      </c>
      <c r="N47" s="666">
        <v>41.349998104250808</v>
      </c>
    </row>
    <row r="48" spans="1:14" ht="14.4" customHeight="1" x14ac:dyDescent="0.3">
      <c r="A48" s="661" t="s">
        <v>574</v>
      </c>
      <c r="B48" s="662" t="s">
        <v>575</v>
      </c>
      <c r="C48" s="663" t="s">
        <v>580</v>
      </c>
      <c r="D48" s="664" t="s">
        <v>4207</v>
      </c>
      <c r="E48" s="663" t="s">
        <v>597</v>
      </c>
      <c r="F48" s="664" t="s">
        <v>4237</v>
      </c>
      <c r="G48" s="663" t="s">
        <v>627</v>
      </c>
      <c r="H48" s="663" t="s">
        <v>750</v>
      </c>
      <c r="I48" s="663" t="s">
        <v>751</v>
      </c>
      <c r="J48" s="663" t="s">
        <v>752</v>
      </c>
      <c r="K48" s="663" t="s">
        <v>753</v>
      </c>
      <c r="L48" s="665">
        <v>63.632462268574933</v>
      </c>
      <c r="M48" s="665">
        <v>28</v>
      </c>
      <c r="N48" s="666">
        <v>1781.708943520098</v>
      </c>
    </row>
    <row r="49" spans="1:14" ht="14.4" customHeight="1" x14ac:dyDescent="0.3">
      <c r="A49" s="661" t="s">
        <v>574</v>
      </c>
      <c r="B49" s="662" t="s">
        <v>575</v>
      </c>
      <c r="C49" s="663" t="s">
        <v>580</v>
      </c>
      <c r="D49" s="664" t="s">
        <v>4207</v>
      </c>
      <c r="E49" s="663" t="s">
        <v>597</v>
      </c>
      <c r="F49" s="664" t="s">
        <v>4237</v>
      </c>
      <c r="G49" s="663" t="s">
        <v>627</v>
      </c>
      <c r="H49" s="663" t="s">
        <v>754</v>
      </c>
      <c r="I49" s="663" t="s">
        <v>755</v>
      </c>
      <c r="J49" s="663" t="s">
        <v>756</v>
      </c>
      <c r="K49" s="663" t="s">
        <v>757</v>
      </c>
      <c r="L49" s="665">
        <v>248.70000000000005</v>
      </c>
      <c r="M49" s="665">
        <v>2</v>
      </c>
      <c r="N49" s="666">
        <v>497.40000000000009</v>
      </c>
    </row>
    <row r="50" spans="1:14" ht="14.4" customHeight="1" x14ac:dyDescent="0.3">
      <c r="A50" s="661" t="s">
        <v>574</v>
      </c>
      <c r="B50" s="662" t="s">
        <v>575</v>
      </c>
      <c r="C50" s="663" t="s">
        <v>580</v>
      </c>
      <c r="D50" s="664" t="s">
        <v>4207</v>
      </c>
      <c r="E50" s="663" t="s">
        <v>597</v>
      </c>
      <c r="F50" s="664" t="s">
        <v>4237</v>
      </c>
      <c r="G50" s="663" t="s">
        <v>627</v>
      </c>
      <c r="H50" s="663" t="s">
        <v>758</v>
      </c>
      <c r="I50" s="663" t="s">
        <v>759</v>
      </c>
      <c r="J50" s="663" t="s">
        <v>760</v>
      </c>
      <c r="K50" s="663" t="s">
        <v>761</v>
      </c>
      <c r="L50" s="665">
        <v>144.66277819770627</v>
      </c>
      <c r="M50" s="665">
        <v>3</v>
      </c>
      <c r="N50" s="666">
        <v>433.98833459311879</v>
      </c>
    </row>
    <row r="51" spans="1:14" ht="14.4" customHeight="1" x14ac:dyDescent="0.3">
      <c r="A51" s="661" t="s">
        <v>574</v>
      </c>
      <c r="B51" s="662" t="s">
        <v>575</v>
      </c>
      <c r="C51" s="663" t="s">
        <v>580</v>
      </c>
      <c r="D51" s="664" t="s">
        <v>4207</v>
      </c>
      <c r="E51" s="663" t="s">
        <v>597</v>
      </c>
      <c r="F51" s="664" t="s">
        <v>4237</v>
      </c>
      <c r="G51" s="663" t="s">
        <v>627</v>
      </c>
      <c r="H51" s="663" t="s">
        <v>762</v>
      </c>
      <c r="I51" s="663" t="s">
        <v>763</v>
      </c>
      <c r="J51" s="663" t="s">
        <v>764</v>
      </c>
      <c r="K51" s="663" t="s">
        <v>765</v>
      </c>
      <c r="L51" s="665">
        <v>283.83500000000004</v>
      </c>
      <c r="M51" s="665">
        <v>2</v>
      </c>
      <c r="N51" s="666">
        <v>567.67000000000007</v>
      </c>
    </row>
    <row r="52" spans="1:14" ht="14.4" customHeight="1" x14ac:dyDescent="0.3">
      <c r="A52" s="661" t="s">
        <v>574</v>
      </c>
      <c r="B52" s="662" t="s">
        <v>575</v>
      </c>
      <c r="C52" s="663" t="s">
        <v>580</v>
      </c>
      <c r="D52" s="664" t="s">
        <v>4207</v>
      </c>
      <c r="E52" s="663" t="s">
        <v>597</v>
      </c>
      <c r="F52" s="664" t="s">
        <v>4237</v>
      </c>
      <c r="G52" s="663" t="s">
        <v>627</v>
      </c>
      <c r="H52" s="663" t="s">
        <v>766</v>
      </c>
      <c r="I52" s="663" t="s">
        <v>767</v>
      </c>
      <c r="J52" s="663" t="s">
        <v>768</v>
      </c>
      <c r="K52" s="663" t="s">
        <v>769</v>
      </c>
      <c r="L52" s="665">
        <v>80.379661209598083</v>
      </c>
      <c r="M52" s="665">
        <v>1</v>
      </c>
      <c r="N52" s="666">
        <v>80.379661209598083</v>
      </c>
    </row>
    <row r="53" spans="1:14" ht="14.4" customHeight="1" x14ac:dyDescent="0.3">
      <c r="A53" s="661" t="s">
        <v>574</v>
      </c>
      <c r="B53" s="662" t="s">
        <v>575</v>
      </c>
      <c r="C53" s="663" t="s">
        <v>580</v>
      </c>
      <c r="D53" s="664" t="s">
        <v>4207</v>
      </c>
      <c r="E53" s="663" t="s">
        <v>597</v>
      </c>
      <c r="F53" s="664" t="s">
        <v>4237</v>
      </c>
      <c r="G53" s="663" t="s">
        <v>627</v>
      </c>
      <c r="H53" s="663" t="s">
        <v>770</v>
      </c>
      <c r="I53" s="663" t="s">
        <v>771</v>
      </c>
      <c r="J53" s="663" t="s">
        <v>772</v>
      </c>
      <c r="K53" s="663" t="s">
        <v>773</v>
      </c>
      <c r="L53" s="665">
        <v>126.52000000000001</v>
      </c>
      <c r="M53" s="665">
        <v>1</v>
      </c>
      <c r="N53" s="666">
        <v>126.52000000000001</v>
      </c>
    </row>
    <row r="54" spans="1:14" ht="14.4" customHeight="1" x14ac:dyDescent="0.3">
      <c r="A54" s="661" t="s">
        <v>574</v>
      </c>
      <c r="B54" s="662" t="s">
        <v>575</v>
      </c>
      <c r="C54" s="663" t="s">
        <v>580</v>
      </c>
      <c r="D54" s="664" t="s">
        <v>4207</v>
      </c>
      <c r="E54" s="663" t="s">
        <v>597</v>
      </c>
      <c r="F54" s="664" t="s">
        <v>4237</v>
      </c>
      <c r="G54" s="663" t="s">
        <v>627</v>
      </c>
      <c r="H54" s="663" t="s">
        <v>774</v>
      </c>
      <c r="I54" s="663" t="s">
        <v>775</v>
      </c>
      <c r="J54" s="663" t="s">
        <v>776</v>
      </c>
      <c r="K54" s="663" t="s">
        <v>777</v>
      </c>
      <c r="L54" s="665">
        <v>43.19</v>
      </c>
      <c r="M54" s="665">
        <v>2</v>
      </c>
      <c r="N54" s="666">
        <v>86.38</v>
      </c>
    </row>
    <row r="55" spans="1:14" ht="14.4" customHeight="1" x14ac:dyDescent="0.3">
      <c r="A55" s="661" t="s">
        <v>574</v>
      </c>
      <c r="B55" s="662" t="s">
        <v>575</v>
      </c>
      <c r="C55" s="663" t="s">
        <v>580</v>
      </c>
      <c r="D55" s="664" t="s">
        <v>4207</v>
      </c>
      <c r="E55" s="663" t="s">
        <v>597</v>
      </c>
      <c r="F55" s="664" t="s">
        <v>4237</v>
      </c>
      <c r="G55" s="663" t="s">
        <v>627</v>
      </c>
      <c r="H55" s="663" t="s">
        <v>778</v>
      </c>
      <c r="I55" s="663" t="s">
        <v>779</v>
      </c>
      <c r="J55" s="663" t="s">
        <v>780</v>
      </c>
      <c r="K55" s="663" t="s">
        <v>781</v>
      </c>
      <c r="L55" s="665">
        <v>105.05999999999999</v>
      </c>
      <c r="M55" s="665">
        <v>3</v>
      </c>
      <c r="N55" s="666">
        <v>315.17999999999995</v>
      </c>
    </row>
    <row r="56" spans="1:14" ht="14.4" customHeight="1" x14ac:dyDescent="0.3">
      <c r="A56" s="661" t="s">
        <v>574</v>
      </c>
      <c r="B56" s="662" t="s">
        <v>575</v>
      </c>
      <c r="C56" s="663" t="s">
        <v>580</v>
      </c>
      <c r="D56" s="664" t="s">
        <v>4207</v>
      </c>
      <c r="E56" s="663" t="s">
        <v>597</v>
      </c>
      <c r="F56" s="664" t="s">
        <v>4237</v>
      </c>
      <c r="G56" s="663" t="s">
        <v>627</v>
      </c>
      <c r="H56" s="663" t="s">
        <v>782</v>
      </c>
      <c r="I56" s="663" t="s">
        <v>782</v>
      </c>
      <c r="J56" s="663" t="s">
        <v>783</v>
      </c>
      <c r="K56" s="663" t="s">
        <v>784</v>
      </c>
      <c r="L56" s="665">
        <v>36.549507506095075</v>
      </c>
      <c r="M56" s="665">
        <v>90</v>
      </c>
      <c r="N56" s="666">
        <v>3289.4556755485569</v>
      </c>
    </row>
    <row r="57" spans="1:14" ht="14.4" customHeight="1" x14ac:dyDescent="0.3">
      <c r="A57" s="661" t="s">
        <v>574</v>
      </c>
      <c r="B57" s="662" t="s">
        <v>575</v>
      </c>
      <c r="C57" s="663" t="s">
        <v>580</v>
      </c>
      <c r="D57" s="664" t="s">
        <v>4207</v>
      </c>
      <c r="E57" s="663" t="s">
        <v>597</v>
      </c>
      <c r="F57" s="664" t="s">
        <v>4237</v>
      </c>
      <c r="G57" s="663" t="s">
        <v>627</v>
      </c>
      <c r="H57" s="663" t="s">
        <v>785</v>
      </c>
      <c r="I57" s="663" t="s">
        <v>786</v>
      </c>
      <c r="J57" s="663" t="s">
        <v>787</v>
      </c>
      <c r="K57" s="663" t="s">
        <v>788</v>
      </c>
      <c r="L57" s="665">
        <v>163.12610775846017</v>
      </c>
      <c r="M57" s="665">
        <v>11</v>
      </c>
      <c r="N57" s="666">
        <v>1794.3871853430619</v>
      </c>
    </row>
    <row r="58" spans="1:14" ht="14.4" customHeight="1" x14ac:dyDescent="0.3">
      <c r="A58" s="661" t="s">
        <v>574</v>
      </c>
      <c r="B58" s="662" t="s">
        <v>575</v>
      </c>
      <c r="C58" s="663" t="s">
        <v>580</v>
      </c>
      <c r="D58" s="664" t="s">
        <v>4207</v>
      </c>
      <c r="E58" s="663" t="s">
        <v>597</v>
      </c>
      <c r="F58" s="664" t="s">
        <v>4237</v>
      </c>
      <c r="G58" s="663" t="s">
        <v>627</v>
      </c>
      <c r="H58" s="663" t="s">
        <v>789</v>
      </c>
      <c r="I58" s="663" t="s">
        <v>790</v>
      </c>
      <c r="J58" s="663" t="s">
        <v>791</v>
      </c>
      <c r="K58" s="663" t="s">
        <v>792</v>
      </c>
      <c r="L58" s="665">
        <v>1176.3675433052692</v>
      </c>
      <c r="M58" s="665">
        <v>3</v>
      </c>
      <c r="N58" s="666">
        <v>3529.1026299158075</v>
      </c>
    </row>
    <row r="59" spans="1:14" ht="14.4" customHeight="1" x14ac:dyDescent="0.3">
      <c r="A59" s="661" t="s">
        <v>574</v>
      </c>
      <c r="B59" s="662" t="s">
        <v>575</v>
      </c>
      <c r="C59" s="663" t="s">
        <v>580</v>
      </c>
      <c r="D59" s="664" t="s">
        <v>4207</v>
      </c>
      <c r="E59" s="663" t="s">
        <v>597</v>
      </c>
      <c r="F59" s="664" t="s">
        <v>4237</v>
      </c>
      <c r="G59" s="663" t="s">
        <v>627</v>
      </c>
      <c r="H59" s="663" t="s">
        <v>793</v>
      </c>
      <c r="I59" s="663" t="s">
        <v>794</v>
      </c>
      <c r="J59" s="663" t="s">
        <v>795</v>
      </c>
      <c r="K59" s="663" t="s">
        <v>796</v>
      </c>
      <c r="L59" s="665">
        <v>191.94814814814814</v>
      </c>
      <c r="M59" s="665">
        <v>9</v>
      </c>
      <c r="N59" s="666">
        <v>1727.5333333333333</v>
      </c>
    </row>
    <row r="60" spans="1:14" ht="14.4" customHeight="1" x14ac:dyDescent="0.3">
      <c r="A60" s="661" t="s">
        <v>574</v>
      </c>
      <c r="B60" s="662" t="s">
        <v>575</v>
      </c>
      <c r="C60" s="663" t="s">
        <v>580</v>
      </c>
      <c r="D60" s="664" t="s">
        <v>4207</v>
      </c>
      <c r="E60" s="663" t="s">
        <v>597</v>
      </c>
      <c r="F60" s="664" t="s">
        <v>4237</v>
      </c>
      <c r="G60" s="663" t="s">
        <v>627</v>
      </c>
      <c r="H60" s="663" t="s">
        <v>797</v>
      </c>
      <c r="I60" s="663" t="s">
        <v>798</v>
      </c>
      <c r="J60" s="663" t="s">
        <v>799</v>
      </c>
      <c r="K60" s="663" t="s">
        <v>800</v>
      </c>
      <c r="L60" s="665">
        <v>157.85090909090911</v>
      </c>
      <c r="M60" s="665">
        <v>11</v>
      </c>
      <c r="N60" s="666">
        <v>1736.3600000000001</v>
      </c>
    </row>
    <row r="61" spans="1:14" ht="14.4" customHeight="1" x14ac:dyDescent="0.3">
      <c r="A61" s="661" t="s">
        <v>574</v>
      </c>
      <c r="B61" s="662" t="s">
        <v>575</v>
      </c>
      <c r="C61" s="663" t="s">
        <v>580</v>
      </c>
      <c r="D61" s="664" t="s">
        <v>4207</v>
      </c>
      <c r="E61" s="663" t="s">
        <v>597</v>
      </c>
      <c r="F61" s="664" t="s">
        <v>4237</v>
      </c>
      <c r="G61" s="663" t="s">
        <v>627</v>
      </c>
      <c r="H61" s="663" t="s">
        <v>801</v>
      </c>
      <c r="I61" s="663" t="s">
        <v>802</v>
      </c>
      <c r="J61" s="663" t="s">
        <v>803</v>
      </c>
      <c r="K61" s="663" t="s">
        <v>804</v>
      </c>
      <c r="L61" s="665">
        <v>212.01003574509338</v>
      </c>
      <c r="M61" s="665">
        <v>7</v>
      </c>
      <c r="N61" s="666">
        <v>1484.0702502156537</v>
      </c>
    </row>
    <row r="62" spans="1:14" ht="14.4" customHeight="1" x14ac:dyDescent="0.3">
      <c r="A62" s="661" t="s">
        <v>574</v>
      </c>
      <c r="B62" s="662" t="s">
        <v>575</v>
      </c>
      <c r="C62" s="663" t="s">
        <v>580</v>
      </c>
      <c r="D62" s="664" t="s">
        <v>4207</v>
      </c>
      <c r="E62" s="663" t="s">
        <v>597</v>
      </c>
      <c r="F62" s="664" t="s">
        <v>4237</v>
      </c>
      <c r="G62" s="663" t="s">
        <v>627</v>
      </c>
      <c r="H62" s="663" t="s">
        <v>805</v>
      </c>
      <c r="I62" s="663" t="s">
        <v>806</v>
      </c>
      <c r="J62" s="663" t="s">
        <v>807</v>
      </c>
      <c r="K62" s="663" t="s">
        <v>808</v>
      </c>
      <c r="L62" s="665">
        <v>115.25500000000002</v>
      </c>
      <c r="M62" s="665">
        <v>2</v>
      </c>
      <c r="N62" s="666">
        <v>230.51000000000005</v>
      </c>
    </row>
    <row r="63" spans="1:14" ht="14.4" customHeight="1" x14ac:dyDescent="0.3">
      <c r="A63" s="661" t="s">
        <v>574</v>
      </c>
      <c r="B63" s="662" t="s">
        <v>575</v>
      </c>
      <c r="C63" s="663" t="s">
        <v>580</v>
      </c>
      <c r="D63" s="664" t="s">
        <v>4207</v>
      </c>
      <c r="E63" s="663" t="s">
        <v>597</v>
      </c>
      <c r="F63" s="664" t="s">
        <v>4237</v>
      </c>
      <c r="G63" s="663" t="s">
        <v>627</v>
      </c>
      <c r="H63" s="663" t="s">
        <v>809</v>
      </c>
      <c r="I63" s="663" t="s">
        <v>810</v>
      </c>
      <c r="J63" s="663" t="s">
        <v>811</v>
      </c>
      <c r="K63" s="663" t="s">
        <v>812</v>
      </c>
      <c r="L63" s="665">
        <v>113.61959791623092</v>
      </c>
      <c r="M63" s="665">
        <v>4</v>
      </c>
      <c r="N63" s="666">
        <v>454.47839166492366</v>
      </c>
    </row>
    <row r="64" spans="1:14" ht="14.4" customHeight="1" x14ac:dyDescent="0.3">
      <c r="A64" s="661" t="s">
        <v>574</v>
      </c>
      <c r="B64" s="662" t="s">
        <v>575</v>
      </c>
      <c r="C64" s="663" t="s">
        <v>580</v>
      </c>
      <c r="D64" s="664" t="s">
        <v>4207</v>
      </c>
      <c r="E64" s="663" t="s">
        <v>597</v>
      </c>
      <c r="F64" s="664" t="s">
        <v>4237</v>
      </c>
      <c r="G64" s="663" t="s">
        <v>627</v>
      </c>
      <c r="H64" s="663" t="s">
        <v>813</v>
      </c>
      <c r="I64" s="663" t="s">
        <v>814</v>
      </c>
      <c r="J64" s="663" t="s">
        <v>815</v>
      </c>
      <c r="K64" s="663" t="s">
        <v>816</v>
      </c>
      <c r="L64" s="665">
        <v>34.299905555358862</v>
      </c>
      <c r="M64" s="665">
        <v>2</v>
      </c>
      <c r="N64" s="666">
        <v>68.599811110717724</v>
      </c>
    </row>
    <row r="65" spans="1:14" ht="14.4" customHeight="1" x14ac:dyDescent="0.3">
      <c r="A65" s="661" t="s">
        <v>574</v>
      </c>
      <c r="B65" s="662" t="s">
        <v>575</v>
      </c>
      <c r="C65" s="663" t="s">
        <v>580</v>
      </c>
      <c r="D65" s="664" t="s">
        <v>4207</v>
      </c>
      <c r="E65" s="663" t="s">
        <v>597</v>
      </c>
      <c r="F65" s="664" t="s">
        <v>4237</v>
      </c>
      <c r="G65" s="663" t="s">
        <v>627</v>
      </c>
      <c r="H65" s="663" t="s">
        <v>817</v>
      </c>
      <c r="I65" s="663" t="s">
        <v>818</v>
      </c>
      <c r="J65" s="663" t="s">
        <v>819</v>
      </c>
      <c r="K65" s="663" t="s">
        <v>820</v>
      </c>
      <c r="L65" s="665">
        <v>82.013145863872211</v>
      </c>
      <c r="M65" s="665">
        <v>3</v>
      </c>
      <c r="N65" s="666">
        <v>246.03943759161663</v>
      </c>
    </row>
    <row r="66" spans="1:14" ht="14.4" customHeight="1" x14ac:dyDescent="0.3">
      <c r="A66" s="661" t="s">
        <v>574</v>
      </c>
      <c r="B66" s="662" t="s">
        <v>575</v>
      </c>
      <c r="C66" s="663" t="s">
        <v>580</v>
      </c>
      <c r="D66" s="664" t="s">
        <v>4207</v>
      </c>
      <c r="E66" s="663" t="s">
        <v>597</v>
      </c>
      <c r="F66" s="664" t="s">
        <v>4237</v>
      </c>
      <c r="G66" s="663" t="s">
        <v>627</v>
      </c>
      <c r="H66" s="663" t="s">
        <v>821</v>
      </c>
      <c r="I66" s="663" t="s">
        <v>822</v>
      </c>
      <c r="J66" s="663" t="s">
        <v>823</v>
      </c>
      <c r="K66" s="663" t="s">
        <v>824</v>
      </c>
      <c r="L66" s="665">
        <v>118.16788994867855</v>
      </c>
      <c r="M66" s="665">
        <v>2</v>
      </c>
      <c r="N66" s="666">
        <v>236.3357798973571</v>
      </c>
    </row>
    <row r="67" spans="1:14" ht="14.4" customHeight="1" x14ac:dyDescent="0.3">
      <c r="A67" s="661" t="s">
        <v>574</v>
      </c>
      <c r="B67" s="662" t="s">
        <v>575</v>
      </c>
      <c r="C67" s="663" t="s">
        <v>580</v>
      </c>
      <c r="D67" s="664" t="s">
        <v>4207</v>
      </c>
      <c r="E67" s="663" t="s">
        <v>597</v>
      </c>
      <c r="F67" s="664" t="s">
        <v>4237</v>
      </c>
      <c r="G67" s="663" t="s">
        <v>627</v>
      </c>
      <c r="H67" s="663" t="s">
        <v>825</v>
      </c>
      <c r="I67" s="663" t="s">
        <v>826</v>
      </c>
      <c r="J67" s="663" t="s">
        <v>827</v>
      </c>
      <c r="K67" s="663" t="s">
        <v>828</v>
      </c>
      <c r="L67" s="665">
        <v>44.510107125880737</v>
      </c>
      <c r="M67" s="665">
        <v>1</v>
      </c>
      <c r="N67" s="666">
        <v>44.510107125880737</v>
      </c>
    </row>
    <row r="68" spans="1:14" ht="14.4" customHeight="1" x14ac:dyDescent="0.3">
      <c r="A68" s="661" t="s">
        <v>574</v>
      </c>
      <c r="B68" s="662" t="s">
        <v>575</v>
      </c>
      <c r="C68" s="663" t="s">
        <v>580</v>
      </c>
      <c r="D68" s="664" t="s">
        <v>4207</v>
      </c>
      <c r="E68" s="663" t="s">
        <v>597</v>
      </c>
      <c r="F68" s="664" t="s">
        <v>4237</v>
      </c>
      <c r="G68" s="663" t="s">
        <v>627</v>
      </c>
      <c r="H68" s="663" t="s">
        <v>829</v>
      </c>
      <c r="I68" s="663" t="s">
        <v>830</v>
      </c>
      <c r="J68" s="663" t="s">
        <v>639</v>
      </c>
      <c r="K68" s="663" t="s">
        <v>831</v>
      </c>
      <c r="L68" s="665">
        <v>103.78906178129932</v>
      </c>
      <c r="M68" s="665">
        <v>1</v>
      </c>
      <c r="N68" s="666">
        <v>103.78906178129932</v>
      </c>
    </row>
    <row r="69" spans="1:14" ht="14.4" customHeight="1" x14ac:dyDescent="0.3">
      <c r="A69" s="661" t="s">
        <v>574</v>
      </c>
      <c r="B69" s="662" t="s">
        <v>575</v>
      </c>
      <c r="C69" s="663" t="s">
        <v>580</v>
      </c>
      <c r="D69" s="664" t="s">
        <v>4207</v>
      </c>
      <c r="E69" s="663" t="s">
        <v>597</v>
      </c>
      <c r="F69" s="664" t="s">
        <v>4237</v>
      </c>
      <c r="G69" s="663" t="s">
        <v>627</v>
      </c>
      <c r="H69" s="663" t="s">
        <v>832</v>
      </c>
      <c r="I69" s="663" t="s">
        <v>832</v>
      </c>
      <c r="J69" s="663" t="s">
        <v>833</v>
      </c>
      <c r="K69" s="663" t="s">
        <v>834</v>
      </c>
      <c r="L69" s="665">
        <v>64.637129119284182</v>
      </c>
      <c r="M69" s="665">
        <v>39</v>
      </c>
      <c r="N69" s="666">
        <v>2520.8480356520831</v>
      </c>
    </row>
    <row r="70" spans="1:14" ht="14.4" customHeight="1" x14ac:dyDescent="0.3">
      <c r="A70" s="661" t="s">
        <v>574</v>
      </c>
      <c r="B70" s="662" t="s">
        <v>575</v>
      </c>
      <c r="C70" s="663" t="s">
        <v>580</v>
      </c>
      <c r="D70" s="664" t="s">
        <v>4207</v>
      </c>
      <c r="E70" s="663" t="s">
        <v>597</v>
      </c>
      <c r="F70" s="664" t="s">
        <v>4237</v>
      </c>
      <c r="G70" s="663" t="s">
        <v>627</v>
      </c>
      <c r="H70" s="663" t="s">
        <v>835</v>
      </c>
      <c r="I70" s="663" t="s">
        <v>836</v>
      </c>
      <c r="J70" s="663" t="s">
        <v>837</v>
      </c>
      <c r="K70" s="663" t="s">
        <v>838</v>
      </c>
      <c r="L70" s="665">
        <v>319.11249116289866</v>
      </c>
      <c r="M70" s="665">
        <v>21</v>
      </c>
      <c r="N70" s="666">
        <v>6701.3623144208714</v>
      </c>
    </row>
    <row r="71" spans="1:14" ht="14.4" customHeight="1" x14ac:dyDescent="0.3">
      <c r="A71" s="661" t="s">
        <v>574</v>
      </c>
      <c r="B71" s="662" t="s">
        <v>575</v>
      </c>
      <c r="C71" s="663" t="s">
        <v>580</v>
      </c>
      <c r="D71" s="664" t="s">
        <v>4207</v>
      </c>
      <c r="E71" s="663" t="s">
        <v>597</v>
      </c>
      <c r="F71" s="664" t="s">
        <v>4237</v>
      </c>
      <c r="G71" s="663" t="s">
        <v>627</v>
      </c>
      <c r="H71" s="663" t="s">
        <v>839</v>
      </c>
      <c r="I71" s="663" t="s">
        <v>840</v>
      </c>
      <c r="J71" s="663" t="s">
        <v>841</v>
      </c>
      <c r="K71" s="663" t="s">
        <v>838</v>
      </c>
      <c r="L71" s="665">
        <v>323.81504904060131</v>
      </c>
      <c r="M71" s="665">
        <v>12</v>
      </c>
      <c r="N71" s="666">
        <v>3885.7805884872155</v>
      </c>
    </row>
    <row r="72" spans="1:14" ht="14.4" customHeight="1" x14ac:dyDescent="0.3">
      <c r="A72" s="661" t="s">
        <v>574</v>
      </c>
      <c r="B72" s="662" t="s">
        <v>575</v>
      </c>
      <c r="C72" s="663" t="s">
        <v>580</v>
      </c>
      <c r="D72" s="664" t="s">
        <v>4207</v>
      </c>
      <c r="E72" s="663" t="s">
        <v>597</v>
      </c>
      <c r="F72" s="664" t="s">
        <v>4237</v>
      </c>
      <c r="G72" s="663" t="s">
        <v>627</v>
      </c>
      <c r="H72" s="663" t="s">
        <v>842</v>
      </c>
      <c r="I72" s="663" t="s">
        <v>843</v>
      </c>
      <c r="J72" s="663" t="s">
        <v>844</v>
      </c>
      <c r="K72" s="663" t="s">
        <v>845</v>
      </c>
      <c r="L72" s="665">
        <v>53.109999999999992</v>
      </c>
      <c r="M72" s="665">
        <v>1</v>
      </c>
      <c r="N72" s="666">
        <v>53.109999999999992</v>
      </c>
    </row>
    <row r="73" spans="1:14" ht="14.4" customHeight="1" x14ac:dyDescent="0.3">
      <c r="A73" s="661" t="s">
        <v>574</v>
      </c>
      <c r="B73" s="662" t="s">
        <v>575</v>
      </c>
      <c r="C73" s="663" t="s">
        <v>580</v>
      </c>
      <c r="D73" s="664" t="s">
        <v>4207</v>
      </c>
      <c r="E73" s="663" t="s">
        <v>597</v>
      </c>
      <c r="F73" s="664" t="s">
        <v>4237</v>
      </c>
      <c r="G73" s="663" t="s">
        <v>627</v>
      </c>
      <c r="H73" s="663" t="s">
        <v>846</v>
      </c>
      <c r="I73" s="663" t="s">
        <v>847</v>
      </c>
      <c r="J73" s="663" t="s">
        <v>848</v>
      </c>
      <c r="K73" s="663" t="s">
        <v>849</v>
      </c>
      <c r="L73" s="665">
        <v>66.331933210118379</v>
      </c>
      <c r="M73" s="665">
        <v>10</v>
      </c>
      <c r="N73" s="666">
        <v>663.31933210118382</v>
      </c>
    </row>
    <row r="74" spans="1:14" ht="14.4" customHeight="1" x14ac:dyDescent="0.3">
      <c r="A74" s="661" t="s">
        <v>574</v>
      </c>
      <c r="B74" s="662" t="s">
        <v>575</v>
      </c>
      <c r="C74" s="663" t="s">
        <v>580</v>
      </c>
      <c r="D74" s="664" t="s">
        <v>4207</v>
      </c>
      <c r="E74" s="663" t="s">
        <v>597</v>
      </c>
      <c r="F74" s="664" t="s">
        <v>4237</v>
      </c>
      <c r="G74" s="663" t="s">
        <v>627</v>
      </c>
      <c r="H74" s="663" t="s">
        <v>850</v>
      </c>
      <c r="I74" s="663" t="s">
        <v>851</v>
      </c>
      <c r="J74" s="663" t="s">
        <v>852</v>
      </c>
      <c r="K74" s="663" t="s">
        <v>853</v>
      </c>
      <c r="L74" s="665">
        <v>51.099833732855267</v>
      </c>
      <c r="M74" s="665">
        <v>3</v>
      </c>
      <c r="N74" s="666">
        <v>153.29950119856579</v>
      </c>
    </row>
    <row r="75" spans="1:14" ht="14.4" customHeight="1" x14ac:dyDescent="0.3">
      <c r="A75" s="661" t="s">
        <v>574</v>
      </c>
      <c r="B75" s="662" t="s">
        <v>575</v>
      </c>
      <c r="C75" s="663" t="s">
        <v>580</v>
      </c>
      <c r="D75" s="664" t="s">
        <v>4207</v>
      </c>
      <c r="E75" s="663" t="s">
        <v>597</v>
      </c>
      <c r="F75" s="664" t="s">
        <v>4237</v>
      </c>
      <c r="G75" s="663" t="s">
        <v>627</v>
      </c>
      <c r="H75" s="663" t="s">
        <v>854</v>
      </c>
      <c r="I75" s="663" t="s">
        <v>855</v>
      </c>
      <c r="J75" s="663" t="s">
        <v>856</v>
      </c>
      <c r="K75" s="663" t="s">
        <v>857</v>
      </c>
      <c r="L75" s="665">
        <v>310.39634239138468</v>
      </c>
      <c r="M75" s="665">
        <v>18</v>
      </c>
      <c r="N75" s="666">
        <v>5587.1341630449242</v>
      </c>
    </row>
    <row r="76" spans="1:14" ht="14.4" customHeight="1" x14ac:dyDescent="0.3">
      <c r="A76" s="661" t="s">
        <v>574</v>
      </c>
      <c r="B76" s="662" t="s">
        <v>575</v>
      </c>
      <c r="C76" s="663" t="s">
        <v>580</v>
      </c>
      <c r="D76" s="664" t="s">
        <v>4207</v>
      </c>
      <c r="E76" s="663" t="s">
        <v>597</v>
      </c>
      <c r="F76" s="664" t="s">
        <v>4237</v>
      </c>
      <c r="G76" s="663" t="s">
        <v>627</v>
      </c>
      <c r="H76" s="663" t="s">
        <v>858</v>
      </c>
      <c r="I76" s="663" t="s">
        <v>859</v>
      </c>
      <c r="J76" s="663" t="s">
        <v>860</v>
      </c>
      <c r="K76" s="663" t="s">
        <v>861</v>
      </c>
      <c r="L76" s="665">
        <v>159.77999999999994</v>
      </c>
      <c r="M76" s="665">
        <v>1</v>
      </c>
      <c r="N76" s="666">
        <v>159.77999999999994</v>
      </c>
    </row>
    <row r="77" spans="1:14" ht="14.4" customHeight="1" x14ac:dyDescent="0.3">
      <c r="A77" s="661" t="s">
        <v>574</v>
      </c>
      <c r="B77" s="662" t="s">
        <v>575</v>
      </c>
      <c r="C77" s="663" t="s">
        <v>580</v>
      </c>
      <c r="D77" s="664" t="s">
        <v>4207</v>
      </c>
      <c r="E77" s="663" t="s">
        <v>597</v>
      </c>
      <c r="F77" s="664" t="s">
        <v>4237</v>
      </c>
      <c r="G77" s="663" t="s">
        <v>627</v>
      </c>
      <c r="H77" s="663" t="s">
        <v>862</v>
      </c>
      <c r="I77" s="663" t="s">
        <v>863</v>
      </c>
      <c r="J77" s="663" t="s">
        <v>864</v>
      </c>
      <c r="K77" s="663" t="s">
        <v>865</v>
      </c>
      <c r="L77" s="665">
        <v>38.979522419756229</v>
      </c>
      <c r="M77" s="665">
        <v>1</v>
      </c>
      <c r="N77" s="666">
        <v>38.979522419756229</v>
      </c>
    </row>
    <row r="78" spans="1:14" ht="14.4" customHeight="1" x14ac:dyDescent="0.3">
      <c r="A78" s="661" t="s">
        <v>574</v>
      </c>
      <c r="B78" s="662" t="s">
        <v>575</v>
      </c>
      <c r="C78" s="663" t="s">
        <v>580</v>
      </c>
      <c r="D78" s="664" t="s">
        <v>4207</v>
      </c>
      <c r="E78" s="663" t="s">
        <v>597</v>
      </c>
      <c r="F78" s="664" t="s">
        <v>4237</v>
      </c>
      <c r="G78" s="663" t="s">
        <v>627</v>
      </c>
      <c r="H78" s="663" t="s">
        <v>866</v>
      </c>
      <c r="I78" s="663" t="s">
        <v>867</v>
      </c>
      <c r="J78" s="663" t="s">
        <v>868</v>
      </c>
      <c r="K78" s="663" t="s">
        <v>869</v>
      </c>
      <c r="L78" s="665">
        <v>84.259913026659333</v>
      </c>
      <c r="M78" s="665">
        <v>8</v>
      </c>
      <c r="N78" s="666">
        <v>674.07930421327467</v>
      </c>
    </row>
    <row r="79" spans="1:14" ht="14.4" customHeight="1" x14ac:dyDescent="0.3">
      <c r="A79" s="661" t="s">
        <v>574</v>
      </c>
      <c r="B79" s="662" t="s">
        <v>575</v>
      </c>
      <c r="C79" s="663" t="s">
        <v>580</v>
      </c>
      <c r="D79" s="664" t="s">
        <v>4207</v>
      </c>
      <c r="E79" s="663" t="s">
        <v>597</v>
      </c>
      <c r="F79" s="664" t="s">
        <v>4237</v>
      </c>
      <c r="G79" s="663" t="s">
        <v>627</v>
      </c>
      <c r="H79" s="663" t="s">
        <v>870</v>
      </c>
      <c r="I79" s="663" t="s">
        <v>871</v>
      </c>
      <c r="J79" s="663" t="s">
        <v>740</v>
      </c>
      <c r="K79" s="663" t="s">
        <v>872</v>
      </c>
      <c r="L79" s="665">
        <v>38.677690152485049</v>
      </c>
      <c r="M79" s="665">
        <v>41</v>
      </c>
      <c r="N79" s="666">
        <v>1585.7852962518871</v>
      </c>
    </row>
    <row r="80" spans="1:14" ht="14.4" customHeight="1" x14ac:dyDescent="0.3">
      <c r="A80" s="661" t="s">
        <v>574</v>
      </c>
      <c r="B80" s="662" t="s">
        <v>575</v>
      </c>
      <c r="C80" s="663" t="s">
        <v>580</v>
      </c>
      <c r="D80" s="664" t="s">
        <v>4207</v>
      </c>
      <c r="E80" s="663" t="s">
        <v>597</v>
      </c>
      <c r="F80" s="664" t="s">
        <v>4237</v>
      </c>
      <c r="G80" s="663" t="s">
        <v>627</v>
      </c>
      <c r="H80" s="663" t="s">
        <v>873</v>
      </c>
      <c r="I80" s="663" t="s">
        <v>874</v>
      </c>
      <c r="J80" s="663" t="s">
        <v>875</v>
      </c>
      <c r="K80" s="663" t="s">
        <v>876</v>
      </c>
      <c r="L80" s="665">
        <v>73.45</v>
      </c>
      <c r="M80" s="665">
        <v>1</v>
      </c>
      <c r="N80" s="666">
        <v>73.45</v>
      </c>
    </row>
    <row r="81" spans="1:14" ht="14.4" customHeight="1" x14ac:dyDescent="0.3">
      <c r="A81" s="661" t="s">
        <v>574</v>
      </c>
      <c r="B81" s="662" t="s">
        <v>575</v>
      </c>
      <c r="C81" s="663" t="s">
        <v>580</v>
      </c>
      <c r="D81" s="664" t="s">
        <v>4207</v>
      </c>
      <c r="E81" s="663" t="s">
        <v>597</v>
      </c>
      <c r="F81" s="664" t="s">
        <v>4237</v>
      </c>
      <c r="G81" s="663" t="s">
        <v>627</v>
      </c>
      <c r="H81" s="663" t="s">
        <v>877</v>
      </c>
      <c r="I81" s="663" t="s">
        <v>878</v>
      </c>
      <c r="J81" s="663" t="s">
        <v>879</v>
      </c>
      <c r="K81" s="663" t="s">
        <v>695</v>
      </c>
      <c r="L81" s="665">
        <v>190.27000000000004</v>
      </c>
      <c r="M81" s="665">
        <v>1</v>
      </c>
      <c r="N81" s="666">
        <v>190.27000000000004</v>
      </c>
    </row>
    <row r="82" spans="1:14" ht="14.4" customHeight="1" x14ac:dyDescent="0.3">
      <c r="A82" s="661" t="s">
        <v>574</v>
      </c>
      <c r="B82" s="662" t="s">
        <v>575</v>
      </c>
      <c r="C82" s="663" t="s">
        <v>580</v>
      </c>
      <c r="D82" s="664" t="s">
        <v>4207</v>
      </c>
      <c r="E82" s="663" t="s">
        <v>597</v>
      </c>
      <c r="F82" s="664" t="s">
        <v>4237</v>
      </c>
      <c r="G82" s="663" t="s">
        <v>627</v>
      </c>
      <c r="H82" s="663" t="s">
        <v>880</v>
      </c>
      <c r="I82" s="663" t="s">
        <v>881</v>
      </c>
      <c r="J82" s="663" t="s">
        <v>882</v>
      </c>
      <c r="K82" s="663" t="s">
        <v>883</v>
      </c>
      <c r="L82" s="665">
        <v>73.694366592110924</v>
      </c>
      <c r="M82" s="665">
        <v>80</v>
      </c>
      <c r="N82" s="666">
        <v>5895.5493273688744</v>
      </c>
    </row>
    <row r="83" spans="1:14" ht="14.4" customHeight="1" x14ac:dyDescent="0.3">
      <c r="A83" s="661" t="s">
        <v>574</v>
      </c>
      <c r="B83" s="662" t="s">
        <v>575</v>
      </c>
      <c r="C83" s="663" t="s">
        <v>580</v>
      </c>
      <c r="D83" s="664" t="s">
        <v>4207</v>
      </c>
      <c r="E83" s="663" t="s">
        <v>597</v>
      </c>
      <c r="F83" s="664" t="s">
        <v>4237</v>
      </c>
      <c r="G83" s="663" t="s">
        <v>627</v>
      </c>
      <c r="H83" s="663" t="s">
        <v>884</v>
      </c>
      <c r="I83" s="663" t="s">
        <v>885</v>
      </c>
      <c r="J83" s="663" t="s">
        <v>886</v>
      </c>
      <c r="K83" s="663" t="s">
        <v>887</v>
      </c>
      <c r="L83" s="665">
        <v>101.09925159871153</v>
      </c>
      <c r="M83" s="665">
        <v>12</v>
      </c>
      <c r="N83" s="666">
        <v>1213.1910191845384</v>
      </c>
    </row>
    <row r="84" spans="1:14" ht="14.4" customHeight="1" x14ac:dyDescent="0.3">
      <c r="A84" s="661" t="s">
        <v>574</v>
      </c>
      <c r="B84" s="662" t="s">
        <v>575</v>
      </c>
      <c r="C84" s="663" t="s">
        <v>580</v>
      </c>
      <c r="D84" s="664" t="s">
        <v>4207</v>
      </c>
      <c r="E84" s="663" t="s">
        <v>597</v>
      </c>
      <c r="F84" s="664" t="s">
        <v>4237</v>
      </c>
      <c r="G84" s="663" t="s">
        <v>627</v>
      </c>
      <c r="H84" s="663" t="s">
        <v>888</v>
      </c>
      <c r="I84" s="663" t="s">
        <v>889</v>
      </c>
      <c r="J84" s="663" t="s">
        <v>886</v>
      </c>
      <c r="K84" s="663" t="s">
        <v>890</v>
      </c>
      <c r="L84" s="665">
        <v>149.44342216669403</v>
      </c>
      <c r="M84" s="665">
        <v>56</v>
      </c>
      <c r="N84" s="666">
        <v>8368.8316413348657</v>
      </c>
    </row>
    <row r="85" spans="1:14" ht="14.4" customHeight="1" x14ac:dyDescent="0.3">
      <c r="A85" s="661" t="s">
        <v>574</v>
      </c>
      <c r="B85" s="662" t="s">
        <v>575</v>
      </c>
      <c r="C85" s="663" t="s">
        <v>580</v>
      </c>
      <c r="D85" s="664" t="s">
        <v>4207</v>
      </c>
      <c r="E85" s="663" t="s">
        <v>597</v>
      </c>
      <c r="F85" s="664" t="s">
        <v>4237</v>
      </c>
      <c r="G85" s="663" t="s">
        <v>627</v>
      </c>
      <c r="H85" s="663" t="s">
        <v>891</v>
      </c>
      <c r="I85" s="663" t="s">
        <v>892</v>
      </c>
      <c r="J85" s="663" t="s">
        <v>893</v>
      </c>
      <c r="K85" s="663" t="s">
        <v>894</v>
      </c>
      <c r="L85" s="665">
        <v>99.149999999999977</v>
      </c>
      <c r="M85" s="665">
        <v>1</v>
      </c>
      <c r="N85" s="666">
        <v>99.149999999999977</v>
      </c>
    </row>
    <row r="86" spans="1:14" ht="14.4" customHeight="1" x14ac:dyDescent="0.3">
      <c r="A86" s="661" t="s">
        <v>574</v>
      </c>
      <c r="B86" s="662" t="s">
        <v>575</v>
      </c>
      <c r="C86" s="663" t="s">
        <v>580</v>
      </c>
      <c r="D86" s="664" t="s">
        <v>4207</v>
      </c>
      <c r="E86" s="663" t="s">
        <v>597</v>
      </c>
      <c r="F86" s="664" t="s">
        <v>4237</v>
      </c>
      <c r="G86" s="663" t="s">
        <v>627</v>
      </c>
      <c r="H86" s="663" t="s">
        <v>895</v>
      </c>
      <c r="I86" s="663" t="s">
        <v>896</v>
      </c>
      <c r="J86" s="663" t="s">
        <v>897</v>
      </c>
      <c r="K86" s="663" t="s">
        <v>898</v>
      </c>
      <c r="L86" s="665">
        <v>96.468316288610495</v>
      </c>
      <c r="M86" s="665">
        <v>7</v>
      </c>
      <c r="N86" s="666">
        <v>675.27821402027348</v>
      </c>
    </row>
    <row r="87" spans="1:14" ht="14.4" customHeight="1" x14ac:dyDescent="0.3">
      <c r="A87" s="661" t="s">
        <v>574</v>
      </c>
      <c r="B87" s="662" t="s">
        <v>575</v>
      </c>
      <c r="C87" s="663" t="s">
        <v>580</v>
      </c>
      <c r="D87" s="664" t="s">
        <v>4207</v>
      </c>
      <c r="E87" s="663" t="s">
        <v>597</v>
      </c>
      <c r="F87" s="664" t="s">
        <v>4237</v>
      </c>
      <c r="G87" s="663" t="s">
        <v>627</v>
      </c>
      <c r="H87" s="663" t="s">
        <v>899</v>
      </c>
      <c r="I87" s="663" t="s">
        <v>900</v>
      </c>
      <c r="J87" s="663" t="s">
        <v>901</v>
      </c>
      <c r="K87" s="663" t="s">
        <v>902</v>
      </c>
      <c r="L87" s="665">
        <v>82.729913822847934</v>
      </c>
      <c r="M87" s="665">
        <v>6</v>
      </c>
      <c r="N87" s="666">
        <v>496.37948293708757</v>
      </c>
    </row>
    <row r="88" spans="1:14" ht="14.4" customHeight="1" x14ac:dyDescent="0.3">
      <c r="A88" s="661" t="s">
        <v>574</v>
      </c>
      <c r="B88" s="662" t="s">
        <v>575</v>
      </c>
      <c r="C88" s="663" t="s">
        <v>580</v>
      </c>
      <c r="D88" s="664" t="s">
        <v>4207</v>
      </c>
      <c r="E88" s="663" t="s">
        <v>597</v>
      </c>
      <c r="F88" s="664" t="s">
        <v>4237</v>
      </c>
      <c r="G88" s="663" t="s">
        <v>627</v>
      </c>
      <c r="H88" s="663" t="s">
        <v>903</v>
      </c>
      <c r="I88" s="663" t="s">
        <v>904</v>
      </c>
      <c r="J88" s="663" t="s">
        <v>905</v>
      </c>
      <c r="K88" s="663" t="s">
        <v>906</v>
      </c>
      <c r="L88" s="665">
        <v>236.39562902054993</v>
      </c>
      <c r="M88" s="665">
        <v>1</v>
      </c>
      <c r="N88" s="666">
        <v>236.39562902054993</v>
      </c>
    </row>
    <row r="89" spans="1:14" ht="14.4" customHeight="1" x14ac:dyDescent="0.3">
      <c r="A89" s="661" t="s">
        <v>574</v>
      </c>
      <c r="B89" s="662" t="s">
        <v>575</v>
      </c>
      <c r="C89" s="663" t="s">
        <v>580</v>
      </c>
      <c r="D89" s="664" t="s">
        <v>4207</v>
      </c>
      <c r="E89" s="663" t="s">
        <v>597</v>
      </c>
      <c r="F89" s="664" t="s">
        <v>4237</v>
      </c>
      <c r="G89" s="663" t="s">
        <v>627</v>
      </c>
      <c r="H89" s="663" t="s">
        <v>907</v>
      </c>
      <c r="I89" s="663" t="s">
        <v>908</v>
      </c>
      <c r="J89" s="663" t="s">
        <v>909</v>
      </c>
      <c r="K89" s="663" t="s">
        <v>910</v>
      </c>
      <c r="L89" s="665">
        <v>117.03484717494436</v>
      </c>
      <c r="M89" s="665">
        <v>4</v>
      </c>
      <c r="N89" s="666">
        <v>468.13938869977744</v>
      </c>
    </row>
    <row r="90" spans="1:14" ht="14.4" customHeight="1" x14ac:dyDescent="0.3">
      <c r="A90" s="661" t="s">
        <v>574</v>
      </c>
      <c r="B90" s="662" t="s">
        <v>575</v>
      </c>
      <c r="C90" s="663" t="s">
        <v>580</v>
      </c>
      <c r="D90" s="664" t="s">
        <v>4207</v>
      </c>
      <c r="E90" s="663" t="s">
        <v>597</v>
      </c>
      <c r="F90" s="664" t="s">
        <v>4237</v>
      </c>
      <c r="G90" s="663" t="s">
        <v>627</v>
      </c>
      <c r="H90" s="663" t="s">
        <v>911</v>
      </c>
      <c r="I90" s="663" t="s">
        <v>912</v>
      </c>
      <c r="J90" s="663" t="s">
        <v>913</v>
      </c>
      <c r="K90" s="663" t="s">
        <v>914</v>
      </c>
      <c r="L90" s="665">
        <v>71.760000000000034</v>
      </c>
      <c r="M90" s="665">
        <v>2</v>
      </c>
      <c r="N90" s="666">
        <v>143.52000000000007</v>
      </c>
    </row>
    <row r="91" spans="1:14" ht="14.4" customHeight="1" x14ac:dyDescent="0.3">
      <c r="A91" s="661" t="s">
        <v>574</v>
      </c>
      <c r="B91" s="662" t="s">
        <v>575</v>
      </c>
      <c r="C91" s="663" t="s">
        <v>580</v>
      </c>
      <c r="D91" s="664" t="s">
        <v>4207</v>
      </c>
      <c r="E91" s="663" t="s">
        <v>597</v>
      </c>
      <c r="F91" s="664" t="s">
        <v>4237</v>
      </c>
      <c r="G91" s="663" t="s">
        <v>627</v>
      </c>
      <c r="H91" s="663" t="s">
        <v>915</v>
      </c>
      <c r="I91" s="663" t="s">
        <v>916</v>
      </c>
      <c r="J91" s="663" t="s">
        <v>917</v>
      </c>
      <c r="K91" s="663" t="s">
        <v>918</v>
      </c>
      <c r="L91" s="665">
        <v>88.99</v>
      </c>
      <c r="M91" s="665">
        <v>1</v>
      </c>
      <c r="N91" s="666">
        <v>88.99</v>
      </c>
    </row>
    <row r="92" spans="1:14" ht="14.4" customHeight="1" x14ac:dyDescent="0.3">
      <c r="A92" s="661" t="s">
        <v>574</v>
      </c>
      <c r="B92" s="662" t="s">
        <v>575</v>
      </c>
      <c r="C92" s="663" t="s">
        <v>580</v>
      </c>
      <c r="D92" s="664" t="s">
        <v>4207</v>
      </c>
      <c r="E92" s="663" t="s">
        <v>597</v>
      </c>
      <c r="F92" s="664" t="s">
        <v>4237</v>
      </c>
      <c r="G92" s="663" t="s">
        <v>627</v>
      </c>
      <c r="H92" s="663" t="s">
        <v>919</v>
      </c>
      <c r="I92" s="663" t="s">
        <v>920</v>
      </c>
      <c r="J92" s="663" t="s">
        <v>921</v>
      </c>
      <c r="K92" s="663" t="s">
        <v>922</v>
      </c>
      <c r="L92" s="665">
        <v>124.20006930206061</v>
      </c>
      <c r="M92" s="665">
        <v>5</v>
      </c>
      <c r="N92" s="666">
        <v>621.00034651030307</v>
      </c>
    </row>
    <row r="93" spans="1:14" ht="14.4" customHeight="1" x14ac:dyDescent="0.3">
      <c r="A93" s="661" t="s">
        <v>574</v>
      </c>
      <c r="B93" s="662" t="s">
        <v>575</v>
      </c>
      <c r="C93" s="663" t="s">
        <v>580</v>
      </c>
      <c r="D93" s="664" t="s">
        <v>4207</v>
      </c>
      <c r="E93" s="663" t="s">
        <v>597</v>
      </c>
      <c r="F93" s="664" t="s">
        <v>4237</v>
      </c>
      <c r="G93" s="663" t="s">
        <v>627</v>
      </c>
      <c r="H93" s="663" t="s">
        <v>923</v>
      </c>
      <c r="I93" s="663" t="s">
        <v>924</v>
      </c>
      <c r="J93" s="663" t="s">
        <v>925</v>
      </c>
      <c r="K93" s="663" t="s">
        <v>926</v>
      </c>
      <c r="L93" s="665">
        <v>176.23994557226925</v>
      </c>
      <c r="M93" s="665">
        <v>3</v>
      </c>
      <c r="N93" s="666">
        <v>528.71983671680778</v>
      </c>
    </row>
    <row r="94" spans="1:14" ht="14.4" customHeight="1" x14ac:dyDescent="0.3">
      <c r="A94" s="661" t="s">
        <v>574</v>
      </c>
      <c r="B94" s="662" t="s">
        <v>575</v>
      </c>
      <c r="C94" s="663" t="s">
        <v>580</v>
      </c>
      <c r="D94" s="664" t="s">
        <v>4207</v>
      </c>
      <c r="E94" s="663" t="s">
        <v>597</v>
      </c>
      <c r="F94" s="664" t="s">
        <v>4237</v>
      </c>
      <c r="G94" s="663" t="s">
        <v>627</v>
      </c>
      <c r="H94" s="663" t="s">
        <v>927</v>
      </c>
      <c r="I94" s="663" t="s">
        <v>928</v>
      </c>
      <c r="J94" s="663" t="s">
        <v>929</v>
      </c>
      <c r="K94" s="663" t="s">
        <v>930</v>
      </c>
      <c r="L94" s="665">
        <v>21.330000000000009</v>
      </c>
      <c r="M94" s="665">
        <v>1</v>
      </c>
      <c r="N94" s="666">
        <v>21.330000000000009</v>
      </c>
    </row>
    <row r="95" spans="1:14" ht="14.4" customHeight="1" x14ac:dyDescent="0.3">
      <c r="A95" s="661" t="s">
        <v>574</v>
      </c>
      <c r="B95" s="662" t="s">
        <v>575</v>
      </c>
      <c r="C95" s="663" t="s">
        <v>580</v>
      </c>
      <c r="D95" s="664" t="s">
        <v>4207</v>
      </c>
      <c r="E95" s="663" t="s">
        <v>597</v>
      </c>
      <c r="F95" s="664" t="s">
        <v>4237</v>
      </c>
      <c r="G95" s="663" t="s">
        <v>627</v>
      </c>
      <c r="H95" s="663" t="s">
        <v>931</v>
      </c>
      <c r="I95" s="663" t="s">
        <v>932</v>
      </c>
      <c r="J95" s="663" t="s">
        <v>933</v>
      </c>
      <c r="K95" s="663" t="s">
        <v>934</v>
      </c>
      <c r="L95" s="665">
        <v>359.90965404716047</v>
      </c>
      <c r="M95" s="665">
        <v>6</v>
      </c>
      <c r="N95" s="666">
        <v>2159.4579242829627</v>
      </c>
    </row>
    <row r="96" spans="1:14" ht="14.4" customHeight="1" x14ac:dyDescent="0.3">
      <c r="A96" s="661" t="s">
        <v>574</v>
      </c>
      <c r="B96" s="662" t="s">
        <v>575</v>
      </c>
      <c r="C96" s="663" t="s">
        <v>580</v>
      </c>
      <c r="D96" s="664" t="s">
        <v>4207</v>
      </c>
      <c r="E96" s="663" t="s">
        <v>597</v>
      </c>
      <c r="F96" s="664" t="s">
        <v>4237</v>
      </c>
      <c r="G96" s="663" t="s">
        <v>627</v>
      </c>
      <c r="H96" s="663" t="s">
        <v>935</v>
      </c>
      <c r="I96" s="663" t="s">
        <v>936</v>
      </c>
      <c r="J96" s="663" t="s">
        <v>937</v>
      </c>
      <c r="K96" s="663" t="s">
        <v>938</v>
      </c>
      <c r="L96" s="665">
        <v>63.58</v>
      </c>
      <c r="M96" s="665">
        <v>5</v>
      </c>
      <c r="N96" s="666">
        <v>317.89999999999998</v>
      </c>
    </row>
    <row r="97" spans="1:14" ht="14.4" customHeight="1" x14ac:dyDescent="0.3">
      <c r="A97" s="661" t="s">
        <v>574</v>
      </c>
      <c r="B97" s="662" t="s">
        <v>575</v>
      </c>
      <c r="C97" s="663" t="s">
        <v>580</v>
      </c>
      <c r="D97" s="664" t="s">
        <v>4207</v>
      </c>
      <c r="E97" s="663" t="s">
        <v>597</v>
      </c>
      <c r="F97" s="664" t="s">
        <v>4237</v>
      </c>
      <c r="G97" s="663" t="s">
        <v>627</v>
      </c>
      <c r="H97" s="663" t="s">
        <v>939</v>
      </c>
      <c r="I97" s="663" t="s">
        <v>940</v>
      </c>
      <c r="J97" s="663" t="s">
        <v>941</v>
      </c>
      <c r="K97" s="663" t="s">
        <v>942</v>
      </c>
      <c r="L97" s="665">
        <v>130.79000000000002</v>
      </c>
      <c r="M97" s="665">
        <v>1</v>
      </c>
      <c r="N97" s="666">
        <v>130.79000000000002</v>
      </c>
    </row>
    <row r="98" spans="1:14" ht="14.4" customHeight="1" x14ac:dyDescent="0.3">
      <c r="A98" s="661" t="s">
        <v>574</v>
      </c>
      <c r="B98" s="662" t="s">
        <v>575</v>
      </c>
      <c r="C98" s="663" t="s">
        <v>580</v>
      </c>
      <c r="D98" s="664" t="s">
        <v>4207</v>
      </c>
      <c r="E98" s="663" t="s">
        <v>597</v>
      </c>
      <c r="F98" s="664" t="s">
        <v>4237</v>
      </c>
      <c r="G98" s="663" t="s">
        <v>627</v>
      </c>
      <c r="H98" s="663" t="s">
        <v>943</v>
      </c>
      <c r="I98" s="663" t="s">
        <v>944</v>
      </c>
      <c r="J98" s="663" t="s">
        <v>945</v>
      </c>
      <c r="K98" s="663" t="s">
        <v>946</v>
      </c>
      <c r="L98" s="665">
        <v>162.57943358495746</v>
      </c>
      <c r="M98" s="665">
        <v>2</v>
      </c>
      <c r="N98" s="666">
        <v>325.15886716991491</v>
      </c>
    </row>
    <row r="99" spans="1:14" ht="14.4" customHeight="1" x14ac:dyDescent="0.3">
      <c r="A99" s="661" t="s">
        <v>574</v>
      </c>
      <c r="B99" s="662" t="s">
        <v>575</v>
      </c>
      <c r="C99" s="663" t="s">
        <v>580</v>
      </c>
      <c r="D99" s="664" t="s">
        <v>4207</v>
      </c>
      <c r="E99" s="663" t="s">
        <v>597</v>
      </c>
      <c r="F99" s="664" t="s">
        <v>4237</v>
      </c>
      <c r="G99" s="663" t="s">
        <v>627</v>
      </c>
      <c r="H99" s="663" t="s">
        <v>947</v>
      </c>
      <c r="I99" s="663" t="s">
        <v>948</v>
      </c>
      <c r="J99" s="663" t="s">
        <v>949</v>
      </c>
      <c r="K99" s="663" t="s">
        <v>950</v>
      </c>
      <c r="L99" s="665">
        <v>39.83</v>
      </c>
      <c r="M99" s="665">
        <v>12</v>
      </c>
      <c r="N99" s="666">
        <v>477.96</v>
      </c>
    </row>
    <row r="100" spans="1:14" ht="14.4" customHeight="1" x14ac:dyDescent="0.3">
      <c r="A100" s="661" t="s">
        <v>574</v>
      </c>
      <c r="B100" s="662" t="s">
        <v>575</v>
      </c>
      <c r="C100" s="663" t="s">
        <v>580</v>
      </c>
      <c r="D100" s="664" t="s">
        <v>4207</v>
      </c>
      <c r="E100" s="663" t="s">
        <v>597</v>
      </c>
      <c r="F100" s="664" t="s">
        <v>4237</v>
      </c>
      <c r="G100" s="663" t="s">
        <v>627</v>
      </c>
      <c r="H100" s="663" t="s">
        <v>951</v>
      </c>
      <c r="I100" s="663" t="s">
        <v>952</v>
      </c>
      <c r="J100" s="663" t="s">
        <v>953</v>
      </c>
      <c r="K100" s="663" t="s">
        <v>954</v>
      </c>
      <c r="L100" s="665">
        <v>121.83947308021345</v>
      </c>
      <c r="M100" s="665">
        <v>4</v>
      </c>
      <c r="N100" s="666">
        <v>487.35789232085381</v>
      </c>
    </row>
    <row r="101" spans="1:14" ht="14.4" customHeight="1" x14ac:dyDescent="0.3">
      <c r="A101" s="661" t="s">
        <v>574</v>
      </c>
      <c r="B101" s="662" t="s">
        <v>575</v>
      </c>
      <c r="C101" s="663" t="s">
        <v>580</v>
      </c>
      <c r="D101" s="664" t="s">
        <v>4207</v>
      </c>
      <c r="E101" s="663" t="s">
        <v>597</v>
      </c>
      <c r="F101" s="664" t="s">
        <v>4237</v>
      </c>
      <c r="G101" s="663" t="s">
        <v>627</v>
      </c>
      <c r="H101" s="663" t="s">
        <v>955</v>
      </c>
      <c r="I101" s="663" t="s">
        <v>956</v>
      </c>
      <c r="J101" s="663" t="s">
        <v>957</v>
      </c>
      <c r="K101" s="663" t="s">
        <v>958</v>
      </c>
      <c r="L101" s="665">
        <v>137.84826556582905</v>
      </c>
      <c r="M101" s="665">
        <v>83</v>
      </c>
      <c r="N101" s="666">
        <v>11441.406041963812</v>
      </c>
    </row>
    <row r="102" spans="1:14" ht="14.4" customHeight="1" x14ac:dyDescent="0.3">
      <c r="A102" s="661" t="s">
        <v>574</v>
      </c>
      <c r="B102" s="662" t="s">
        <v>575</v>
      </c>
      <c r="C102" s="663" t="s">
        <v>580</v>
      </c>
      <c r="D102" s="664" t="s">
        <v>4207</v>
      </c>
      <c r="E102" s="663" t="s">
        <v>597</v>
      </c>
      <c r="F102" s="664" t="s">
        <v>4237</v>
      </c>
      <c r="G102" s="663" t="s">
        <v>627</v>
      </c>
      <c r="H102" s="663" t="s">
        <v>959</v>
      </c>
      <c r="I102" s="663" t="s">
        <v>960</v>
      </c>
      <c r="J102" s="663" t="s">
        <v>961</v>
      </c>
      <c r="K102" s="663" t="s">
        <v>962</v>
      </c>
      <c r="L102" s="665">
        <v>81.07975263655743</v>
      </c>
      <c r="M102" s="665">
        <v>1</v>
      </c>
      <c r="N102" s="666">
        <v>81.07975263655743</v>
      </c>
    </row>
    <row r="103" spans="1:14" ht="14.4" customHeight="1" x14ac:dyDescent="0.3">
      <c r="A103" s="661" t="s">
        <v>574</v>
      </c>
      <c r="B103" s="662" t="s">
        <v>575</v>
      </c>
      <c r="C103" s="663" t="s">
        <v>580</v>
      </c>
      <c r="D103" s="664" t="s">
        <v>4207</v>
      </c>
      <c r="E103" s="663" t="s">
        <v>597</v>
      </c>
      <c r="F103" s="664" t="s">
        <v>4237</v>
      </c>
      <c r="G103" s="663" t="s">
        <v>627</v>
      </c>
      <c r="H103" s="663" t="s">
        <v>963</v>
      </c>
      <c r="I103" s="663" t="s">
        <v>964</v>
      </c>
      <c r="J103" s="663" t="s">
        <v>965</v>
      </c>
      <c r="K103" s="663" t="s">
        <v>966</v>
      </c>
      <c r="L103" s="665">
        <v>69.966850115117651</v>
      </c>
      <c r="M103" s="665">
        <v>3</v>
      </c>
      <c r="N103" s="666">
        <v>209.90055034535294</v>
      </c>
    </row>
    <row r="104" spans="1:14" ht="14.4" customHeight="1" x14ac:dyDescent="0.3">
      <c r="A104" s="661" t="s">
        <v>574</v>
      </c>
      <c r="B104" s="662" t="s">
        <v>575</v>
      </c>
      <c r="C104" s="663" t="s">
        <v>580</v>
      </c>
      <c r="D104" s="664" t="s">
        <v>4207</v>
      </c>
      <c r="E104" s="663" t="s">
        <v>597</v>
      </c>
      <c r="F104" s="664" t="s">
        <v>4237</v>
      </c>
      <c r="G104" s="663" t="s">
        <v>627</v>
      </c>
      <c r="H104" s="663" t="s">
        <v>967</v>
      </c>
      <c r="I104" s="663" t="s">
        <v>968</v>
      </c>
      <c r="J104" s="663" t="s">
        <v>969</v>
      </c>
      <c r="K104" s="663" t="s">
        <v>970</v>
      </c>
      <c r="L104" s="665">
        <v>126.23561247029154</v>
      </c>
      <c r="M104" s="665">
        <v>5</v>
      </c>
      <c r="N104" s="666">
        <v>631.1780623514577</v>
      </c>
    </row>
    <row r="105" spans="1:14" ht="14.4" customHeight="1" x14ac:dyDescent="0.3">
      <c r="A105" s="661" t="s">
        <v>574</v>
      </c>
      <c r="B105" s="662" t="s">
        <v>575</v>
      </c>
      <c r="C105" s="663" t="s">
        <v>580</v>
      </c>
      <c r="D105" s="664" t="s">
        <v>4207</v>
      </c>
      <c r="E105" s="663" t="s">
        <v>597</v>
      </c>
      <c r="F105" s="664" t="s">
        <v>4237</v>
      </c>
      <c r="G105" s="663" t="s">
        <v>627</v>
      </c>
      <c r="H105" s="663" t="s">
        <v>971</v>
      </c>
      <c r="I105" s="663" t="s">
        <v>972</v>
      </c>
      <c r="J105" s="663" t="s">
        <v>973</v>
      </c>
      <c r="K105" s="663" t="s">
        <v>974</v>
      </c>
      <c r="L105" s="665">
        <v>88.459649904554226</v>
      </c>
      <c r="M105" s="665">
        <v>7</v>
      </c>
      <c r="N105" s="666">
        <v>619.21754933187958</v>
      </c>
    </row>
    <row r="106" spans="1:14" ht="14.4" customHeight="1" x14ac:dyDescent="0.3">
      <c r="A106" s="661" t="s">
        <v>574</v>
      </c>
      <c r="B106" s="662" t="s">
        <v>575</v>
      </c>
      <c r="C106" s="663" t="s">
        <v>580</v>
      </c>
      <c r="D106" s="664" t="s">
        <v>4207</v>
      </c>
      <c r="E106" s="663" t="s">
        <v>597</v>
      </c>
      <c r="F106" s="664" t="s">
        <v>4237</v>
      </c>
      <c r="G106" s="663" t="s">
        <v>627</v>
      </c>
      <c r="H106" s="663" t="s">
        <v>975</v>
      </c>
      <c r="I106" s="663" t="s">
        <v>976</v>
      </c>
      <c r="J106" s="663" t="s">
        <v>977</v>
      </c>
      <c r="K106" s="663" t="s">
        <v>978</v>
      </c>
      <c r="L106" s="665">
        <v>48.680000000000014</v>
      </c>
      <c r="M106" s="665">
        <v>2</v>
      </c>
      <c r="N106" s="666">
        <v>97.360000000000028</v>
      </c>
    </row>
    <row r="107" spans="1:14" ht="14.4" customHeight="1" x14ac:dyDescent="0.3">
      <c r="A107" s="661" t="s">
        <v>574</v>
      </c>
      <c r="B107" s="662" t="s">
        <v>575</v>
      </c>
      <c r="C107" s="663" t="s">
        <v>580</v>
      </c>
      <c r="D107" s="664" t="s">
        <v>4207</v>
      </c>
      <c r="E107" s="663" t="s">
        <v>597</v>
      </c>
      <c r="F107" s="664" t="s">
        <v>4237</v>
      </c>
      <c r="G107" s="663" t="s">
        <v>627</v>
      </c>
      <c r="H107" s="663" t="s">
        <v>979</v>
      </c>
      <c r="I107" s="663" t="s">
        <v>979</v>
      </c>
      <c r="J107" s="663" t="s">
        <v>752</v>
      </c>
      <c r="K107" s="663" t="s">
        <v>980</v>
      </c>
      <c r="L107" s="665">
        <v>106.27262920483828</v>
      </c>
      <c r="M107" s="665">
        <v>7</v>
      </c>
      <c r="N107" s="666">
        <v>743.90840443386799</v>
      </c>
    </row>
    <row r="108" spans="1:14" ht="14.4" customHeight="1" x14ac:dyDescent="0.3">
      <c r="A108" s="661" t="s">
        <v>574</v>
      </c>
      <c r="B108" s="662" t="s">
        <v>575</v>
      </c>
      <c r="C108" s="663" t="s">
        <v>580</v>
      </c>
      <c r="D108" s="664" t="s">
        <v>4207</v>
      </c>
      <c r="E108" s="663" t="s">
        <v>597</v>
      </c>
      <c r="F108" s="664" t="s">
        <v>4237</v>
      </c>
      <c r="G108" s="663" t="s">
        <v>627</v>
      </c>
      <c r="H108" s="663" t="s">
        <v>981</v>
      </c>
      <c r="I108" s="663" t="s">
        <v>982</v>
      </c>
      <c r="J108" s="663" t="s">
        <v>983</v>
      </c>
      <c r="K108" s="663" t="s">
        <v>984</v>
      </c>
      <c r="L108" s="665">
        <v>40.447358877330714</v>
      </c>
      <c r="M108" s="665">
        <v>4</v>
      </c>
      <c r="N108" s="666">
        <v>161.78943550932286</v>
      </c>
    </row>
    <row r="109" spans="1:14" ht="14.4" customHeight="1" x14ac:dyDescent="0.3">
      <c r="A109" s="661" t="s">
        <v>574</v>
      </c>
      <c r="B109" s="662" t="s">
        <v>575</v>
      </c>
      <c r="C109" s="663" t="s">
        <v>580</v>
      </c>
      <c r="D109" s="664" t="s">
        <v>4207</v>
      </c>
      <c r="E109" s="663" t="s">
        <v>597</v>
      </c>
      <c r="F109" s="664" t="s">
        <v>4237</v>
      </c>
      <c r="G109" s="663" t="s">
        <v>627</v>
      </c>
      <c r="H109" s="663" t="s">
        <v>985</v>
      </c>
      <c r="I109" s="663" t="s">
        <v>986</v>
      </c>
      <c r="J109" s="663" t="s">
        <v>983</v>
      </c>
      <c r="K109" s="663" t="s">
        <v>987</v>
      </c>
      <c r="L109" s="665">
        <v>265.49672358638009</v>
      </c>
      <c r="M109" s="665">
        <v>4</v>
      </c>
      <c r="N109" s="666">
        <v>1061.9868943455203</v>
      </c>
    </row>
    <row r="110" spans="1:14" ht="14.4" customHeight="1" x14ac:dyDescent="0.3">
      <c r="A110" s="661" t="s">
        <v>574</v>
      </c>
      <c r="B110" s="662" t="s">
        <v>575</v>
      </c>
      <c r="C110" s="663" t="s">
        <v>580</v>
      </c>
      <c r="D110" s="664" t="s">
        <v>4207</v>
      </c>
      <c r="E110" s="663" t="s">
        <v>597</v>
      </c>
      <c r="F110" s="664" t="s">
        <v>4237</v>
      </c>
      <c r="G110" s="663" t="s">
        <v>627</v>
      </c>
      <c r="H110" s="663" t="s">
        <v>988</v>
      </c>
      <c r="I110" s="663" t="s">
        <v>989</v>
      </c>
      <c r="J110" s="663" t="s">
        <v>990</v>
      </c>
      <c r="K110" s="663" t="s">
        <v>991</v>
      </c>
      <c r="L110" s="665">
        <v>375.79962199998687</v>
      </c>
      <c r="M110" s="665">
        <v>11</v>
      </c>
      <c r="N110" s="666">
        <v>4133.7958419998558</v>
      </c>
    </row>
    <row r="111" spans="1:14" ht="14.4" customHeight="1" x14ac:dyDescent="0.3">
      <c r="A111" s="661" t="s">
        <v>574</v>
      </c>
      <c r="B111" s="662" t="s">
        <v>575</v>
      </c>
      <c r="C111" s="663" t="s">
        <v>580</v>
      </c>
      <c r="D111" s="664" t="s">
        <v>4207</v>
      </c>
      <c r="E111" s="663" t="s">
        <v>597</v>
      </c>
      <c r="F111" s="664" t="s">
        <v>4237</v>
      </c>
      <c r="G111" s="663" t="s">
        <v>627</v>
      </c>
      <c r="H111" s="663" t="s">
        <v>992</v>
      </c>
      <c r="I111" s="663" t="s">
        <v>993</v>
      </c>
      <c r="J111" s="663" t="s">
        <v>994</v>
      </c>
      <c r="K111" s="663" t="s">
        <v>995</v>
      </c>
      <c r="L111" s="665">
        <v>48.949999999999996</v>
      </c>
      <c r="M111" s="665">
        <v>3</v>
      </c>
      <c r="N111" s="666">
        <v>146.85</v>
      </c>
    </row>
    <row r="112" spans="1:14" ht="14.4" customHeight="1" x14ac:dyDescent="0.3">
      <c r="A112" s="661" t="s">
        <v>574</v>
      </c>
      <c r="B112" s="662" t="s">
        <v>575</v>
      </c>
      <c r="C112" s="663" t="s">
        <v>580</v>
      </c>
      <c r="D112" s="664" t="s">
        <v>4207</v>
      </c>
      <c r="E112" s="663" t="s">
        <v>597</v>
      </c>
      <c r="F112" s="664" t="s">
        <v>4237</v>
      </c>
      <c r="G112" s="663" t="s">
        <v>627</v>
      </c>
      <c r="H112" s="663" t="s">
        <v>996</v>
      </c>
      <c r="I112" s="663" t="s">
        <v>997</v>
      </c>
      <c r="J112" s="663" t="s">
        <v>998</v>
      </c>
      <c r="K112" s="663" t="s">
        <v>999</v>
      </c>
      <c r="L112" s="665">
        <v>45.642500000000013</v>
      </c>
      <c r="M112" s="665">
        <v>4</v>
      </c>
      <c r="N112" s="666">
        <v>182.57000000000005</v>
      </c>
    </row>
    <row r="113" spans="1:14" ht="14.4" customHeight="1" x14ac:dyDescent="0.3">
      <c r="A113" s="661" t="s">
        <v>574</v>
      </c>
      <c r="B113" s="662" t="s">
        <v>575</v>
      </c>
      <c r="C113" s="663" t="s">
        <v>580</v>
      </c>
      <c r="D113" s="664" t="s">
        <v>4207</v>
      </c>
      <c r="E113" s="663" t="s">
        <v>597</v>
      </c>
      <c r="F113" s="664" t="s">
        <v>4237</v>
      </c>
      <c r="G113" s="663" t="s">
        <v>627</v>
      </c>
      <c r="H113" s="663" t="s">
        <v>1000</v>
      </c>
      <c r="I113" s="663" t="s">
        <v>1001</v>
      </c>
      <c r="J113" s="663" t="s">
        <v>1002</v>
      </c>
      <c r="K113" s="663" t="s">
        <v>1003</v>
      </c>
      <c r="L113" s="665">
        <v>132.07</v>
      </c>
      <c r="M113" s="665">
        <v>4</v>
      </c>
      <c r="N113" s="666">
        <v>528.28</v>
      </c>
    </row>
    <row r="114" spans="1:14" ht="14.4" customHeight="1" x14ac:dyDescent="0.3">
      <c r="A114" s="661" t="s">
        <v>574</v>
      </c>
      <c r="B114" s="662" t="s">
        <v>575</v>
      </c>
      <c r="C114" s="663" t="s">
        <v>580</v>
      </c>
      <c r="D114" s="664" t="s">
        <v>4207</v>
      </c>
      <c r="E114" s="663" t="s">
        <v>597</v>
      </c>
      <c r="F114" s="664" t="s">
        <v>4237</v>
      </c>
      <c r="G114" s="663" t="s">
        <v>627</v>
      </c>
      <c r="H114" s="663" t="s">
        <v>1004</v>
      </c>
      <c r="I114" s="663" t="s">
        <v>1005</v>
      </c>
      <c r="J114" s="663" t="s">
        <v>764</v>
      </c>
      <c r="K114" s="663" t="s">
        <v>1006</v>
      </c>
      <c r="L114" s="665">
        <v>160.72618360602115</v>
      </c>
      <c r="M114" s="665">
        <v>18</v>
      </c>
      <c r="N114" s="666">
        <v>2893.0713049083806</v>
      </c>
    </row>
    <row r="115" spans="1:14" ht="14.4" customHeight="1" x14ac:dyDescent="0.3">
      <c r="A115" s="661" t="s">
        <v>574</v>
      </c>
      <c r="B115" s="662" t="s">
        <v>575</v>
      </c>
      <c r="C115" s="663" t="s">
        <v>580</v>
      </c>
      <c r="D115" s="664" t="s">
        <v>4207</v>
      </c>
      <c r="E115" s="663" t="s">
        <v>597</v>
      </c>
      <c r="F115" s="664" t="s">
        <v>4237</v>
      </c>
      <c r="G115" s="663" t="s">
        <v>627</v>
      </c>
      <c r="H115" s="663" t="s">
        <v>1007</v>
      </c>
      <c r="I115" s="663" t="s">
        <v>1008</v>
      </c>
      <c r="J115" s="663" t="s">
        <v>1009</v>
      </c>
      <c r="K115" s="663" t="s">
        <v>1010</v>
      </c>
      <c r="L115" s="665">
        <v>47.591765277857412</v>
      </c>
      <c r="M115" s="665">
        <v>54</v>
      </c>
      <c r="N115" s="666">
        <v>2569.9553250043004</v>
      </c>
    </row>
    <row r="116" spans="1:14" ht="14.4" customHeight="1" x14ac:dyDescent="0.3">
      <c r="A116" s="661" t="s">
        <v>574</v>
      </c>
      <c r="B116" s="662" t="s">
        <v>575</v>
      </c>
      <c r="C116" s="663" t="s">
        <v>580</v>
      </c>
      <c r="D116" s="664" t="s">
        <v>4207</v>
      </c>
      <c r="E116" s="663" t="s">
        <v>597</v>
      </c>
      <c r="F116" s="664" t="s">
        <v>4237</v>
      </c>
      <c r="G116" s="663" t="s">
        <v>627</v>
      </c>
      <c r="H116" s="663" t="s">
        <v>1011</v>
      </c>
      <c r="I116" s="663" t="s">
        <v>1012</v>
      </c>
      <c r="J116" s="663" t="s">
        <v>1013</v>
      </c>
      <c r="K116" s="663" t="s">
        <v>1014</v>
      </c>
      <c r="L116" s="665">
        <v>26.343748605362613</v>
      </c>
      <c r="M116" s="665">
        <v>61</v>
      </c>
      <c r="N116" s="666">
        <v>1606.9686649271193</v>
      </c>
    </row>
    <row r="117" spans="1:14" ht="14.4" customHeight="1" x14ac:dyDescent="0.3">
      <c r="A117" s="661" t="s">
        <v>574</v>
      </c>
      <c r="B117" s="662" t="s">
        <v>575</v>
      </c>
      <c r="C117" s="663" t="s">
        <v>580</v>
      </c>
      <c r="D117" s="664" t="s">
        <v>4207</v>
      </c>
      <c r="E117" s="663" t="s">
        <v>597</v>
      </c>
      <c r="F117" s="664" t="s">
        <v>4237</v>
      </c>
      <c r="G117" s="663" t="s">
        <v>627</v>
      </c>
      <c r="H117" s="663" t="s">
        <v>1015</v>
      </c>
      <c r="I117" s="663" t="s">
        <v>1016</v>
      </c>
      <c r="J117" s="663" t="s">
        <v>1017</v>
      </c>
      <c r="K117" s="663" t="s">
        <v>1018</v>
      </c>
      <c r="L117" s="665">
        <v>219.94932139498815</v>
      </c>
      <c r="M117" s="665">
        <v>22</v>
      </c>
      <c r="N117" s="666">
        <v>4838.8850706897392</v>
      </c>
    </row>
    <row r="118" spans="1:14" ht="14.4" customHeight="1" x14ac:dyDescent="0.3">
      <c r="A118" s="661" t="s">
        <v>574</v>
      </c>
      <c r="B118" s="662" t="s">
        <v>575</v>
      </c>
      <c r="C118" s="663" t="s">
        <v>580</v>
      </c>
      <c r="D118" s="664" t="s">
        <v>4207</v>
      </c>
      <c r="E118" s="663" t="s">
        <v>597</v>
      </c>
      <c r="F118" s="664" t="s">
        <v>4237</v>
      </c>
      <c r="G118" s="663" t="s">
        <v>627</v>
      </c>
      <c r="H118" s="663" t="s">
        <v>1019</v>
      </c>
      <c r="I118" s="663" t="s">
        <v>1019</v>
      </c>
      <c r="J118" s="663" t="s">
        <v>1020</v>
      </c>
      <c r="K118" s="663" t="s">
        <v>1021</v>
      </c>
      <c r="L118" s="665">
        <v>318.59304868181101</v>
      </c>
      <c r="M118" s="665">
        <v>10</v>
      </c>
      <c r="N118" s="666">
        <v>3185.9304868181102</v>
      </c>
    </row>
    <row r="119" spans="1:14" ht="14.4" customHeight="1" x14ac:dyDescent="0.3">
      <c r="A119" s="661" t="s">
        <v>574</v>
      </c>
      <c r="B119" s="662" t="s">
        <v>575</v>
      </c>
      <c r="C119" s="663" t="s">
        <v>580</v>
      </c>
      <c r="D119" s="664" t="s">
        <v>4207</v>
      </c>
      <c r="E119" s="663" t="s">
        <v>597</v>
      </c>
      <c r="F119" s="664" t="s">
        <v>4237</v>
      </c>
      <c r="G119" s="663" t="s">
        <v>627</v>
      </c>
      <c r="H119" s="663" t="s">
        <v>1022</v>
      </c>
      <c r="I119" s="663" t="s">
        <v>1023</v>
      </c>
      <c r="J119" s="663" t="s">
        <v>1024</v>
      </c>
      <c r="K119" s="663" t="s">
        <v>1025</v>
      </c>
      <c r="L119" s="665">
        <v>1149.425</v>
      </c>
      <c r="M119" s="665">
        <v>1</v>
      </c>
      <c r="N119" s="666">
        <v>1149.425</v>
      </c>
    </row>
    <row r="120" spans="1:14" ht="14.4" customHeight="1" x14ac:dyDescent="0.3">
      <c r="A120" s="661" t="s">
        <v>574</v>
      </c>
      <c r="B120" s="662" t="s">
        <v>575</v>
      </c>
      <c r="C120" s="663" t="s">
        <v>580</v>
      </c>
      <c r="D120" s="664" t="s">
        <v>4207</v>
      </c>
      <c r="E120" s="663" t="s">
        <v>597</v>
      </c>
      <c r="F120" s="664" t="s">
        <v>4237</v>
      </c>
      <c r="G120" s="663" t="s">
        <v>627</v>
      </c>
      <c r="H120" s="663" t="s">
        <v>1026</v>
      </c>
      <c r="I120" s="663" t="s">
        <v>215</v>
      </c>
      <c r="J120" s="663" t="s">
        <v>1027</v>
      </c>
      <c r="K120" s="663"/>
      <c r="L120" s="665">
        <v>639.01</v>
      </c>
      <c r="M120" s="665">
        <v>2</v>
      </c>
      <c r="N120" s="666">
        <v>1278.02</v>
      </c>
    </row>
    <row r="121" spans="1:14" ht="14.4" customHeight="1" x14ac:dyDescent="0.3">
      <c r="A121" s="661" t="s">
        <v>574</v>
      </c>
      <c r="B121" s="662" t="s">
        <v>575</v>
      </c>
      <c r="C121" s="663" t="s">
        <v>580</v>
      </c>
      <c r="D121" s="664" t="s">
        <v>4207</v>
      </c>
      <c r="E121" s="663" t="s">
        <v>597</v>
      </c>
      <c r="F121" s="664" t="s">
        <v>4237</v>
      </c>
      <c r="G121" s="663" t="s">
        <v>627</v>
      </c>
      <c r="H121" s="663" t="s">
        <v>1028</v>
      </c>
      <c r="I121" s="663" t="s">
        <v>1029</v>
      </c>
      <c r="J121" s="663" t="s">
        <v>1030</v>
      </c>
      <c r="K121" s="663" t="s">
        <v>1031</v>
      </c>
      <c r="L121" s="665">
        <v>150.18466235304911</v>
      </c>
      <c r="M121" s="665">
        <v>12</v>
      </c>
      <c r="N121" s="666">
        <v>1802.2159482365892</v>
      </c>
    </row>
    <row r="122" spans="1:14" ht="14.4" customHeight="1" x14ac:dyDescent="0.3">
      <c r="A122" s="661" t="s">
        <v>574</v>
      </c>
      <c r="B122" s="662" t="s">
        <v>575</v>
      </c>
      <c r="C122" s="663" t="s">
        <v>580</v>
      </c>
      <c r="D122" s="664" t="s">
        <v>4207</v>
      </c>
      <c r="E122" s="663" t="s">
        <v>597</v>
      </c>
      <c r="F122" s="664" t="s">
        <v>4237</v>
      </c>
      <c r="G122" s="663" t="s">
        <v>627</v>
      </c>
      <c r="H122" s="663" t="s">
        <v>1032</v>
      </c>
      <c r="I122" s="663" t="s">
        <v>215</v>
      </c>
      <c r="J122" s="663" t="s">
        <v>1033</v>
      </c>
      <c r="K122" s="663"/>
      <c r="L122" s="665">
        <v>96.530417079205819</v>
      </c>
      <c r="M122" s="665">
        <v>124</v>
      </c>
      <c r="N122" s="666">
        <v>11969.771717821521</v>
      </c>
    </row>
    <row r="123" spans="1:14" ht="14.4" customHeight="1" x14ac:dyDescent="0.3">
      <c r="A123" s="661" t="s">
        <v>574</v>
      </c>
      <c r="B123" s="662" t="s">
        <v>575</v>
      </c>
      <c r="C123" s="663" t="s">
        <v>580</v>
      </c>
      <c r="D123" s="664" t="s">
        <v>4207</v>
      </c>
      <c r="E123" s="663" t="s">
        <v>597</v>
      </c>
      <c r="F123" s="664" t="s">
        <v>4237</v>
      </c>
      <c r="G123" s="663" t="s">
        <v>627</v>
      </c>
      <c r="H123" s="663" t="s">
        <v>1034</v>
      </c>
      <c r="I123" s="663" t="s">
        <v>215</v>
      </c>
      <c r="J123" s="663" t="s">
        <v>1035</v>
      </c>
      <c r="K123" s="663"/>
      <c r="L123" s="665">
        <v>36.300000000000004</v>
      </c>
      <c r="M123" s="665">
        <v>3</v>
      </c>
      <c r="N123" s="666">
        <v>108.90000000000002</v>
      </c>
    </row>
    <row r="124" spans="1:14" ht="14.4" customHeight="1" x14ac:dyDescent="0.3">
      <c r="A124" s="661" t="s">
        <v>574</v>
      </c>
      <c r="B124" s="662" t="s">
        <v>575</v>
      </c>
      <c r="C124" s="663" t="s">
        <v>580</v>
      </c>
      <c r="D124" s="664" t="s">
        <v>4207</v>
      </c>
      <c r="E124" s="663" t="s">
        <v>597</v>
      </c>
      <c r="F124" s="664" t="s">
        <v>4237</v>
      </c>
      <c r="G124" s="663" t="s">
        <v>627</v>
      </c>
      <c r="H124" s="663" t="s">
        <v>1036</v>
      </c>
      <c r="I124" s="663" t="s">
        <v>215</v>
      </c>
      <c r="J124" s="663" t="s">
        <v>1037</v>
      </c>
      <c r="K124" s="663"/>
      <c r="L124" s="665">
        <v>214.95711555584205</v>
      </c>
      <c r="M124" s="665">
        <v>8</v>
      </c>
      <c r="N124" s="666">
        <v>1719.6569244467364</v>
      </c>
    </row>
    <row r="125" spans="1:14" ht="14.4" customHeight="1" x14ac:dyDescent="0.3">
      <c r="A125" s="661" t="s">
        <v>574</v>
      </c>
      <c r="B125" s="662" t="s">
        <v>575</v>
      </c>
      <c r="C125" s="663" t="s">
        <v>580</v>
      </c>
      <c r="D125" s="664" t="s">
        <v>4207</v>
      </c>
      <c r="E125" s="663" t="s">
        <v>597</v>
      </c>
      <c r="F125" s="664" t="s">
        <v>4237</v>
      </c>
      <c r="G125" s="663" t="s">
        <v>627</v>
      </c>
      <c r="H125" s="663" t="s">
        <v>1038</v>
      </c>
      <c r="I125" s="663" t="s">
        <v>215</v>
      </c>
      <c r="J125" s="663" t="s">
        <v>1039</v>
      </c>
      <c r="K125" s="663"/>
      <c r="L125" s="665">
        <v>32.004120256567937</v>
      </c>
      <c r="M125" s="665">
        <v>12</v>
      </c>
      <c r="N125" s="666">
        <v>384.04944307881527</v>
      </c>
    </row>
    <row r="126" spans="1:14" ht="14.4" customHeight="1" x14ac:dyDescent="0.3">
      <c r="A126" s="661" t="s">
        <v>574</v>
      </c>
      <c r="B126" s="662" t="s">
        <v>575</v>
      </c>
      <c r="C126" s="663" t="s">
        <v>580</v>
      </c>
      <c r="D126" s="664" t="s">
        <v>4207</v>
      </c>
      <c r="E126" s="663" t="s">
        <v>597</v>
      </c>
      <c r="F126" s="664" t="s">
        <v>4237</v>
      </c>
      <c r="G126" s="663" t="s">
        <v>627</v>
      </c>
      <c r="H126" s="663" t="s">
        <v>1040</v>
      </c>
      <c r="I126" s="663" t="s">
        <v>215</v>
      </c>
      <c r="J126" s="663" t="s">
        <v>1041</v>
      </c>
      <c r="K126" s="663"/>
      <c r="L126" s="665">
        <v>144.85857142857142</v>
      </c>
      <c r="M126" s="665">
        <v>7</v>
      </c>
      <c r="N126" s="666">
        <v>1014.0099999999999</v>
      </c>
    </row>
    <row r="127" spans="1:14" ht="14.4" customHeight="1" x14ac:dyDescent="0.3">
      <c r="A127" s="661" t="s">
        <v>574</v>
      </c>
      <c r="B127" s="662" t="s">
        <v>575</v>
      </c>
      <c r="C127" s="663" t="s">
        <v>580</v>
      </c>
      <c r="D127" s="664" t="s">
        <v>4207</v>
      </c>
      <c r="E127" s="663" t="s">
        <v>597</v>
      </c>
      <c r="F127" s="664" t="s">
        <v>4237</v>
      </c>
      <c r="G127" s="663" t="s">
        <v>627</v>
      </c>
      <c r="H127" s="663" t="s">
        <v>1042</v>
      </c>
      <c r="I127" s="663" t="s">
        <v>215</v>
      </c>
      <c r="J127" s="663" t="s">
        <v>1043</v>
      </c>
      <c r="K127" s="663"/>
      <c r="L127" s="665">
        <v>97.589061236638599</v>
      </c>
      <c r="M127" s="665">
        <v>39</v>
      </c>
      <c r="N127" s="666">
        <v>3805.9733882289052</v>
      </c>
    </row>
    <row r="128" spans="1:14" ht="14.4" customHeight="1" x14ac:dyDescent="0.3">
      <c r="A128" s="661" t="s">
        <v>574</v>
      </c>
      <c r="B128" s="662" t="s">
        <v>575</v>
      </c>
      <c r="C128" s="663" t="s">
        <v>580</v>
      </c>
      <c r="D128" s="664" t="s">
        <v>4207</v>
      </c>
      <c r="E128" s="663" t="s">
        <v>597</v>
      </c>
      <c r="F128" s="664" t="s">
        <v>4237</v>
      </c>
      <c r="G128" s="663" t="s">
        <v>627</v>
      </c>
      <c r="H128" s="663" t="s">
        <v>1044</v>
      </c>
      <c r="I128" s="663" t="s">
        <v>1045</v>
      </c>
      <c r="J128" s="663" t="s">
        <v>1046</v>
      </c>
      <c r="K128" s="663" t="s">
        <v>1047</v>
      </c>
      <c r="L128" s="665">
        <v>71.169611551645289</v>
      </c>
      <c r="M128" s="665">
        <v>2</v>
      </c>
      <c r="N128" s="666">
        <v>142.33922310329058</v>
      </c>
    </row>
    <row r="129" spans="1:14" ht="14.4" customHeight="1" x14ac:dyDescent="0.3">
      <c r="A129" s="661" t="s">
        <v>574</v>
      </c>
      <c r="B129" s="662" t="s">
        <v>575</v>
      </c>
      <c r="C129" s="663" t="s">
        <v>580</v>
      </c>
      <c r="D129" s="664" t="s">
        <v>4207</v>
      </c>
      <c r="E129" s="663" t="s">
        <v>597</v>
      </c>
      <c r="F129" s="664" t="s">
        <v>4237</v>
      </c>
      <c r="G129" s="663" t="s">
        <v>627</v>
      </c>
      <c r="H129" s="663" t="s">
        <v>1048</v>
      </c>
      <c r="I129" s="663" t="s">
        <v>1049</v>
      </c>
      <c r="J129" s="663" t="s">
        <v>1050</v>
      </c>
      <c r="K129" s="663" t="s">
        <v>1051</v>
      </c>
      <c r="L129" s="665">
        <v>29.664317614078485</v>
      </c>
      <c r="M129" s="665">
        <v>16</v>
      </c>
      <c r="N129" s="666">
        <v>474.62908182525575</v>
      </c>
    </row>
    <row r="130" spans="1:14" ht="14.4" customHeight="1" x14ac:dyDescent="0.3">
      <c r="A130" s="661" t="s">
        <v>574</v>
      </c>
      <c r="B130" s="662" t="s">
        <v>575</v>
      </c>
      <c r="C130" s="663" t="s">
        <v>580</v>
      </c>
      <c r="D130" s="664" t="s">
        <v>4207</v>
      </c>
      <c r="E130" s="663" t="s">
        <v>597</v>
      </c>
      <c r="F130" s="664" t="s">
        <v>4237</v>
      </c>
      <c r="G130" s="663" t="s">
        <v>627</v>
      </c>
      <c r="H130" s="663" t="s">
        <v>1052</v>
      </c>
      <c r="I130" s="663" t="s">
        <v>1053</v>
      </c>
      <c r="J130" s="663" t="s">
        <v>1054</v>
      </c>
      <c r="K130" s="663" t="s">
        <v>1055</v>
      </c>
      <c r="L130" s="665">
        <v>38.850000000000016</v>
      </c>
      <c r="M130" s="665">
        <v>1</v>
      </c>
      <c r="N130" s="666">
        <v>38.850000000000016</v>
      </c>
    </row>
    <row r="131" spans="1:14" ht="14.4" customHeight="1" x14ac:dyDescent="0.3">
      <c r="A131" s="661" t="s">
        <v>574</v>
      </c>
      <c r="B131" s="662" t="s">
        <v>575</v>
      </c>
      <c r="C131" s="663" t="s">
        <v>580</v>
      </c>
      <c r="D131" s="664" t="s">
        <v>4207</v>
      </c>
      <c r="E131" s="663" t="s">
        <v>597</v>
      </c>
      <c r="F131" s="664" t="s">
        <v>4237</v>
      </c>
      <c r="G131" s="663" t="s">
        <v>627</v>
      </c>
      <c r="H131" s="663" t="s">
        <v>1056</v>
      </c>
      <c r="I131" s="663" t="s">
        <v>215</v>
      </c>
      <c r="J131" s="663" t="s">
        <v>1057</v>
      </c>
      <c r="K131" s="663" t="s">
        <v>1058</v>
      </c>
      <c r="L131" s="665">
        <v>1377.509</v>
      </c>
      <c r="M131" s="665">
        <v>2</v>
      </c>
      <c r="N131" s="666">
        <v>2755.018</v>
      </c>
    </row>
    <row r="132" spans="1:14" ht="14.4" customHeight="1" x14ac:dyDescent="0.3">
      <c r="A132" s="661" t="s">
        <v>574</v>
      </c>
      <c r="B132" s="662" t="s">
        <v>575</v>
      </c>
      <c r="C132" s="663" t="s">
        <v>580</v>
      </c>
      <c r="D132" s="664" t="s">
        <v>4207</v>
      </c>
      <c r="E132" s="663" t="s">
        <v>597</v>
      </c>
      <c r="F132" s="664" t="s">
        <v>4237</v>
      </c>
      <c r="G132" s="663" t="s">
        <v>627</v>
      </c>
      <c r="H132" s="663" t="s">
        <v>1059</v>
      </c>
      <c r="I132" s="663" t="s">
        <v>1060</v>
      </c>
      <c r="J132" s="663" t="s">
        <v>1013</v>
      </c>
      <c r="K132" s="663" t="s">
        <v>1061</v>
      </c>
      <c r="L132" s="665">
        <v>58.18876400640999</v>
      </c>
      <c r="M132" s="665">
        <v>25</v>
      </c>
      <c r="N132" s="666">
        <v>1454.7191001602498</v>
      </c>
    </row>
    <row r="133" spans="1:14" ht="14.4" customHeight="1" x14ac:dyDescent="0.3">
      <c r="A133" s="661" t="s">
        <v>574</v>
      </c>
      <c r="B133" s="662" t="s">
        <v>575</v>
      </c>
      <c r="C133" s="663" t="s">
        <v>580</v>
      </c>
      <c r="D133" s="664" t="s">
        <v>4207</v>
      </c>
      <c r="E133" s="663" t="s">
        <v>597</v>
      </c>
      <c r="F133" s="664" t="s">
        <v>4237</v>
      </c>
      <c r="G133" s="663" t="s">
        <v>627</v>
      </c>
      <c r="H133" s="663" t="s">
        <v>1062</v>
      </c>
      <c r="I133" s="663" t="s">
        <v>1063</v>
      </c>
      <c r="J133" s="663" t="s">
        <v>1064</v>
      </c>
      <c r="K133" s="663" t="s">
        <v>1065</v>
      </c>
      <c r="L133" s="665">
        <v>63.513333333333321</v>
      </c>
      <c r="M133" s="665">
        <v>3</v>
      </c>
      <c r="N133" s="666">
        <v>190.53999999999996</v>
      </c>
    </row>
    <row r="134" spans="1:14" ht="14.4" customHeight="1" x14ac:dyDescent="0.3">
      <c r="A134" s="661" t="s">
        <v>574</v>
      </c>
      <c r="B134" s="662" t="s">
        <v>575</v>
      </c>
      <c r="C134" s="663" t="s">
        <v>580</v>
      </c>
      <c r="D134" s="664" t="s">
        <v>4207</v>
      </c>
      <c r="E134" s="663" t="s">
        <v>597</v>
      </c>
      <c r="F134" s="664" t="s">
        <v>4237</v>
      </c>
      <c r="G134" s="663" t="s">
        <v>627</v>
      </c>
      <c r="H134" s="663" t="s">
        <v>1066</v>
      </c>
      <c r="I134" s="663" t="s">
        <v>1067</v>
      </c>
      <c r="J134" s="663" t="s">
        <v>1068</v>
      </c>
      <c r="K134" s="663" t="s">
        <v>1069</v>
      </c>
      <c r="L134" s="665">
        <v>95.27454939081008</v>
      </c>
      <c r="M134" s="665">
        <v>2</v>
      </c>
      <c r="N134" s="666">
        <v>190.54909878162016</v>
      </c>
    </row>
    <row r="135" spans="1:14" ht="14.4" customHeight="1" x14ac:dyDescent="0.3">
      <c r="A135" s="661" t="s">
        <v>574</v>
      </c>
      <c r="B135" s="662" t="s">
        <v>575</v>
      </c>
      <c r="C135" s="663" t="s">
        <v>580</v>
      </c>
      <c r="D135" s="664" t="s">
        <v>4207</v>
      </c>
      <c r="E135" s="663" t="s">
        <v>597</v>
      </c>
      <c r="F135" s="664" t="s">
        <v>4237</v>
      </c>
      <c r="G135" s="663" t="s">
        <v>627</v>
      </c>
      <c r="H135" s="663" t="s">
        <v>1070</v>
      </c>
      <c r="I135" s="663" t="s">
        <v>1071</v>
      </c>
      <c r="J135" s="663" t="s">
        <v>1072</v>
      </c>
      <c r="K135" s="663" t="s">
        <v>1073</v>
      </c>
      <c r="L135" s="665">
        <v>112.96000000000002</v>
      </c>
      <c r="M135" s="665">
        <v>6</v>
      </c>
      <c r="N135" s="666">
        <v>677.7600000000001</v>
      </c>
    </row>
    <row r="136" spans="1:14" ht="14.4" customHeight="1" x14ac:dyDescent="0.3">
      <c r="A136" s="661" t="s">
        <v>574</v>
      </c>
      <c r="B136" s="662" t="s">
        <v>575</v>
      </c>
      <c r="C136" s="663" t="s">
        <v>580</v>
      </c>
      <c r="D136" s="664" t="s">
        <v>4207</v>
      </c>
      <c r="E136" s="663" t="s">
        <v>597</v>
      </c>
      <c r="F136" s="664" t="s">
        <v>4237</v>
      </c>
      <c r="G136" s="663" t="s">
        <v>627</v>
      </c>
      <c r="H136" s="663" t="s">
        <v>1074</v>
      </c>
      <c r="I136" s="663" t="s">
        <v>1075</v>
      </c>
      <c r="J136" s="663" t="s">
        <v>1076</v>
      </c>
      <c r="K136" s="663" t="s">
        <v>1077</v>
      </c>
      <c r="L136" s="665">
        <v>31.724127712856376</v>
      </c>
      <c r="M136" s="665">
        <v>61</v>
      </c>
      <c r="N136" s="666">
        <v>1935.171790484239</v>
      </c>
    </row>
    <row r="137" spans="1:14" ht="14.4" customHeight="1" x14ac:dyDescent="0.3">
      <c r="A137" s="661" t="s">
        <v>574</v>
      </c>
      <c r="B137" s="662" t="s">
        <v>575</v>
      </c>
      <c r="C137" s="663" t="s">
        <v>580</v>
      </c>
      <c r="D137" s="664" t="s">
        <v>4207</v>
      </c>
      <c r="E137" s="663" t="s">
        <v>597</v>
      </c>
      <c r="F137" s="664" t="s">
        <v>4237</v>
      </c>
      <c r="G137" s="663" t="s">
        <v>627</v>
      </c>
      <c r="H137" s="663" t="s">
        <v>1078</v>
      </c>
      <c r="I137" s="663" t="s">
        <v>1079</v>
      </c>
      <c r="J137" s="663" t="s">
        <v>1080</v>
      </c>
      <c r="K137" s="663" t="s">
        <v>1081</v>
      </c>
      <c r="L137" s="665">
        <v>116.62923016330225</v>
      </c>
      <c r="M137" s="665">
        <v>1</v>
      </c>
      <c r="N137" s="666">
        <v>116.62923016330225</v>
      </c>
    </row>
    <row r="138" spans="1:14" ht="14.4" customHeight="1" x14ac:dyDescent="0.3">
      <c r="A138" s="661" t="s">
        <v>574</v>
      </c>
      <c r="B138" s="662" t="s">
        <v>575</v>
      </c>
      <c r="C138" s="663" t="s">
        <v>580</v>
      </c>
      <c r="D138" s="664" t="s">
        <v>4207</v>
      </c>
      <c r="E138" s="663" t="s">
        <v>597</v>
      </c>
      <c r="F138" s="664" t="s">
        <v>4237</v>
      </c>
      <c r="G138" s="663" t="s">
        <v>627</v>
      </c>
      <c r="H138" s="663" t="s">
        <v>1082</v>
      </c>
      <c r="I138" s="663" t="s">
        <v>1083</v>
      </c>
      <c r="J138" s="663" t="s">
        <v>1084</v>
      </c>
      <c r="K138" s="663"/>
      <c r="L138" s="665">
        <v>133.45973945091373</v>
      </c>
      <c r="M138" s="665">
        <v>18</v>
      </c>
      <c r="N138" s="666">
        <v>2402.2753101164471</v>
      </c>
    </row>
    <row r="139" spans="1:14" ht="14.4" customHeight="1" x14ac:dyDescent="0.3">
      <c r="A139" s="661" t="s">
        <v>574</v>
      </c>
      <c r="B139" s="662" t="s">
        <v>575</v>
      </c>
      <c r="C139" s="663" t="s">
        <v>580</v>
      </c>
      <c r="D139" s="664" t="s">
        <v>4207</v>
      </c>
      <c r="E139" s="663" t="s">
        <v>597</v>
      </c>
      <c r="F139" s="664" t="s">
        <v>4237</v>
      </c>
      <c r="G139" s="663" t="s">
        <v>627</v>
      </c>
      <c r="H139" s="663" t="s">
        <v>1085</v>
      </c>
      <c r="I139" s="663" t="s">
        <v>1086</v>
      </c>
      <c r="J139" s="663" t="s">
        <v>1087</v>
      </c>
      <c r="K139" s="663" t="s">
        <v>1088</v>
      </c>
      <c r="L139" s="665">
        <v>40.580000000000005</v>
      </c>
      <c r="M139" s="665">
        <v>3</v>
      </c>
      <c r="N139" s="666">
        <v>121.74000000000001</v>
      </c>
    </row>
    <row r="140" spans="1:14" ht="14.4" customHeight="1" x14ac:dyDescent="0.3">
      <c r="A140" s="661" t="s">
        <v>574</v>
      </c>
      <c r="B140" s="662" t="s">
        <v>575</v>
      </c>
      <c r="C140" s="663" t="s">
        <v>580</v>
      </c>
      <c r="D140" s="664" t="s">
        <v>4207</v>
      </c>
      <c r="E140" s="663" t="s">
        <v>597</v>
      </c>
      <c r="F140" s="664" t="s">
        <v>4237</v>
      </c>
      <c r="G140" s="663" t="s">
        <v>627</v>
      </c>
      <c r="H140" s="663" t="s">
        <v>1089</v>
      </c>
      <c r="I140" s="663" t="s">
        <v>1090</v>
      </c>
      <c r="J140" s="663" t="s">
        <v>1091</v>
      </c>
      <c r="K140" s="663" t="s">
        <v>1092</v>
      </c>
      <c r="L140" s="665">
        <v>68.549741687355748</v>
      </c>
      <c r="M140" s="665">
        <v>5</v>
      </c>
      <c r="N140" s="666">
        <v>342.74870843677877</v>
      </c>
    </row>
    <row r="141" spans="1:14" ht="14.4" customHeight="1" x14ac:dyDescent="0.3">
      <c r="A141" s="661" t="s">
        <v>574</v>
      </c>
      <c r="B141" s="662" t="s">
        <v>575</v>
      </c>
      <c r="C141" s="663" t="s">
        <v>580</v>
      </c>
      <c r="D141" s="664" t="s">
        <v>4207</v>
      </c>
      <c r="E141" s="663" t="s">
        <v>597</v>
      </c>
      <c r="F141" s="664" t="s">
        <v>4237</v>
      </c>
      <c r="G141" s="663" t="s">
        <v>627</v>
      </c>
      <c r="H141" s="663" t="s">
        <v>1093</v>
      </c>
      <c r="I141" s="663" t="s">
        <v>1094</v>
      </c>
      <c r="J141" s="663" t="s">
        <v>1095</v>
      </c>
      <c r="K141" s="663" t="s">
        <v>1096</v>
      </c>
      <c r="L141" s="665">
        <v>88.349367445083089</v>
      </c>
      <c r="M141" s="665">
        <v>17</v>
      </c>
      <c r="N141" s="666">
        <v>1501.9392465664125</v>
      </c>
    </row>
    <row r="142" spans="1:14" ht="14.4" customHeight="1" x14ac:dyDescent="0.3">
      <c r="A142" s="661" t="s">
        <v>574</v>
      </c>
      <c r="B142" s="662" t="s">
        <v>575</v>
      </c>
      <c r="C142" s="663" t="s">
        <v>580</v>
      </c>
      <c r="D142" s="664" t="s">
        <v>4207</v>
      </c>
      <c r="E142" s="663" t="s">
        <v>597</v>
      </c>
      <c r="F142" s="664" t="s">
        <v>4237</v>
      </c>
      <c r="G142" s="663" t="s">
        <v>627</v>
      </c>
      <c r="H142" s="663" t="s">
        <v>1097</v>
      </c>
      <c r="I142" s="663" t="s">
        <v>1098</v>
      </c>
      <c r="J142" s="663" t="s">
        <v>1099</v>
      </c>
      <c r="K142" s="663" t="s">
        <v>1100</v>
      </c>
      <c r="L142" s="665">
        <v>111.90500067385483</v>
      </c>
      <c r="M142" s="665">
        <v>6</v>
      </c>
      <c r="N142" s="666">
        <v>671.43000404312897</v>
      </c>
    </row>
    <row r="143" spans="1:14" ht="14.4" customHeight="1" x14ac:dyDescent="0.3">
      <c r="A143" s="661" t="s">
        <v>574</v>
      </c>
      <c r="B143" s="662" t="s">
        <v>575</v>
      </c>
      <c r="C143" s="663" t="s">
        <v>580</v>
      </c>
      <c r="D143" s="664" t="s">
        <v>4207</v>
      </c>
      <c r="E143" s="663" t="s">
        <v>597</v>
      </c>
      <c r="F143" s="664" t="s">
        <v>4237</v>
      </c>
      <c r="G143" s="663" t="s">
        <v>627</v>
      </c>
      <c r="H143" s="663" t="s">
        <v>1101</v>
      </c>
      <c r="I143" s="663" t="s">
        <v>1102</v>
      </c>
      <c r="J143" s="663" t="s">
        <v>1095</v>
      </c>
      <c r="K143" s="663" t="s">
        <v>1103</v>
      </c>
      <c r="L143" s="665">
        <v>45.189999999999969</v>
      </c>
      <c r="M143" s="665">
        <v>2</v>
      </c>
      <c r="N143" s="666">
        <v>90.379999999999939</v>
      </c>
    </row>
    <row r="144" spans="1:14" ht="14.4" customHeight="1" x14ac:dyDescent="0.3">
      <c r="A144" s="661" t="s">
        <v>574</v>
      </c>
      <c r="B144" s="662" t="s">
        <v>575</v>
      </c>
      <c r="C144" s="663" t="s">
        <v>580</v>
      </c>
      <c r="D144" s="664" t="s">
        <v>4207</v>
      </c>
      <c r="E144" s="663" t="s">
        <v>597</v>
      </c>
      <c r="F144" s="664" t="s">
        <v>4237</v>
      </c>
      <c r="G144" s="663" t="s">
        <v>627</v>
      </c>
      <c r="H144" s="663" t="s">
        <v>1104</v>
      </c>
      <c r="I144" s="663" t="s">
        <v>1105</v>
      </c>
      <c r="J144" s="663" t="s">
        <v>1106</v>
      </c>
      <c r="K144" s="663" t="s">
        <v>1107</v>
      </c>
      <c r="L144" s="665">
        <v>761.05700000000002</v>
      </c>
      <c r="M144" s="665">
        <v>1</v>
      </c>
      <c r="N144" s="666">
        <v>761.05700000000002</v>
      </c>
    </row>
    <row r="145" spans="1:14" ht="14.4" customHeight="1" x14ac:dyDescent="0.3">
      <c r="A145" s="661" t="s">
        <v>574</v>
      </c>
      <c r="B145" s="662" t="s">
        <v>575</v>
      </c>
      <c r="C145" s="663" t="s">
        <v>580</v>
      </c>
      <c r="D145" s="664" t="s">
        <v>4207</v>
      </c>
      <c r="E145" s="663" t="s">
        <v>597</v>
      </c>
      <c r="F145" s="664" t="s">
        <v>4237</v>
      </c>
      <c r="G145" s="663" t="s">
        <v>627</v>
      </c>
      <c r="H145" s="663" t="s">
        <v>1108</v>
      </c>
      <c r="I145" s="663" t="s">
        <v>1109</v>
      </c>
      <c r="J145" s="663" t="s">
        <v>1110</v>
      </c>
      <c r="K145" s="663" t="s">
        <v>1111</v>
      </c>
      <c r="L145" s="665">
        <v>53.899925721649467</v>
      </c>
      <c r="M145" s="665">
        <v>4</v>
      </c>
      <c r="N145" s="666">
        <v>215.59970288659787</v>
      </c>
    </row>
    <row r="146" spans="1:14" ht="14.4" customHeight="1" x14ac:dyDescent="0.3">
      <c r="A146" s="661" t="s">
        <v>574</v>
      </c>
      <c r="B146" s="662" t="s">
        <v>575</v>
      </c>
      <c r="C146" s="663" t="s">
        <v>580</v>
      </c>
      <c r="D146" s="664" t="s">
        <v>4207</v>
      </c>
      <c r="E146" s="663" t="s">
        <v>597</v>
      </c>
      <c r="F146" s="664" t="s">
        <v>4237</v>
      </c>
      <c r="G146" s="663" t="s">
        <v>627</v>
      </c>
      <c r="H146" s="663" t="s">
        <v>1112</v>
      </c>
      <c r="I146" s="663" t="s">
        <v>1113</v>
      </c>
      <c r="J146" s="663" t="s">
        <v>848</v>
      </c>
      <c r="K146" s="663" t="s">
        <v>1114</v>
      </c>
      <c r="L146" s="665">
        <v>61.453676020427231</v>
      </c>
      <c r="M146" s="665">
        <v>130</v>
      </c>
      <c r="N146" s="666">
        <v>7988.9778826555403</v>
      </c>
    </row>
    <row r="147" spans="1:14" ht="14.4" customHeight="1" x14ac:dyDescent="0.3">
      <c r="A147" s="661" t="s">
        <v>574</v>
      </c>
      <c r="B147" s="662" t="s">
        <v>575</v>
      </c>
      <c r="C147" s="663" t="s">
        <v>580</v>
      </c>
      <c r="D147" s="664" t="s">
        <v>4207</v>
      </c>
      <c r="E147" s="663" t="s">
        <v>597</v>
      </c>
      <c r="F147" s="664" t="s">
        <v>4237</v>
      </c>
      <c r="G147" s="663" t="s">
        <v>627</v>
      </c>
      <c r="H147" s="663" t="s">
        <v>1115</v>
      </c>
      <c r="I147" s="663" t="s">
        <v>1116</v>
      </c>
      <c r="J147" s="663" t="s">
        <v>1002</v>
      </c>
      <c r="K147" s="663" t="s">
        <v>1117</v>
      </c>
      <c r="L147" s="665">
        <v>173.62084863130008</v>
      </c>
      <c r="M147" s="665">
        <v>10</v>
      </c>
      <c r="N147" s="666">
        <v>1736.2084863130008</v>
      </c>
    </row>
    <row r="148" spans="1:14" ht="14.4" customHeight="1" x14ac:dyDescent="0.3">
      <c r="A148" s="661" t="s">
        <v>574</v>
      </c>
      <c r="B148" s="662" t="s">
        <v>575</v>
      </c>
      <c r="C148" s="663" t="s">
        <v>580</v>
      </c>
      <c r="D148" s="664" t="s">
        <v>4207</v>
      </c>
      <c r="E148" s="663" t="s">
        <v>597</v>
      </c>
      <c r="F148" s="664" t="s">
        <v>4237</v>
      </c>
      <c r="G148" s="663" t="s">
        <v>627</v>
      </c>
      <c r="H148" s="663" t="s">
        <v>1118</v>
      </c>
      <c r="I148" s="663" t="s">
        <v>1119</v>
      </c>
      <c r="J148" s="663" t="s">
        <v>1110</v>
      </c>
      <c r="K148" s="663" t="s">
        <v>845</v>
      </c>
      <c r="L148" s="665">
        <v>26.189955014138256</v>
      </c>
      <c r="M148" s="665">
        <v>4</v>
      </c>
      <c r="N148" s="666">
        <v>104.75982005655302</v>
      </c>
    </row>
    <row r="149" spans="1:14" ht="14.4" customHeight="1" x14ac:dyDescent="0.3">
      <c r="A149" s="661" t="s">
        <v>574</v>
      </c>
      <c r="B149" s="662" t="s">
        <v>575</v>
      </c>
      <c r="C149" s="663" t="s">
        <v>580</v>
      </c>
      <c r="D149" s="664" t="s">
        <v>4207</v>
      </c>
      <c r="E149" s="663" t="s">
        <v>597</v>
      </c>
      <c r="F149" s="664" t="s">
        <v>4237</v>
      </c>
      <c r="G149" s="663" t="s">
        <v>627</v>
      </c>
      <c r="H149" s="663" t="s">
        <v>1120</v>
      </c>
      <c r="I149" s="663" t="s">
        <v>1121</v>
      </c>
      <c r="J149" s="663" t="s">
        <v>1122</v>
      </c>
      <c r="K149" s="663" t="s">
        <v>1123</v>
      </c>
      <c r="L149" s="665">
        <v>17.84497490753456</v>
      </c>
      <c r="M149" s="665">
        <v>8</v>
      </c>
      <c r="N149" s="666">
        <v>142.75979926027648</v>
      </c>
    </row>
    <row r="150" spans="1:14" ht="14.4" customHeight="1" x14ac:dyDescent="0.3">
      <c r="A150" s="661" t="s">
        <v>574</v>
      </c>
      <c r="B150" s="662" t="s">
        <v>575</v>
      </c>
      <c r="C150" s="663" t="s">
        <v>580</v>
      </c>
      <c r="D150" s="664" t="s">
        <v>4207</v>
      </c>
      <c r="E150" s="663" t="s">
        <v>597</v>
      </c>
      <c r="F150" s="664" t="s">
        <v>4237</v>
      </c>
      <c r="G150" s="663" t="s">
        <v>627</v>
      </c>
      <c r="H150" s="663" t="s">
        <v>1124</v>
      </c>
      <c r="I150" s="663" t="s">
        <v>1125</v>
      </c>
      <c r="J150" s="663" t="s">
        <v>1110</v>
      </c>
      <c r="K150" s="663" t="s">
        <v>1126</v>
      </c>
      <c r="L150" s="665">
        <v>26.279999999999994</v>
      </c>
      <c r="M150" s="665">
        <v>1</v>
      </c>
      <c r="N150" s="666">
        <v>26.279999999999994</v>
      </c>
    </row>
    <row r="151" spans="1:14" ht="14.4" customHeight="1" x14ac:dyDescent="0.3">
      <c r="A151" s="661" t="s">
        <v>574</v>
      </c>
      <c r="B151" s="662" t="s">
        <v>575</v>
      </c>
      <c r="C151" s="663" t="s">
        <v>580</v>
      </c>
      <c r="D151" s="664" t="s">
        <v>4207</v>
      </c>
      <c r="E151" s="663" t="s">
        <v>597</v>
      </c>
      <c r="F151" s="664" t="s">
        <v>4237</v>
      </c>
      <c r="G151" s="663" t="s">
        <v>627</v>
      </c>
      <c r="H151" s="663" t="s">
        <v>1127</v>
      </c>
      <c r="I151" s="663" t="s">
        <v>1128</v>
      </c>
      <c r="J151" s="663" t="s">
        <v>1129</v>
      </c>
      <c r="K151" s="663" t="s">
        <v>1130</v>
      </c>
      <c r="L151" s="665">
        <v>107.02937756803543</v>
      </c>
      <c r="M151" s="665">
        <v>3</v>
      </c>
      <c r="N151" s="666">
        <v>321.08813270410627</v>
      </c>
    </row>
    <row r="152" spans="1:14" ht="14.4" customHeight="1" x14ac:dyDescent="0.3">
      <c r="A152" s="661" t="s">
        <v>574</v>
      </c>
      <c r="B152" s="662" t="s">
        <v>575</v>
      </c>
      <c r="C152" s="663" t="s">
        <v>580</v>
      </c>
      <c r="D152" s="664" t="s">
        <v>4207</v>
      </c>
      <c r="E152" s="663" t="s">
        <v>597</v>
      </c>
      <c r="F152" s="664" t="s">
        <v>4237</v>
      </c>
      <c r="G152" s="663" t="s">
        <v>627</v>
      </c>
      <c r="H152" s="663" t="s">
        <v>1131</v>
      </c>
      <c r="I152" s="663" t="s">
        <v>1132</v>
      </c>
      <c r="J152" s="663" t="s">
        <v>1129</v>
      </c>
      <c r="K152" s="663" t="s">
        <v>1055</v>
      </c>
      <c r="L152" s="665">
        <v>34.670000000000009</v>
      </c>
      <c r="M152" s="665">
        <v>3</v>
      </c>
      <c r="N152" s="666">
        <v>104.01000000000002</v>
      </c>
    </row>
    <row r="153" spans="1:14" ht="14.4" customHeight="1" x14ac:dyDescent="0.3">
      <c r="A153" s="661" t="s">
        <v>574</v>
      </c>
      <c r="B153" s="662" t="s">
        <v>575</v>
      </c>
      <c r="C153" s="663" t="s">
        <v>580</v>
      </c>
      <c r="D153" s="664" t="s">
        <v>4207</v>
      </c>
      <c r="E153" s="663" t="s">
        <v>597</v>
      </c>
      <c r="F153" s="664" t="s">
        <v>4237</v>
      </c>
      <c r="G153" s="663" t="s">
        <v>627</v>
      </c>
      <c r="H153" s="663" t="s">
        <v>1133</v>
      </c>
      <c r="I153" s="663" t="s">
        <v>1134</v>
      </c>
      <c r="J153" s="663" t="s">
        <v>1135</v>
      </c>
      <c r="K153" s="663" t="s">
        <v>1136</v>
      </c>
      <c r="L153" s="665">
        <v>61.73001977766868</v>
      </c>
      <c r="M153" s="665">
        <v>2</v>
      </c>
      <c r="N153" s="666">
        <v>123.46003955533736</v>
      </c>
    </row>
    <row r="154" spans="1:14" ht="14.4" customHeight="1" x14ac:dyDescent="0.3">
      <c r="A154" s="661" t="s">
        <v>574</v>
      </c>
      <c r="B154" s="662" t="s">
        <v>575</v>
      </c>
      <c r="C154" s="663" t="s">
        <v>580</v>
      </c>
      <c r="D154" s="664" t="s">
        <v>4207</v>
      </c>
      <c r="E154" s="663" t="s">
        <v>597</v>
      </c>
      <c r="F154" s="664" t="s">
        <v>4237</v>
      </c>
      <c r="G154" s="663" t="s">
        <v>627</v>
      </c>
      <c r="H154" s="663" t="s">
        <v>1137</v>
      </c>
      <c r="I154" s="663" t="s">
        <v>1138</v>
      </c>
      <c r="J154" s="663" t="s">
        <v>1139</v>
      </c>
      <c r="K154" s="663" t="s">
        <v>1140</v>
      </c>
      <c r="L154" s="665">
        <v>115.89999999999999</v>
      </c>
      <c r="M154" s="665">
        <v>1</v>
      </c>
      <c r="N154" s="666">
        <v>115.89999999999999</v>
      </c>
    </row>
    <row r="155" spans="1:14" ht="14.4" customHeight="1" x14ac:dyDescent="0.3">
      <c r="A155" s="661" t="s">
        <v>574</v>
      </c>
      <c r="B155" s="662" t="s">
        <v>575</v>
      </c>
      <c r="C155" s="663" t="s">
        <v>580</v>
      </c>
      <c r="D155" s="664" t="s">
        <v>4207</v>
      </c>
      <c r="E155" s="663" t="s">
        <v>597</v>
      </c>
      <c r="F155" s="664" t="s">
        <v>4237</v>
      </c>
      <c r="G155" s="663" t="s">
        <v>627</v>
      </c>
      <c r="H155" s="663" t="s">
        <v>1141</v>
      </c>
      <c r="I155" s="663" t="s">
        <v>1142</v>
      </c>
      <c r="J155" s="663" t="s">
        <v>1122</v>
      </c>
      <c r="K155" s="663" t="s">
        <v>1143</v>
      </c>
      <c r="L155" s="665">
        <v>26.727434625453757</v>
      </c>
      <c r="M155" s="665">
        <v>32</v>
      </c>
      <c r="N155" s="666">
        <v>855.27790801452022</v>
      </c>
    </row>
    <row r="156" spans="1:14" ht="14.4" customHeight="1" x14ac:dyDescent="0.3">
      <c r="A156" s="661" t="s">
        <v>574</v>
      </c>
      <c r="B156" s="662" t="s">
        <v>575</v>
      </c>
      <c r="C156" s="663" t="s">
        <v>580</v>
      </c>
      <c r="D156" s="664" t="s">
        <v>4207</v>
      </c>
      <c r="E156" s="663" t="s">
        <v>597</v>
      </c>
      <c r="F156" s="664" t="s">
        <v>4237</v>
      </c>
      <c r="G156" s="663" t="s">
        <v>627</v>
      </c>
      <c r="H156" s="663" t="s">
        <v>1144</v>
      </c>
      <c r="I156" s="663" t="s">
        <v>1145</v>
      </c>
      <c r="J156" s="663" t="s">
        <v>1146</v>
      </c>
      <c r="K156" s="663" t="s">
        <v>1147</v>
      </c>
      <c r="L156" s="665">
        <v>229.30999999999997</v>
      </c>
      <c r="M156" s="665">
        <v>2</v>
      </c>
      <c r="N156" s="666">
        <v>458.61999999999995</v>
      </c>
    </row>
    <row r="157" spans="1:14" ht="14.4" customHeight="1" x14ac:dyDescent="0.3">
      <c r="A157" s="661" t="s">
        <v>574</v>
      </c>
      <c r="B157" s="662" t="s">
        <v>575</v>
      </c>
      <c r="C157" s="663" t="s">
        <v>580</v>
      </c>
      <c r="D157" s="664" t="s">
        <v>4207</v>
      </c>
      <c r="E157" s="663" t="s">
        <v>597</v>
      </c>
      <c r="F157" s="664" t="s">
        <v>4237</v>
      </c>
      <c r="G157" s="663" t="s">
        <v>627</v>
      </c>
      <c r="H157" s="663" t="s">
        <v>1148</v>
      </c>
      <c r="I157" s="663" t="s">
        <v>1149</v>
      </c>
      <c r="J157" s="663" t="s">
        <v>1150</v>
      </c>
      <c r="K157" s="663" t="s">
        <v>796</v>
      </c>
      <c r="L157" s="665">
        <v>324.19</v>
      </c>
      <c r="M157" s="665">
        <v>2</v>
      </c>
      <c r="N157" s="666">
        <v>648.38</v>
      </c>
    </row>
    <row r="158" spans="1:14" ht="14.4" customHeight="1" x14ac:dyDescent="0.3">
      <c r="A158" s="661" t="s">
        <v>574</v>
      </c>
      <c r="B158" s="662" t="s">
        <v>575</v>
      </c>
      <c r="C158" s="663" t="s">
        <v>580</v>
      </c>
      <c r="D158" s="664" t="s">
        <v>4207</v>
      </c>
      <c r="E158" s="663" t="s">
        <v>597</v>
      </c>
      <c r="F158" s="664" t="s">
        <v>4237</v>
      </c>
      <c r="G158" s="663" t="s">
        <v>627</v>
      </c>
      <c r="H158" s="663" t="s">
        <v>1151</v>
      </c>
      <c r="I158" s="663" t="s">
        <v>1152</v>
      </c>
      <c r="J158" s="663" t="s">
        <v>1153</v>
      </c>
      <c r="K158" s="663" t="s">
        <v>1154</v>
      </c>
      <c r="L158" s="665">
        <v>208.69050765187896</v>
      </c>
      <c r="M158" s="665">
        <v>3</v>
      </c>
      <c r="N158" s="666">
        <v>626.07152295563685</v>
      </c>
    </row>
    <row r="159" spans="1:14" ht="14.4" customHeight="1" x14ac:dyDescent="0.3">
      <c r="A159" s="661" t="s">
        <v>574</v>
      </c>
      <c r="B159" s="662" t="s">
        <v>575</v>
      </c>
      <c r="C159" s="663" t="s">
        <v>580</v>
      </c>
      <c r="D159" s="664" t="s">
        <v>4207</v>
      </c>
      <c r="E159" s="663" t="s">
        <v>597</v>
      </c>
      <c r="F159" s="664" t="s">
        <v>4237</v>
      </c>
      <c r="G159" s="663" t="s">
        <v>627</v>
      </c>
      <c r="H159" s="663" t="s">
        <v>1155</v>
      </c>
      <c r="I159" s="663" t="s">
        <v>1156</v>
      </c>
      <c r="J159" s="663" t="s">
        <v>1157</v>
      </c>
      <c r="K159" s="663"/>
      <c r="L159" s="665">
        <v>425.05</v>
      </c>
      <c r="M159" s="665">
        <v>1</v>
      </c>
      <c r="N159" s="666">
        <v>425.05</v>
      </c>
    </row>
    <row r="160" spans="1:14" ht="14.4" customHeight="1" x14ac:dyDescent="0.3">
      <c r="A160" s="661" t="s">
        <v>574</v>
      </c>
      <c r="B160" s="662" t="s">
        <v>575</v>
      </c>
      <c r="C160" s="663" t="s">
        <v>580</v>
      </c>
      <c r="D160" s="664" t="s">
        <v>4207</v>
      </c>
      <c r="E160" s="663" t="s">
        <v>597</v>
      </c>
      <c r="F160" s="664" t="s">
        <v>4237</v>
      </c>
      <c r="G160" s="663" t="s">
        <v>627</v>
      </c>
      <c r="H160" s="663" t="s">
        <v>1158</v>
      </c>
      <c r="I160" s="663" t="s">
        <v>215</v>
      </c>
      <c r="J160" s="663" t="s">
        <v>1159</v>
      </c>
      <c r="K160" s="663"/>
      <c r="L160" s="665">
        <v>191.13060285436089</v>
      </c>
      <c r="M160" s="665">
        <v>13</v>
      </c>
      <c r="N160" s="666">
        <v>2484.6978371066916</v>
      </c>
    </row>
    <row r="161" spans="1:14" ht="14.4" customHeight="1" x14ac:dyDescent="0.3">
      <c r="A161" s="661" t="s">
        <v>574</v>
      </c>
      <c r="B161" s="662" t="s">
        <v>575</v>
      </c>
      <c r="C161" s="663" t="s">
        <v>580</v>
      </c>
      <c r="D161" s="664" t="s">
        <v>4207</v>
      </c>
      <c r="E161" s="663" t="s">
        <v>597</v>
      </c>
      <c r="F161" s="664" t="s">
        <v>4237</v>
      </c>
      <c r="G161" s="663" t="s">
        <v>627</v>
      </c>
      <c r="H161" s="663" t="s">
        <v>1160</v>
      </c>
      <c r="I161" s="663" t="s">
        <v>215</v>
      </c>
      <c r="J161" s="663" t="s">
        <v>1161</v>
      </c>
      <c r="K161" s="663"/>
      <c r="L161" s="665">
        <v>37.434312068504028</v>
      </c>
      <c r="M161" s="665">
        <v>2</v>
      </c>
      <c r="N161" s="666">
        <v>74.868624137008055</v>
      </c>
    </row>
    <row r="162" spans="1:14" ht="14.4" customHeight="1" x14ac:dyDescent="0.3">
      <c r="A162" s="661" t="s">
        <v>574</v>
      </c>
      <c r="B162" s="662" t="s">
        <v>575</v>
      </c>
      <c r="C162" s="663" t="s">
        <v>580</v>
      </c>
      <c r="D162" s="664" t="s">
        <v>4207</v>
      </c>
      <c r="E162" s="663" t="s">
        <v>597</v>
      </c>
      <c r="F162" s="664" t="s">
        <v>4237</v>
      </c>
      <c r="G162" s="663" t="s">
        <v>627</v>
      </c>
      <c r="H162" s="663" t="s">
        <v>1162</v>
      </c>
      <c r="I162" s="663" t="s">
        <v>215</v>
      </c>
      <c r="J162" s="663" t="s">
        <v>1163</v>
      </c>
      <c r="K162" s="663"/>
      <c r="L162" s="665">
        <v>162.88999999999999</v>
      </c>
      <c r="M162" s="665">
        <v>2</v>
      </c>
      <c r="N162" s="666">
        <v>325.77999999999997</v>
      </c>
    </row>
    <row r="163" spans="1:14" ht="14.4" customHeight="1" x14ac:dyDescent="0.3">
      <c r="A163" s="661" t="s">
        <v>574</v>
      </c>
      <c r="B163" s="662" t="s">
        <v>575</v>
      </c>
      <c r="C163" s="663" t="s">
        <v>580</v>
      </c>
      <c r="D163" s="664" t="s">
        <v>4207</v>
      </c>
      <c r="E163" s="663" t="s">
        <v>597</v>
      </c>
      <c r="F163" s="664" t="s">
        <v>4237</v>
      </c>
      <c r="G163" s="663" t="s">
        <v>627</v>
      </c>
      <c r="H163" s="663" t="s">
        <v>1164</v>
      </c>
      <c r="I163" s="663" t="s">
        <v>1164</v>
      </c>
      <c r="J163" s="663" t="s">
        <v>629</v>
      </c>
      <c r="K163" s="663" t="s">
        <v>1165</v>
      </c>
      <c r="L163" s="665">
        <v>192.5</v>
      </c>
      <c r="M163" s="665">
        <v>3</v>
      </c>
      <c r="N163" s="666">
        <v>577.5</v>
      </c>
    </row>
    <row r="164" spans="1:14" ht="14.4" customHeight="1" x14ac:dyDescent="0.3">
      <c r="A164" s="661" t="s">
        <v>574</v>
      </c>
      <c r="B164" s="662" t="s">
        <v>575</v>
      </c>
      <c r="C164" s="663" t="s">
        <v>580</v>
      </c>
      <c r="D164" s="664" t="s">
        <v>4207</v>
      </c>
      <c r="E164" s="663" t="s">
        <v>597</v>
      </c>
      <c r="F164" s="664" t="s">
        <v>4237</v>
      </c>
      <c r="G164" s="663" t="s">
        <v>627</v>
      </c>
      <c r="H164" s="663" t="s">
        <v>1166</v>
      </c>
      <c r="I164" s="663" t="s">
        <v>1166</v>
      </c>
      <c r="J164" s="663" t="s">
        <v>1167</v>
      </c>
      <c r="K164" s="663" t="s">
        <v>1168</v>
      </c>
      <c r="L164" s="665">
        <v>93.883672235800432</v>
      </c>
      <c r="M164" s="665">
        <v>8</v>
      </c>
      <c r="N164" s="666">
        <v>751.06937788640346</v>
      </c>
    </row>
    <row r="165" spans="1:14" ht="14.4" customHeight="1" x14ac:dyDescent="0.3">
      <c r="A165" s="661" t="s">
        <v>574</v>
      </c>
      <c r="B165" s="662" t="s">
        <v>575</v>
      </c>
      <c r="C165" s="663" t="s">
        <v>580</v>
      </c>
      <c r="D165" s="664" t="s">
        <v>4207</v>
      </c>
      <c r="E165" s="663" t="s">
        <v>597</v>
      </c>
      <c r="F165" s="664" t="s">
        <v>4237</v>
      </c>
      <c r="G165" s="663" t="s">
        <v>627</v>
      </c>
      <c r="H165" s="663" t="s">
        <v>1169</v>
      </c>
      <c r="I165" s="663" t="s">
        <v>1170</v>
      </c>
      <c r="J165" s="663" t="s">
        <v>1171</v>
      </c>
      <c r="K165" s="663" t="s">
        <v>1172</v>
      </c>
      <c r="L165" s="665">
        <v>66.14</v>
      </c>
      <c r="M165" s="665">
        <v>2</v>
      </c>
      <c r="N165" s="666">
        <v>132.28</v>
      </c>
    </row>
    <row r="166" spans="1:14" ht="14.4" customHeight="1" x14ac:dyDescent="0.3">
      <c r="A166" s="661" t="s">
        <v>574</v>
      </c>
      <c r="B166" s="662" t="s">
        <v>575</v>
      </c>
      <c r="C166" s="663" t="s">
        <v>580</v>
      </c>
      <c r="D166" s="664" t="s">
        <v>4207</v>
      </c>
      <c r="E166" s="663" t="s">
        <v>597</v>
      </c>
      <c r="F166" s="664" t="s">
        <v>4237</v>
      </c>
      <c r="G166" s="663" t="s">
        <v>627</v>
      </c>
      <c r="H166" s="663" t="s">
        <v>1173</v>
      </c>
      <c r="I166" s="663" t="s">
        <v>1174</v>
      </c>
      <c r="J166" s="663" t="s">
        <v>674</v>
      </c>
      <c r="K166" s="663" t="s">
        <v>1175</v>
      </c>
      <c r="L166" s="665">
        <v>42.240000000000009</v>
      </c>
      <c r="M166" s="665">
        <v>1</v>
      </c>
      <c r="N166" s="666">
        <v>42.240000000000009</v>
      </c>
    </row>
    <row r="167" spans="1:14" ht="14.4" customHeight="1" x14ac:dyDescent="0.3">
      <c r="A167" s="661" t="s">
        <v>574</v>
      </c>
      <c r="B167" s="662" t="s">
        <v>575</v>
      </c>
      <c r="C167" s="663" t="s">
        <v>580</v>
      </c>
      <c r="D167" s="664" t="s">
        <v>4207</v>
      </c>
      <c r="E167" s="663" t="s">
        <v>597</v>
      </c>
      <c r="F167" s="664" t="s">
        <v>4237</v>
      </c>
      <c r="G167" s="663" t="s">
        <v>627</v>
      </c>
      <c r="H167" s="663" t="s">
        <v>1176</v>
      </c>
      <c r="I167" s="663" t="s">
        <v>1177</v>
      </c>
      <c r="J167" s="663" t="s">
        <v>1178</v>
      </c>
      <c r="K167" s="663" t="s">
        <v>656</v>
      </c>
      <c r="L167" s="665">
        <v>124.2847253097095</v>
      </c>
      <c r="M167" s="665">
        <v>174</v>
      </c>
      <c r="N167" s="666">
        <v>21625.542203889454</v>
      </c>
    </row>
    <row r="168" spans="1:14" ht="14.4" customHeight="1" x14ac:dyDescent="0.3">
      <c r="A168" s="661" t="s">
        <v>574</v>
      </c>
      <c r="B168" s="662" t="s">
        <v>575</v>
      </c>
      <c r="C168" s="663" t="s">
        <v>580</v>
      </c>
      <c r="D168" s="664" t="s">
        <v>4207</v>
      </c>
      <c r="E168" s="663" t="s">
        <v>597</v>
      </c>
      <c r="F168" s="664" t="s">
        <v>4237</v>
      </c>
      <c r="G168" s="663" t="s">
        <v>627</v>
      </c>
      <c r="H168" s="663" t="s">
        <v>1179</v>
      </c>
      <c r="I168" s="663" t="s">
        <v>1180</v>
      </c>
      <c r="J168" s="663" t="s">
        <v>1181</v>
      </c>
      <c r="K168" s="663" t="s">
        <v>1182</v>
      </c>
      <c r="L168" s="665">
        <v>60.279327251715912</v>
      </c>
      <c r="M168" s="665">
        <v>8</v>
      </c>
      <c r="N168" s="666">
        <v>482.2346180137273</v>
      </c>
    </row>
    <row r="169" spans="1:14" ht="14.4" customHeight="1" x14ac:dyDescent="0.3">
      <c r="A169" s="661" t="s">
        <v>574</v>
      </c>
      <c r="B169" s="662" t="s">
        <v>575</v>
      </c>
      <c r="C169" s="663" t="s">
        <v>580</v>
      </c>
      <c r="D169" s="664" t="s">
        <v>4207</v>
      </c>
      <c r="E169" s="663" t="s">
        <v>597</v>
      </c>
      <c r="F169" s="664" t="s">
        <v>4237</v>
      </c>
      <c r="G169" s="663" t="s">
        <v>627</v>
      </c>
      <c r="H169" s="663" t="s">
        <v>1183</v>
      </c>
      <c r="I169" s="663" t="s">
        <v>1184</v>
      </c>
      <c r="J169" s="663" t="s">
        <v>710</v>
      </c>
      <c r="K169" s="663" t="s">
        <v>1185</v>
      </c>
      <c r="L169" s="665">
        <v>32.9</v>
      </c>
      <c r="M169" s="665">
        <v>1</v>
      </c>
      <c r="N169" s="666">
        <v>32.9</v>
      </c>
    </row>
    <row r="170" spans="1:14" ht="14.4" customHeight="1" x14ac:dyDescent="0.3">
      <c r="A170" s="661" t="s">
        <v>574</v>
      </c>
      <c r="B170" s="662" t="s">
        <v>575</v>
      </c>
      <c r="C170" s="663" t="s">
        <v>580</v>
      </c>
      <c r="D170" s="664" t="s">
        <v>4207</v>
      </c>
      <c r="E170" s="663" t="s">
        <v>597</v>
      </c>
      <c r="F170" s="664" t="s">
        <v>4237</v>
      </c>
      <c r="G170" s="663" t="s">
        <v>627</v>
      </c>
      <c r="H170" s="663" t="s">
        <v>1186</v>
      </c>
      <c r="I170" s="663" t="s">
        <v>1187</v>
      </c>
      <c r="J170" s="663" t="s">
        <v>1188</v>
      </c>
      <c r="K170" s="663" t="s">
        <v>1189</v>
      </c>
      <c r="L170" s="665">
        <v>673.476970995648</v>
      </c>
      <c r="M170" s="665">
        <v>7</v>
      </c>
      <c r="N170" s="666">
        <v>4714.3387969695359</v>
      </c>
    </row>
    <row r="171" spans="1:14" ht="14.4" customHeight="1" x14ac:dyDescent="0.3">
      <c r="A171" s="661" t="s">
        <v>574</v>
      </c>
      <c r="B171" s="662" t="s">
        <v>575</v>
      </c>
      <c r="C171" s="663" t="s">
        <v>580</v>
      </c>
      <c r="D171" s="664" t="s">
        <v>4207</v>
      </c>
      <c r="E171" s="663" t="s">
        <v>597</v>
      </c>
      <c r="F171" s="664" t="s">
        <v>4237</v>
      </c>
      <c r="G171" s="663" t="s">
        <v>627</v>
      </c>
      <c r="H171" s="663" t="s">
        <v>1190</v>
      </c>
      <c r="I171" s="663" t="s">
        <v>1191</v>
      </c>
      <c r="J171" s="663" t="s">
        <v>1192</v>
      </c>
      <c r="K171" s="663" t="s">
        <v>1193</v>
      </c>
      <c r="L171" s="665">
        <v>1592.7900799913207</v>
      </c>
      <c r="M171" s="665">
        <v>12</v>
      </c>
      <c r="N171" s="666">
        <v>19113.480959895849</v>
      </c>
    </row>
    <row r="172" spans="1:14" ht="14.4" customHeight="1" x14ac:dyDescent="0.3">
      <c r="A172" s="661" t="s">
        <v>574</v>
      </c>
      <c r="B172" s="662" t="s">
        <v>575</v>
      </c>
      <c r="C172" s="663" t="s">
        <v>580</v>
      </c>
      <c r="D172" s="664" t="s">
        <v>4207</v>
      </c>
      <c r="E172" s="663" t="s">
        <v>597</v>
      </c>
      <c r="F172" s="664" t="s">
        <v>4237</v>
      </c>
      <c r="G172" s="663" t="s">
        <v>627</v>
      </c>
      <c r="H172" s="663" t="s">
        <v>1194</v>
      </c>
      <c r="I172" s="663" t="s">
        <v>1195</v>
      </c>
      <c r="J172" s="663" t="s">
        <v>1196</v>
      </c>
      <c r="K172" s="663" t="s">
        <v>1197</v>
      </c>
      <c r="L172" s="665">
        <v>74.880023990795891</v>
      </c>
      <c r="M172" s="665">
        <v>2</v>
      </c>
      <c r="N172" s="666">
        <v>149.76004798159178</v>
      </c>
    </row>
    <row r="173" spans="1:14" ht="14.4" customHeight="1" x14ac:dyDescent="0.3">
      <c r="A173" s="661" t="s">
        <v>574</v>
      </c>
      <c r="B173" s="662" t="s">
        <v>575</v>
      </c>
      <c r="C173" s="663" t="s">
        <v>580</v>
      </c>
      <c r="D173" s="664" t="s">
        <v>4207</v>
      </c>
      <c r="E173" s="663" t="s">
        <v>597</v>
      </c>
      <c r="F173" s="664" t="s">
        <v>4237</v>
      </c>
      <c r="G173" s="663" t="s">
        <v>627</v>
      </c>
      <c r="H173" s="663" t="s">
        <v>1198</v>
      </c>
      <c r="I173" s="663" t="s">
        <v>1199</v>
      </c>
      <c r="J173" s="663" t="s">
        <v>1200</v>
      </c>
      <c r="K173" s="663" t="s">
        <v>1201</v>
      </c>
      <c r="L173" s="665">
        <v>239.60708890881216</v>
      </c>
      <c r="M173" s="665">
        <v>58</v>
      </c>
      <c r="N173" s="666">
        <v>13897.211156711106</v>
      </c>
    </row>
    <row r="174" spans="1:14" ht="14.4" customHeight="1" x14ac:dyDescent="0.3">
      <c r="A174" s="661" t="s">
        <v>574</v>
      </c>
      <c r="B174" s="662" t="s">
        <v>575</v>
      </c>
      <c r="C174" s="663" t="s">
        <v>580</v>
      </c>
      <c r="D174" s="664" t="s">
        <v>4207</v>
      </c>
      <c r="E174" s="663" t="s">
        <v>597</v>
      </c>
      <c r="F174" s="664" t="s">
        <v>4237</v>
      </c>
      <c r="G174" s="663" t="s">
        <v>627</v>
      </c>
      <c r="H174" s="663" t="s">
        <v>1202</v>
      </c>
      <c r="I174" s="663" t="s">
        <v>1203</v>
      </c>
      <c r="J174" s="663" t="s">
        <v>1204</v>
      </c>
      <c r="K174" s="663" t="s">
        <v>1205</v>
      </c>
      <c r="L174" s="665">
        <v>238.78000000000011</v>
      </c>
      <c r="M174" s="665">
        <v>1</v>
      </c>
      <c r="N174" s="666">
        <v>238.78000000000011</v>
      </c>
    </row>
    <row r="175" spans="1:14" ht="14.4" customHeight="1" x14ac:dyDescent="0.3">
      <c r="A175" s="661" t="s">
        <v>574</v>
      </c>
      <c r="B175" s="662" t="s">
        <v>575</v>
      </c>
      <c r="C175" s="663" t="s">
        <v>580</v>
      </c>
      <c r="D175" s="664" t="s">
        <v>4207</v>
      </c>
      <c r="E175" s="663" t="s">
        <v>597</v>
      </c>
      <c r="F175" s="664" t="s">
        <v>4237</v>
      </c>
      <c r="G175" s="663" t="s">
        <v>627</v>
      </c>
      <c r="H175" s="663" t="s">
        <v>1206</v>
      </c>
      <c r="I175" s="663" t="s">
        <v>1206</v>
      </c>
      <c r="J175" s="663" t="s">
        <v>1207</v>
      </c>
      <c r="K175" s="663" t="s">
        <v>1208</v>
      </c>
      <c r="L175" s="665">
        <v>41.280000000000022</v>
      </c>
      <c r="M175" s="665">
        <v>1</v>
      </c>
      <c r="N175" s="666">
        <v>41.280000000000022</v>
      </c>
    </row>
    <row r="176" spans="1:14" ht="14.4" customHeight="1" x14ac:dyDescent="0.3">
      <c r="A176" s="661" t="s">
        <v>574</v>
      </c>
      <c r="B176" s="662" t="s">
        <v>575</v>
      </c>
      <c r="C176" s="663" t="s">
        <v>580</v>
      </c>
      <c r="D176" s="664" t="s">
        <v>4207</v>
      </c>
      <c r="E176" s="663" t="s">
        <v>597</v>
      </c>
      <c r="F176" s="664" t="s">
        <v>4237</v>
      </c>
      <c r="G176" s="663" t="s">
        <v>627</v>
      </c>
      <c r="H176" s="663" t="s">
        <v>1209</v>
      </c>
      <c r="I176" s="663" t="s">
        <v>1210</v>
      </c>
      <c r="J176" s="663" t="s">
        <v>1211</v>
      </c>
      <c r="K176" s="663" t="s">
        <v>1212</v>
      </c>
      <c r="L176" s="665">
        <v>1704.56</v>
      </c>
      <c r="M176" s="665">
        <v>1</v>
      </c>
      <c r="N176" s="666">
        <v>1704.56</v>
      </c>
    </row>
    <row r="177" spans="1:14" ht="14.4" customHeight="1" x14ac:dyDescent="0.3">
      <c r="A177" s="661" t="s">
        <v>574</v>
      </c>
      <c r="B177" s="662" t="s">
        <v>575</v>
      </c>
      <c r="C177" s="663" t="s">
        <v>580</v>
      </c>
      <c r="D177" s="664" t="s">
        <v>4207</v>
      </c>
      <c r="E177" s="663" t="s">
        <v>597</v>
      </c>
      <c r="F177" s="664" t="s">
        <v>4237</v>
      </c>
      <c r="G177" s="663" t="s">
        <v>627</v>
      </c>
      <c r="H177" s="663" t="s">
        <v>1213</v>
      </c>
      <c r="I177" s="663" t="s">
        <v>1214</v>
      </c>
      <c r="J177" s="663" t="s">
        <v>1215</v>
      </c>
      <c r="K177" s="663" t="s">
        <v>1216</v>
      </c>
      <c r="L177" s="665">
        <v>304.87999999999994</v>
      </c>
      <c r="M177" s="665">
        <v>1</v>
      </c>
      <c r="N177" s="666">
        <v>304.87999999999994</v>
      </c>
    </row>
    <row r="178" spans="1:14" ht="14.4" customHeight="1" x14ac:dyDescent="0.3">
      <c r="A178" s="661" t="s">
        <v>574</v>
      </c>
      <c r="B178" s="662" t="s">
        <v>575</v>
      </c>
      <c r="C178" s="663" t="s">
        <v>580</v>
      </c>
      <c r="D178" s="664" t="s">
        <v>4207</v>
      </c>
      <c r="E178" s="663" t="s">
        <v>597</v>
      </c>
      <c r="F178" s="664" t="s">
        <v>4237</v>
      </c>
      <c r="G178" s="663" t="s">
        <v>627</v>
      </c>
      <c r="H178" s="663" t="s">
        <v>1217</v>
      </c>
      <c r="I178" s="663" t="s">
        <v>1218</v>
      </c>
      <c r="J178" s="663" t="s">
        <v>1219</v>
      </c>
      <c r="K178" s="663" t="s">
        <v>1220</v>
      </c>
      <c r="L178" s="665">
        <v>132.91000000000003</v>
      </c>
      <c r="M178" s="665">
        <v>1</v>
      </c>
      <c r="N178" s="666">
        <v>132.91000000000003</v>
      </c>
    </row>
    <row r="179" spans="1:14" ht="14.4" customHeight="1" x14ac:dyDescent="0.3">
      <c r="A179" s="661" t="s">
        <v>574</v>
      </c>
      <c r="B179" s="662" t="s">
        <v>575</v>
      </c>
      <c r="C179" s="663" t="s">
        <v>580</v>
      </c>
      <c r="D179" s="664" t="s">
        <v>4207</v>
      </c>
      <c r="E179" s="663" t="s">
        <v>597</v>
      </c>
      <c r="F179" s="664" t="s">
        <v>4237</v>
      </c>
      <c r="G179" s="663" t="s">
        <v>627</v>
      </c>
      <c r="H179" s="663" t="s">
        <v>1221</v>
      </c>
      <c r="I179" s="663" t="s">
        <v>1222</v>
      </c>
      <c r="J179" s="663" t="s">
        <v>740</v>
      </c>
      <c r="K179" s="663" t="s">
        <v>1223</v>
      </c>
      <c r="L179" s="665">
        <v>57.323372863711022</v>
      </c>
      <c r="M179" s="665">
        <v>23</v>
      </c>
      <c r="N179" s="666">
        <v>1318.4375758653534</v>
      </c>
    </row>
    <row r="180" spans="1:14" ht="14.4" customHeight="1" x14ac:dyDescent="0.3">
      <c r="A180" s="661" t="s">
        <v>574</v>
      </c>
      <c r="B180" s="662" t="s">
        <v>575</v>
      </c>
      <c r="C180" s="663" t="s">
        <v>580</v>
      </c>
      <c r="D180" s="664" t="s">
        <v>4207</v>
      </c>
      <c r="E180" s="663" t="s">
        <v>597</v>
      </c>
      <c r="F180" s="664" t="s">
        <v>4237</v>
      </c>
      <c r="G180" s="663" t="s">
        <v>627</v>
      </c>
      <c r="H180" s="663" t="s">
        <v>1224</v>
      </c>
      <c r="I180" s="663" t="s">
        <v>1225</v>
      </c>
      <c r="J180" s="663" t="s">
        <v>1226</v>
      </c>
      <c r="K180" s="663" t="s">
        <v>1216</v>
      </c>
      <c r="L180" s="665">
        <v>63.319627107824253</v>
      </c>
      <c r="M180" s="665">
        <v>1</v>
      </c>
      <c r="N180" s="666">
        <v>63.319627107824253</v>
      </c>
    </row>
    <row r="181" spans="1:14" ht="14.4" customHeight="1" x14ac:dyDescent="0.3">
      <c r="A181" s="661" t="s">
        <v>574</v>
      </c>
      <c r="B181" s="662" t="s">
        <v>575</v>
      </c>
      <c r="C181" s="663" t="s">
        <v>580</v>
      </c>
      <c r="D181" s="664" t="s">
        <v>4207</v>
      </c>
      <c r="E181" s="663" t="s">
        <v>597</v>
      </c>
      <c r="F181" s="664" t="s">
        <v>4237</v>
      </c>
      <c r="G181" s="663" t="s">
        <v>627</v>
      </c>
      <c r="H181" s="663" t="s">
        <v>1227</v>
      </c>
      <c r="I181" s="663" t="s">
        <v>1228</v>
      </c>
      <c r="J181" s="663" t="s">
        <v>1229</v>
      </c>
      <c r="K181" s="663" t="s">
        <v>1230</v>
      </c>
      <c r="L181" s="665">
        <v>188.88</v>
      </c>
      <c r="M181" s="665">
        <v>4</v>
      </c>
      <c r="N181" s="666">
        <v>755.52</v>
      </c>
    </row>
    <row r="182" spans="1:14" ht="14.4" customHeight="1" x14ac:dyDescent="0.3">
      <c r="A182" s="661" t="s">
        <v>574</v>
      </c>
      <c r="B182" s="662" t="s">
        <v>575</v>
      </c>
      <c r="C182" s="663" t="s">
        <v>580</v>
      </c>
      <c r="D182" s="664" t="s">
        <v>4207</v>
      </c>
      <c r="E182" s="663" t="s">
        <v>597</v>
      </c>
      <c r="F182" s="664" t="s">
        <v>4237</v>
      </c>
      <c r="G182" s="663" t="s">
        <v>627</v>
      </c>
      <c r="H182" s="663" t="s">
        <v>1231</v>
      </c>
      <c r="I182" s="663" t="s">
        <v>1231</v>
      </c>
      <c r="J182" s="663" t="s">
        <v>1232</v>
      </c>
      <c r="K182" s="663" t="s">
        <v>834</v>
      </c>
      <c r="L182" s="665">
        <v>107.77</v>
      </c>
      <c r="M182" s="665">
        <v>3</v>
      </c>
      <c r="N182" s="666">
        <v>323.31</v>
      </c>
    </row>
    <row r="183" spans="1:14" ht="14.4" customHeight="1" x14ac:dyDescent="0.3">
      <c r="A183" s="661" t="s">
        <v>574</v>
      </c>
      <c r="B183" s="662" t="s">
        <v>575</v>
      </c>
      <c r="C183" s="663" t="s">
        <v>580</v>
      </c>
      <c r="D183" s="664" t="s">
        <v>4207</v>
      </c>
      <c r="E183" s="663" t="s">
        <v>597</v>
      </c>
      <c r="F183" s="664" t="s">
        <v>4237</v>
      </c>
      <c r="G183" s="663" t="s">
        <v>627</v>
      </c>
      <c r="H183" s="663" t="s">
        <v>1233</v>
      </c>
      <c r="I183" s="663" t="s">
        <v>1234</v>
      </c>
      <c r="J183" s="663" t="s">
        <v>1235</v>
      </c>
      <c r="K183" s="663" t="s">
        <v>1236</v>
      </c>
      <c r="L183" s="665">
        <v>571.30000000000007</v>
      </c>
      <c r="M183" s="665">
        <v>6</v>
      </c>
      <c r="N183" s="666">
        <v>3427.8</v>
      </c>
    </row>
    <row r="184" spans="1:14" ht="14.4" customHeight="1" x14ac:dyDescent="0.3">
      <c r="A184" s="661" t="s">
        <v>574</v>
      </c>
      <c r="B184" s="662" t="s">
        <v>575</v>
      </c>
      <c r="C184" s="663" t="s">
        <v>580</v>
      </c>
      <c r="D184" s="664" t="s">
        <v>4207</v>
      </c>
      <c r="E184" s="663" t="s">
        <v>597</v>
      </c>
      <c r="F184" s="664" t="s">
        <v>4237</v>
      </c>
      <c r="G184" s="663" t="s">
        <v>627</v>
      </c>
      <c r="H184" s="663" t="s">
        <v>1237</v>
      </c>
      <c r="I184" s="663" t="s">
        <v>1238</v>
      </c>
      <c r="J184" s="663" t="s">
        <v>1239</v>
      </c>
      <c r="K184" s="663" t="s">
        <v>1240</v>
      </c>
      <c r="L184" s="665">
        <v>20.795242810026945</v>
      </c>
      <c r="M184" s="665">
        <v>509</v>
      </c>
      <c r="N184" s="666">
        <v>10584.778590303715</v>
      </c>
    </row>
    <row r="185" spans="1:14" ht="14.4" customHeight="1" x14ac:dyDescent="0.3">
      <c r="A185" s="661" t="s">
        <v>574</v>
      </c>
      <c r="B185" s="662" t="s">
        <v>575</v>
      </c>
      <c r="C185" s="663" t="s">
        <v>580</v>
      </c>
      <c r="D185" s="664" t="s">
        <v>4207</v>
      </c>
      <c r="E185" s="663" t="s">
        <v>597</v>
      </c>
      <c r="F185" s="664" t="s">
        <v>4237</v>
      </c>
      <c r="G185" s="663" t="s">
        <v>627</v>
      </c>
      <c r="H185" s="663" t="s">
        <v>1241</v>
      </c>
      <c r="I185" s="663" t="s">
        <v>1242</v>
      </c>
      <c r="J185" s="663" t="s">
        <v>953</v>
      </c>
      <c r="K185" s="663" t="s">
        <v>1243</v>
      </c>
      <c r="L185" s="665">
        <v>74.257314431472594</v>
      </c>
      <c r="M185" s="665">
        <v>24</v>
      </c>
      <c r="N185" s="666">
        <v>1782.1755463553422</v>
      </c>
    </row>
    <row r="186" spans="1:14" ht="14.4" customHeight="1" x14ac:dyDescent="0.3">
      <c r="A186" s="661" t="s">
        <v>574</v>
      </c>
      <c r="B186" s="662" t="s">
        <v>575</v>
      </c>
      <c r="C186" s="663" t="s">
        <v>580</v>
      </c>
      <c r="D186" s="664" t="s">
        <v>4207</v>
      </c>
      <c r="E186" s="663" t="s">
        <v>597</v>
      </c>
      <c r="F186" s="664" t="s">
        <v>4237</v>
      </c>
      <c r="G186" s="663" t="s">
        <v>627</v>
      </c>
      <c r="H186" s="663" t="s">
        <v>1244</v>
      </c>
      <c r="I186" s="663" t="s">
        <v>1245</v>
      </c>
      <c r="J186" s="663" t="s">
        <v>780</v>
      </c>
      <c r="K186" s="663" t="s">
        <v>1246</v>
      </c>
      <c r="L186" s="665">
        <v>70.179999999999978</v>
      </c>
      <c r="M186" s="665">
        <v>1</v>
      </c>
      <c r="N186" s="666">
        <v>70.179999999999978</v>
      </c>
    </row>
    <row r="187" spans="1:14" ht="14.4" customHeight="1" x14ac:dyDescent="0.3">
      <c r="A187" s="661" t="s">
        <v>574</v>
      </c>
      <c r="B187" s="662" t="s">
        <v>575</v>
      </c>
      <c r="C187" s="663" t="s">
        <v>580</v>
      </c>
      <c r="D187" s="664" t="s">
        <v>4207</v>
      </c>
      <c r="E187" s="663" t="s">
        <v>597</v>
      </c>
      <c r="F187" s="664" t="s">
        <v>4237</v>
      </c>
      <c r="G187" s="663" t="s">
        <v>627</v>
      </c>
      <c r="H187" s="663" t="s">
        <v>1247</v>
      </c>
      <c r="I187" s="663" t="s">
        <v>1248</v>
      </c>
      <c r="J187" s="663" t="s">
        <v>1249</v>
      </c>
      <c r="K187" s="663" t="s">
        <v>1250</v>
      </c>
      <c r="L187" s="665">
        <v>68.939216028784372</v>
      </c>
      <c r="M187" s="665">
        <v>1</v>
      </c>
      <c r="N187" s="666">
        <v>68.939216028784372</v>
      </c>
    </row>
    <row r="188" spans="1:14" ht="14.4" customHeight="1" x14ac:dyDescent="0.3">
      <c r="A188" s="661" t="s">
        <v>574</v>
      </c>
      <c r="B188" s="662" t="s">
        <v>575</v>
      </c>
      <c r="C188" s="663" t="s">
        <v>580</v>
      </c>
      <c r="D188" s="664" t="s">
        <v>4207</v>
      </c>
      <c r="E188" s="663" t="s">
        <v>597</v>
      </c>
      <c r="F188" s="664" t="s">
        <v>4237</v>
      </c>
      <c r="G188" s="663" t="s">
        <v>627</v>
      </c>
      <c r="H188" s="663" t="s">
        <v>1251</v>
      </c>
      <c r="I188" s="663" t="s">
        <v>1252</v>
      </c>
      <c r="J188" s="663" t="s">
        <v>1253</v>
      </c>
      <c r="K188" s="663" t="s">
        <v>1254</v>
      </c>
      <c r="L188" s="665">
        <v>77.36999999999999</v>
      </c>
      <c r="M188" s="665">
        <v>1</v>
      </c>
      <c r="N188" s="666">
        <v>77.36999999999999</v>
      </c>
    </row>
    <row r="189" spans="1:14" ht="14.4" customHeight="1" x14ac:dyDescent="0.3">
      <c r="A189" s="661" t="s">
        <v>574</v>
      </c>
      <c r="B189" s="662" t="s">
        <v>575</v>
      </c>
      <c r="C189" s="663" t="s">
        <v>580</v>
      </c>
      <c r="D189" s="664" t="s">
        <v>4207</v>
      </c>
      <c r="E189" s="663" t="s">
        <v>597</v>
      </c>
      <c r="F189" s="664" t="s">
        <v>4237</v>
      </c>
      <c r="G189" s="663" t="s">
        <v>627</v>
      </c>
      <c r="H189" s="663" t="s">
        <v>1255</v>
      </c>
      <c r="I189" s="663" t="s">
        <v>1256</v>
      </c>
      <c r="J189" s="663" t="s">
        <v>1257</v>
      </c>
      <c r="K189" s="663" t="s">
        <v>1258</v>
      </c>
      <c r="L189" s="665">
        <v>36.423333333333325</v>
      </c>
      <c r="M189" s="665">
        <v>6</v>
      </c>
      <c r="N189" s="666">
        <v>218.53999999999996</v>
      </c>
    </row>
    <row r="190" spans="1:14" ht="14.4" customHeight="1" x14ac:dyDescent="0.3">
      <c r="A190" s="661" t="s">
        <v>574</v>
      </c>
      <c r="B190" s="662" t="s">
        <v>575</v>
      </c>
      <c r="C190" s="663" t="s">
        <v>580</v>
      </c>
      <c r="D190" s="664" t="s">
        <v>4207</v>
      </c>
      <c r="E190" s="663" t="s">
        <v>597</v>
      </c>
      <c r="F190" s="664" t="s">
        <v>4237</v>
      </c>
      <c r="G190" s="663" t="s">
        <v>627</v>
      </c>
      <c r="H190" s="663" t="s">
        <v>1259</v>
      </c>
      <c r="I190" s="663" t="s">
        <v>1260</v>
      </c>
      <c r="J190" s="663" t="s">
        <v>1257</v>
      </c>
      <c r="K190" s="663" t="s">
        <v>1261</v>
      </c>
      <c r="L190" s="665">
        <v>66.275080338393622</v>
      </c>
      <c r="M190" s="665">
        <v>4</v>
      </c>
      <c r="N190" s="666">
        <v>265.10032135357449</v>
      </c>
    </row>
    <row r="191" spans="1:14" ht="14.4" customHeight="1" x14ac:dyDescent="0.3">
      <c r="A191" s="661" t="s">
        <v>574</v>
      </c>
      <c r="B191" s="662" t="s">
        <v>575</v>
      </c>
      <c r="C191" s="663" t="s">
        <v>580</v>
      </c>
      <c r="D191" s="664" t="s">
        <v>4207</v>
      </c>
      <c r="E191" s="663" t="s">
        <v>597</v>
      </c>
      <c r="F191" s="664" t="s">
        <v>4237</v>
      </c>
      <c r="G191" s="663" t="s">
        <v>627</v>
      </c>
      <c r="H191" s="663" t="s">
        <v>1262</v>
      </c>
      <c r="I191" s="663" t="s">
        <v>215</v>
      </c>
      <c r="J191" s="663" t="s">
        <v>1263</v>
      </c>
      <c r="K191" s="663"/>
      <c r="L191" s="665">
        <v>30.59</v>
      </c>
      <c r="M191" s="665">
        <v>1</v>
      </c>
      <c r="N191" s="666">
        <v>30.59</v>
      </c>
    </row>
    <row r="192" spans="1:14" ht="14.4" customHeight="1" x14ac:dyDescent="0.3">
      <c r="A192" s="661" t="s">
        <v>574</v>
      </c>
      <c r="B192" s="662" t="s">
        <v>575</v>
      </c>
      <c r="C192" s="663" t="s">
        <v>580</v>
      </c>
      <c r="D192" s="664" t="s">
        <v>4207</v>
      </c>
      <c r="E192" s="663" t="s">
        <v>597</v>
      </c>
      <c r="F192" s="664" t="s">
        <v>4237</v>
      </c>
      <c r="G192" s="663" t="s">
        <v>627</v>
      </c>
      <c r="H192" s="663" t="s">
        <v>1264</v>
      </c>
      <c r="I192" s="663" t="s">
        <v>215</v>
      </c>
      <c r="J192" s="663" t="s">
        <v>1265</v>
      </c>
      <c r="K192" s="663"/>
      <c r="L192" s="665">
        <v>58.479856815177193</v>
      </c>
      <c r="M192" s="665">
        <v>2</v>
      </c>
      <c r="N192" s="666">
        <v>116.95971363035439</v>
      </c>
    </row>
    <row r="193" spans="1:14" ht="14.4" customHeight="1" x14ac:dyDescent="0.3">
      <c r="A193" s="661" t="s">
        <v>574</v>
      </c>
      <c r="B193" s="662" t="s">
        <v>575</v>
      </c>
      <c r="C193" s="663" t="s">
        <v>580</v>
      </c>
      <c r="D193" s="664" t="s">
        <v>4207</v>
      </c>
      <c r="E193" s="663" t="s">
        <v>597</v>
      </c>
      <c r="F193" s="664" t="s">
        <v>4237</v>
      </c>
      <c r="G193" s="663" t="s">
        <v>627</v>
      </c>
      <c r="H193" s="663" t="s">
        <v>1266</v>
      </c>
      <c r="I193" s="663" t="s">
        <v>215</v>
      </c>
      <c r="J193" s="663" t="s">
        <v>1267</v>
      </c>
      <c r="K193" s="663"/>
      <c r="L193" s="665">
        <v>111.4644112487904</v>
      </c>
      <c r="M193" s="665">
        <v>12</v>
      </c>
      <c r="N193" s="666">
        <v>1337.5729349854848</v>
      </c>
    </row>
    <row r="194" spans="1:14" ht="14.4" customHeight="1" x14ac:dyDescent="0.3">
      <c r="A194" s="661" t="s">
        <v>574</v>
      </c>
      <c r="B194" s="662" t="s">
        <v>575</v>
      </c>
      <c r="C194" s="663" t="s">
        <v>580</v>
      </c>
      <c r="D194" s="664" t="s">
        <v>4207</v>
      </c>
      <c r="E194" s="663" t="s">
        <v>597</v>
      </c>
      <c r="F194" s="664" t="s">
        <v>4237</v>
      </c>
      <c r="G194" s="663" t="s">
        <v>627</v>
      </c>
      <c r="H194" s="663" t="s">
        <v>1268</v>
      </c>
      <c r="I194" s="663" t="s">
        <v>215</v>
      </c>
      <c r="J194" s="663" t="s">
        <v>1269</v>
      </c>
      <c r="K194" s="663"/>
      <c r="L194" s="665">
        <v>23.889999999999997</v>
      </c>
      <c r="M194" s="665">
        <v>1</v>
      </c>
      <c r="N194" s="666">
        <v>23.889999999999997</v>
      </c>
    </row>
    <row r="195" spans="1:14" ht="14.4" customHeight="1" x14ac:dyDescent="0.3">
      <c r="A195" s="661" t="s">
        <v>574</v>
      </c>
      <c r="B195" s="662" t="s">
        <v>575</v>
      </c>
      <c r="C195" s="663" t="s">
        <v>580</v>
      </c>
      <c r="D195" s="664" t="s">
        <v>4207</v>
      </c>
      <c r="E195" s="663" t="s">
        <v>597</v>
      </c>
      <c r="F195" s="664" t="s">
        <v>4237</v>
      </c>
      <c r="G195" s="663" t="s">
        <v>627</v>
      </c>
      <c r="H195" s="663" t="s">
        <v>1270</v>
      </c>
      <c r="I195" s="663" t="s">
        <v>215</v>
      </c>
      <c r="J195" s="663" t="s">
        <v>1271</v>
      </c>
      <c r="K195" s="663"/>
      <c r="L195" s="665">
        <v>137.88997753504259</v>
      </c>
      <c r="M195" s="665">
        <v>3</v>
      </c>
      <c r="N195" s="666">
        <v>413.66993260512777</v>
      </c>
    </row>
    <row r="196" spans="1:14" ht="14.4" customHeight="1" x14ac:dyDescent="0.3">
      <c r="A196" s="661" t="s">
        <v>574</v>
      </c>
      <c r="B196" s="662" t="s">
        <v>575</v>
      </c>
      <c r="C196" s="663" t="s">
        <v>580</v>
      </c>
      <c r="D196" s="664" t="s">
        <v>4207</v>
      </c>
      <c r="E196" s="663" t="s">
        <v>597</v>
      </c>
      <c r="F196" s="664" t="s">
        <v>4237</v>
      </c>
      <c r="G196" s="663" t="s">
        <v>627</v>
      </c>
      <c r="H196" s="663" t="s">
        <v>1272</v>
      </c>
      <c r="I196" s="663" t="s">
        <v>215</v>
      </c>
      <c r="J196" s="663" t="s">
        <v>1273</v>
      </c>
      <c r="K196" s="663"/>
      <c r="L196" s="665">
        <v>275.76953309631563</v>
      </c>
      <c r="M196" s="665">
        <v>1</v>
      </c>
      <c r="N196" s="666">
        <v>275.76953309631563</v>
      </c>
    </row>
    <row r="197" spans="1:14" ht="14.4" customHeight="1" x14ac:dyDescent="0.3">
      <c r="A197" s="661" t="s">
        <v>574</v>
      </c>
      <c r="B197" s="662" t="s">
        <v>575</v>
      </c>
      <c r="C197" s="663" t="s">
        <v>580</v>
      </c>
      <c r="D197" s="664" t="s">
        <v>4207</v>
      </c>
      <c r="E197" s="663" t="s">
        <v>597</v>
      </c>
      <c r="F197" s="664" t="s">
        <v>4237</v>
      </c>
      <c r="G197" s="663" t="s">
        <v>627</v>
      </c>
      <c r="H197" s="663" t="s">
        <v>1274</v>
      </c>
      <c r="I197" s="663" t="s">
        <v>1275</v>
      </c>
      <c r="J197" s="663" t="s">
        <v>1207</v>
      </c>
      <c r="K197" s="663" t="s">
        <v>1276</v>
      </c>
      <c r="L197" s="665">
        <v>106.96291392781394</v>
      </c>
      <c r="M197" s="665">
        <v>46</v>
      </c>
      <c r="N197" s="666">
        <v>4920.2940406794414</v>
      </c>
    </row>
    <row r="198" spans="1:14" ht="14.4" customHeight="1" x14ac:dyDescent="0.3">
      <c r="A198" s="661" t="s">
        <v>574</v>
      </c>
      <c r="B198" s="662" t="s">
        <v>575</v>
      </c>
      <c r="C198" s="663" t="s">
        <v>580</v>
      </c>
      <c r="D198" s="664" t="s">
        <v>4207</v>
      </c>
      <c r="E198" s="663" t="s">
        <v>597</v>
      </c>
      <c r="F198" s="664" t="s">
        <v>4237</v>
      </c>
      <c r="G198" s="663" t="s">
        <v>627</v>
      </c>
      <c r="H198" s="663" t="s">
        <v>1277</v>
      </c>
      <c r="I198" s="663" t="s">
        <v>1278</v>
      </c>
      <c r="J198" s="663" t="s">
        <v>1207</v>
      </c>
      <c r="K198" s="663" t="s">
        <v>1279</v>
      </c>
      <c r="L198" s="665">
        <v>70.917058823529416</v>
      </c>
      <c r="M198" s="665">
        <v>17</v>
      </c>
      <c r="N198" s="666">
        <v>1205.5900000000001</v>
      </c>
    </row>
    <row r="199" spans="1:14" ht="14.4" customHeight="1" x14ac:dyDescent="0.3">
      <c r="A199" s="661" t="s">
        <v>574</v>
      </c>
      <c r="B199" s="662" t="s">
        <v>575</v>
      </c>
      <c r="C199" s="663" t="s">
        <v>580</v>
      </c>
      <c r="D199" s="664" t="s">
        <v>4207</v>
      </c>
      <c r="E199" s="663" t="s">
        <v>597</v>
      </c>
      <c r="F199" s="664" t="s">
        <v>4237</v>
      </c>
      <c r="G199" s="663" t="s">
        <v>627</v>
      </c>
      <c r="H199" s="663" t="s">
        <v>1280</v>
      </c>
      <c r="I199" s="663" t="s">
        <v>1281</v>
      </c>
      <c r="J199" s="663" t="s">
        <v>1282</v>
      </c>
      <c r="K199" s="663" t="s">
        <v>1283</v>
      </c>
      <c r="L199" s="665">
        <v>47.61</v>
      </c>
      <c r="M199" s="665">
        <v>2</v>
      </c>
      <c r="N199" s="666">
        <v>95.22</v>
      </c>
    </row>
    <row r="200" spans="1:14" ht="14.4" customHeight="1" x14ac:dyDescent="0.3">
      <c r="A200" s="661" t="s">
        <v>574</v>
      </c>
      <c r="B200" s="662" t="s">
        <v>575</v>
      </c>
      <c r="C200" s="663" t="s">
        <v>580</v>
      </c>
      <c r="D200" s="664" t="s">
        <v>4207</v>
      </c>
      <c r="E200" s="663" t="s">
        <v>597</v>
      </c>
      <c r="F200" s="664" t="s">
        <v>4237</v>
      </c>
      <c r="G200" s="663" t="s">
        <v>627</v>
      </c>
      <c r="H200" s="663" t="s">
        <v>1284</v>
      </c>
      <c r="I200" s="663" t="s">
        <v>677</v>
      </c>
      <c r="J200" s="663" t="s">
        <v>1285</v>
      </c>
      <c r="K200" s="663"/>
      <c r="L200" s="665">
        <v>38.407194256311648</v>
      </c>
      <c r="M200" s="665">
        <v>1</v>
      </c>
      <c r="N200" s="666">
        <v>38.407194256311648</v>
      </c>
    </row>
    <row r="201" spans="1:14" ht="14.4" customHeight="1" x14ac:dyDescent="0.3">
      <c r="A201" s="661" t="s">
        <v>574</v>
      </c>
      <c r="B201" s="662" t="s">
        <v>575</v>
      </c>
      <c r="C201" s="663" t="s">
        <v>580</v>
      </c>
      <c r="D201" s="664" t="s">
        <v>4207</v>
      </c>
      <c r="E201" s="663" t="s">
        <v>597</v>
      </c>
      <c r="F201" s="664" t="s">
        <v>4237</v>
      </c>
      <c r="G201" s="663" t="s">
        <v>627</v>
      </c>
      <c r="H201" s="663" t="s">
        <v>1286</v>
      </c>
      <c r="I201" s="663" t="s">
        <v>1287</v>
      </c>
      <c r="J201" s="663" t="s">
        <v>666</v>
      </c>
      <c r="K201" s="663" t="s">
        <v>1288</v>
      </c>
      <c r="L201" s="665">
        <v>64.513499995204143</v>
      </c>
      <c r="M201" s="665">
        <v>39</v>
      </c>
      <c r="N201" s="666">
        <v>2516.0264998129614</v>
      </c>
    </row>
    <row r="202" spans="1:14" ht="14.4" customHeight="1" x14ac:dyDescent="0.3">
      <c r="A202" s="661" t="s">
        <v>574</v>
      </c>
      <c r="B202" s="662" t="s">
        <v>575</v>
      </c>
      <c r="C202" s="663" t="s">
        <v>580</v>
      </c>
      <c r="D202" s="664" t="s">
        <v>4207</v>
      </c>
      <c r="E202" s="663" t="s">
        <v>597</v>
      </c>
      <c r="F202" s="664" t="s">
        <v>4237</v>
      </c>
      <c r="G202" s="663" t="s">
        <v>627</v>
      </c>
      <c r="H202" s="663" t="s">
        <v>1289</v>
      </c>
      <c r="I202" s="663" t="s">
        <v>1290</v>
      </c>
      <c r="J202" s="663" t="s">
        <v>706</v>
      </c>
      <c r="K202" s="663" t="s">
        <v>1291</v>
      </c>
      <c r="L202" s="665">
        <v>141.76999999999998</v>
      </c>
      <c r="M202" s="665">
        <v>1</v>
      </c>
      <c r="N202" s="666">
        <v>141.76999999999998</v>
      </c>
    </row>
    <row r="203" spans="1:14" ht="14.4" customHeight="1" x14ac:dyDescent="0.3">
      <c r="A203" s="661" t="s">
        <v>574</v>
      </c>
      <c r="B203" s="662" t="s">
        <v>575</v>
      </c>
      <c r="C203" s="663" t="s">
        <v>580</v>
      </c>
      <c r="D203" s="664" t="s">
        <v>4207</v>
      </c>
      <c r="E203" s="663" t="s">
        <v>597</v>
      </c>
      <c r="F203" s="664" t="s">
        <v>4237</v>
      </c>
      <c r="G203" s="663" t="s">
        <v>627</v>
      </c>
      <c r="H203" s="663" t="s">
        <v>1292</v>
      </c>
      <c r="I203" s="663" t="s">
        <v>1293</v>
      </c>
      <c r="J203" s="663" t="s">
        <v>1294</v>
      </c>
      <c r="K203" s="663" t="s">
        <v>1295</v>
      </c>
      <c r="L203" s="665">
        <v>294.18</v>
      </c>
      <c r="M203" s="665">
        <v>2</v>
      </c>
      <c r="N203" s="666">
        <v>588.36</v>
      </c>
    </row>
    <row r="204" spans="1:14" ht="14.4" customHeight="1" x14ac:dyDescent="0.3">
      <c r="A204" s="661" t="s">
        <v>574</v>
      </c>
      <c r="B204" s="662" t="s">
        <v>575</v>
      </c>
      <c r="C204" s="663" t="s">
        <v>580</v>
      </c>
      <c r="D204" s="664" t="s">
        <v>4207</v>
      </c>
      <c r="E204" s="663" t="s">
        <v>597</v>
      </c>
      <c r="F204" s="664" t="s">
        <v>4237</v>
      </c>
      <c r="G204" s="663" t="s">
        <v>627</v>
      </c>
      <c r="H204" s="663" t="s">
        <v>1296</v>
      </c>
      <c r="I204" s="663" t="s">
        <v>1297</v>
      </c>
      <c r="J204" s="663" t="s">
        <v>1298</v>
      </c>
      <c r="K204" s="663" t="s">
        <v>1299</v>
      </c>
      <c r="L204" s="665">
        <v>48.970457947647766</v>
      </c>
      <c r="M204" s="665">
        <v>1</v>
      </c>
      <c r="N204" s="666">
        <v>48.970457947647766</v>
      </c>
    </row>
    <row r="205" spans="1:14" ht="14.4" customHeight="1" x14ac:dyDescent="0.3">
      <c r="A205" s="661" t="s">
        <v>574</v>
      </c>
      <c r="B205" s="662" t="s">
        <v>575</v>
      </c>
      <c r="C205" s="663" t="s">
        <v>580</v>
      </c>
      <c r="D205" s="664" t="s">
        <v>4207</v>
      </c>
      <c r="E205" s="663" t="s">
        <v>597</v>
      </c>
      <c r="F205" s="664" t="s">
        <v>4237</v>
      </c>
      <c r="G205" s="663" t="s">
        <v>627</v>
      </c>
      <c r="H205" s="663" t="s">
        <v>1300</v>
      </c>
      <c r="I205" s="663" t="s">
        <v>1300</v>
      </c>
      <c r="J205" s="663" t="s">
        <v>1301</v>
      </c>
      <c r="K205" s="663" t="s">
        <v>1302</v>
      </c>
      <c r="L205" s="665">
        <v>255.22779126711319</v>
      </c>
      <c r="M205" s="665">
        <v>4</v>
      </c>
      <c r="N205" s="666">
        <v>1020.9111650684528</v>
      </c>
    </row>
    <row r="206" spans="1:14" ht="14.4" customHeight="1" x14ac:dyDescent="0.3">
      <c r="A206" s="661" t="s">
        <v>574</v>
      </c>
      <c r="B206" s="662" t="s">
        <v>575</v>
      </c>
      <c r="C206" s="663" t="s">
        <v>580</v>
      </c>
      <c r="D206" s="664" t="s">
        <v>4207</v>
      </c>
      <c r="E206" s="663" t="s">
        <v>597</v>
      </c>
      <c r="F206" s="664" t="s">
        <v>4237</v>
      </c>
      <c r="G206" s="663" t="s">
        <v>627</v>
      </c>
      <c r="H206" s="663" t="s">
        <v>1303</v>
      </c>
      <c r="I206" s="663" t="s">
        <v>1304</v>
      </c>
      <c r="J206" s="663" t="s">
        <v>1305</v>
      </c>
      <c r="K206" s="663" t="s">
        <v>660</v>
      </c>
      <c r="L206" s="665">
        <v>71.008416779659129</v>
      </c>
      <c r="M206" s="665">
        <v>24</v>
      </c>
      <c r="N206" s="666">
        <v>1704.2020027118192</v>
      </c>
    </row>
    <row r="207" spans="1:14" ht="14.4" customHeight="1" x14ac:dyDescent="0.3">
      <c r="A207" s="661" t="s">
        <v>574</v>
      </c>
      <c r="B207" s="662" t="s">
        <v>575</v>
      </c>
      <c r="C207" s="663" t="s">
        <v>580</v>
      </c>
      <c r="D207" s="664" t="s">
        <v>4207</v>
      </c>
      <c r="E207" s="663" t="s">
        <v>597</v>
      </c>
      <c r="F207" s="664" t="s">
        <v>4237</v>
      </c>
      <c r="G207" s="663" t="s">
        <v>627</v>
      </c>
      <c r="H207" s="663" t="s">
        <v>1306</v>
      </c>
      <c r="I207" s="663" t="s">
        <v>1307</v>
      </c>
      <c r="J207" s="663" t="s">
        <v>1308</v>
      </c>
      <c r="K207" s="663" t="s">
        <v>1309</v>
      </c>
      <c r="L207" s="665">
        <v>40.780000000000015</v>
      </c>
      <c r="M207" s="665">
        <v>2</v>
      </c>
      <c r="N207" s="666">
        <v>81.560000000000031</v>
      </c>
    </row>
    <row r="208" spans="1:14" ht="14.4" customHeight="1" x14ac:dyDescent="0.3">
      <c r="A208" s="661" t="s">
        <v>574</v>
      </c>
      <c r="B208" s="662" t="s">
        <v>575</v>
      </c>
      <c r="C208" s="663" t="s">
        <v>580</v>
      </c>
      <c r="D208" s="664" t="s">
        <v>4207</v>
      </c>
      <c r="E208" s="663" t="s">
        <v>597</v>
      </c>
      <c r="F208" s="664" t="s">
        <v>4237</v>
      </c>
      <c r="G208" s="663" t="s">
        <v>627</v>
      </c>
      <c r="H208" s="663" t="s">
        <v>1310</v>
      </c>
      <c r="I208" s="663" t="s">
        <v>1311</v>
      </c>
      <c r="J208" s="663" t="s">
        <v>1312</v>
      </c>
      <c r="K208" s="663" t="s">
        <v>1313</v>
      </c>
      <c r="L208" s="665">
        <v>254.77</v>
      </c>
      <c r="M208" s="665">
        <v>11</v>
      </c>
      <c r="N208" s="666">
        <v>2802.4700000000003</v>
      </c>
    </row>
    <row r="209" spans="1:14" ht="14.4" customHeight="1" x14ac:dyDescent="0.3">
      <c r="A209" s="661" t="s">
        <v>574</v>
      </c>
      <c r="B209" s="662" t="s">
        <v>575</v>
      </c>
      <c r="C209" s="663" t="s">
        <v>580</v>
      </c>
      <c r="D209" s="664" t="s">
        <v>4207</v>
      </c>
      <c r="E209" s="663" t="s">
        <v>597</v>
      </c>
      <c r="F209" s="664" t="s">
        <v>4237</v>
      </c>
      <c r="G209" s="663" t="s">
        <v>627</v>
      </c>
      <c r="H209" s="663" t="s">
        <v>1314</v>
      </c>
      <c r="I209" s="663" t="s">
        <v>1315</v>
      </c>
      <c r="J209" s="663" t="s">
        <v>1316</v>
      </c>
      <c r="K209" s="663" t="s">
        <v>1317</v>
      </c>
      <c r="L209" s="665">
        <v>209.11145081993996</v>
      </c>
      <c r="M209" s="665">
        <v>4</v>
      </c>
      <c r="N209" s="666">
        <v>836.44580327975984</v>
      </c>
    </row>
    <row r="210" spans="1:14" ht="14.4" customHeight="1" x14ac:dyDescent="0.3">
      <c r="A210" s="661" t="s">
        <v>574</v>
      </c>
      <c r="B210" s="662" t="s">
        <v>575</v>
      </c>
      <c r="C210" s="663" t="s">
        <v>580</v>
      </c>
      <c r="D210" s="664" t="s">
        <v>4207</v>
      </c>
      <c r="E210" s="663" t="s">
        <v>597</v>
      </c>
      <c r="F210" s="664" t="s">
        <v>4237</v>
      </c>
      <c r="G210" s="663" t="s">
        <v>627</v>
      </c>
      <c r="H210" s="663" t="s">
        <v>1318</v>
      </c>
      <c r="I210" s="663" t="s">
        <v>1319</v>
      </c>
      <c r="J210" s="663" t="s">
        <v>1320</v>
      </c>
      <c r="K210" s="663" t="s">
        <v>1321</v>
      </c>
      <c r="L210" s="665">
        <v>30.270000000000007</v>
      </c>
      <c r="M210" s="665">
        <v>1</v>
      </c>
      <c r="N210" s="666">
        <v>30.270000000000007</v>
      </c>
    </row>
    <row r="211" spans="1:14" ht="14.4" customHeight="1" x14ac:dyDescent="0.3">
      <c r="A211" s="661" t="s">
        <v>574</v>
      </c>
      <c r="B211" s="662" t="s">
        <v>575</v>
      </c>
      <c r="C211" s="663" t="s">
        <v>580</v>
      </c>
      <c r="D211" s="664" t="s">
        <v>4207</v>
      </c>
      <c r="E211" s="663" t="s">
        <v>597</v>
      </c>
      <c r="F211" s="664" t="s">
        <v>4237</v>
      </c>
      <c r="G211" s="663" t="s">
        <v>627</v>
      </c>
      <c r="H211" s="663" t="s">
        <v>1322</v>
      </c>
      <c r="I211" s="663" t="s">
        <v>1323</v>
      </c>
      <c r="J211" s="663" t="s">
        <v>1239</v>
      </c>
      <c r="K211" s="663" t="s">
        <v>1324</v>
      </c>
      <c r="L211" s="665">
        <v>0</v>
      </c>
      <c r="M211" s="665">
        <v>0</v>
      </c>
      <c r="N211" s="666">
        <v>0</v>
      </c>
    </row>
    <row r="212" spans="1:14" ht="14.4" customHeight="1" x14ac:dyDescent="0.3">
      <c r="A212" s="661" t="s">
        <v>574</v>
      </c>
      <c r="B212" s="662" t="s">
        <v>575</v>
      </c>
      <c r="C212" s="663" t="s">
        <v>580</v>
      </c>
      <c r="D212" s="664" t="s">
        <v>4207</v>
      </c>
      <c r="E212" s="663" t="s">
        <v>597</v>
      </c>
      <c r="F212" s="664" t="s">
        <v>4237</v>
      </c>
      <c r="G212" s="663" t="s">
        <v>627</v>
      </c>
      <c r="H212" s="663" t="s">
        <v>1325</v>
      </c>
      <c r="I212" s="663" t="s">
        <v>1325</v>
      </c>
      <c r="J212" s="663" t="s">
        <v>1326</v>
      </c>
      <c r="K212" s="663" t="s">
        <v>784</v>
      </c>
      <c r="L212" s="665">
        <v>53.98</v>
      </c>
      <c r="M212" s="665">
        <v>4</v>
      </c>
      <c r="N212" s="666">
        <v>215.92</v>
      </c>
    </row>
    <row r="213" spans="1:14" ht="14.4" customHeight="1" x14ac:dyDescent="0.3">
      <c r="A213" s="661" t="s">
        <v>574</v>
      </c>
      <c r="B213" s="662" t="s">
        <v>575</v>
      </c>
      <c r="C213" s="663" t="s">
        <v>580</v>
      </c>
      <c r="D213" s="664" t="s">
        <v>4207</v>
      </c>
      <c r="E213" s="663" t="s">
        <v>597</v>
      </c>
      <c r="F213" s="664" t="s">
        <v>4237</v>
      </c>
      <c r="G213" s="663" t="s">
        <v>627</v>
      </c>
      <c r="H213" s="663" t="s">
        <v>1327</v>
      </c>
      <c r="I213" s="663" t="s">
        <v>1328</v>
      </c>
      <c r="J213" s="663" t="s">
        <v>1329</v>
      </c>
      <c r="K213" s="663" t="s">
        <v>1330</v>
      </c>
      <c r="L213" s="665">
        <v>373.52981743413864</v>
      </c>
      <c r="M213" s="665">
        <v>1</v>
      </c>
      <c r="N213" s="666">
        <v>373.52981743413864</v>
      </c>
    </row>
    <row r="214" spans="1:14" ht="14.4" customHeight="1" x14ac:dyDescent="0.3">
      <c r="A214" s="661" t="s">
        <v>574</v>
      </c>
      <c r="B214" s="662" t="s">
        <v>575</v>
      </c>
      <c r="C214" s="663" t="s">
        <v>580</v>
      </c>
      <c r="D214" s="664" t="s">
        <v>4207</v>
      </c>
      <c r="E214" s="663" t="s">
        <v>597</v>
      </c>
      <c r="F214" s="664" t="s">
        <v>4237</v>
      </c>
      <c r="G214" s="663" t="s">
        <v>627</v>
      </c>
      <c r="H214" s="663" t="s">
        <v>1331</v>
      </c>
      <c r="I214" s="663" t="s">
        <v>1332</v>
      </c>
      <c r="J214" s="663" t="s">
        <v>1333</v>
      </c>
      <c r="K214" s="663" t="s">
        <v>1334</v>
      </c>
      <c r="L214" s="665">
        <v>1073.0169778608529</v>
      </c>
      <c r="M214" s="665">
        <v>4</v>
      </c>
      <c r="N214" s="666">
        <v>4292.0679114434115</v>
      </c>
    </row>
    <row r="215" spans="1:14" ht="14.4" customHeight="1" x14ac:dyDescent="0.3">
      <c r="A215" s="661" t="s">
        <v>574</v>
      </c>
      <c r="B215" s="662" t="s">
        <v>575</v>
      </c>
      <c r="C215" s="663" t="s">
        <v>580</v>
      </c>
      <c r="D215" s="664" t="s">
        <v>4207</v>
      </c>
      <c r="E215" s="663" t="s">
        <v>597</v>
      </c>
      <c r="F215" s="664" t="s">
        <v>4237</v>
      </c>
      <c r="G215" s="663" t="s">
        <v>627</v>
      </c>
      <c r="H215" s="663" t="s">
        <v>1335</v>
      </c>
      <c r="I215" s="663" t="s">
        <v>1336</v>
      </c>
      <c r="J215" s="663" t="s">
        <v>1337</v>
      </c>
      <c r="K215" s="663" t="s">
        <v>1338</v>
      </c>
      <c r="L215" s="665">
        <v>85.749788409460976</v>
      </c>
      <c r="M215" s="665">
        <v>18</v>
      </c>
      <c r="N215" s="666">
        <v>1543.4961913702975</v>
      </c>
    </row>
    <row r="216" spans="1:14" ht="14.4" customHeight="1" x14ac:dyDescent="0.3">
      <c r="A216" s="661" t="s">
        <v>574</v>
      </c>
      <c r="B216" s="662" t="s">
        <v>575</v>
      </c>
      <c r="C216" s="663" t="s">
        <v>580</v>
      </c>
      <c r="D216" s="664" t="s">
        <v>4207</v>
      </c>
      <c r="E216" s="663" t="s">
        <v>597</v>
      </c>
      <c r="F216" s="664" t="s">
        <v>4237</v>
      </c>
      <c r="G216" s="663" t="s">
        <v>627</v>
      </c>
      <c r="H216" s="663" t="s">
        <v>1339</v>
      </c>
      <c r="I216" s="663" t="s">
        <v>1340</v>
      </c>
      <c r="J216" s="663" t="s">
        <v>1341</v>
      </c>
      <c r="K216" s="663"/>
      <c r="L216" s="665">
        <v>145.72999999999999</v>
      </c>
      <c r="M216" s="665">
        <v>1</v>
      </c>
      <c r="N216" s="666">
        <v>145.72999999999999</v>
      </c>
    </row>
    <row r="217" spans="1:14" ht="14.4" customHeight="1" x14ac:dyDescent="0.3">
      <c r="A217" s="661" t="s">
        <v>574</v>
      </c>
      <c r="B217" s="662" t="s">
        <v>575</v>
      </c>
      <c r="C217" s="663" t="s">
        <v>580</v>
      </c>
      <c r="D217" s="664" t="s">
        <v>4207</v>
      </c>
      <c r="E217" s="663" t="s">
        <v>597</v>
      </c>
      <c r="F217" s="664" t="s">
        <v>4237</v>
      </c>
      <c r="G217" s="663" t="s">
        <v>627</v>
      </c>
      <c r="H217" s="663" t="s">
        <v>1342</v>
      </c>
      <c r="I217" s="663" t="s">
        <v>215</v>
      </c>
      <c r="J217" s="663" t="s">
        <v>1343</v>
      </c>
      <c r="K217" s="663"/>
      <c r="L217" s="665">
        <v>64.650001200514524</v>
      </c>
      <c r="M217" s="665">
        <v>2</v>
      </c>
      <c r="N217" s="666">
        <v>129.30000240102905</v>
      </c>
    </row>
    <row r="218" spans="1:14" ht="14.4" customHeight="1" x14ac:dyDescent="0.3">
      <c r="A218" s="661" t="s">
        <v>574</v>
      </c>
      <c r="B218" s="662" t="s">
        <v>575</v>
      </c>
      <c r="C218" s="663" t="s">
        <v>580</v>
      </c>
      <c r="D218" s="664" t="s">
        <v>4207</v>
      </c>
      <c r="E218" s="663" t="s">
        <v>597</v>
      </c>
      <c r="F218" s="664" t="s">
        <v>4237</v>
      </c>
      <c r="G218" s="663" t="s">
        <v>627</v>
      </c>
      <c r="H218" s="663" t="s">
        <v>1344</v>
      </c>
      <c r="I218" s="663" t="s">
        <v>1345</v>
      </c>
      <c r="J218" s="663" t="s">
        <v>1346</v>
      </c>
      <c r="K218" s="663" t="s">
        <v>1182</v>
      </c>
      <c r="L218" s="665">
        <v>57.94</v>
      </c>
      <c r="M218" s="665">
        <v>1</v>
      </c>
      <c r="N218" s="666">
        <v>57.94</v>
      </c>
    </row>
    <row r="219" spans="1:14" ht="14.4" customHeight="1" x14ac:dyDescent="0.3">
      <c r="A219" s="661" t="s">
        <v>574</v>
      </c>
      <c r="B219" s="662" t="s">
        <v>575</v>
      </c>
      <c r="C219" s="663" t="s">
        <v>580</v>
      </c>
      <c r="D219" s="664" t="s">
        <v>4207</v>
      </c>
      <c r="E219" s="663" t="s">
        <v>597</v>
      </c>
      <c r="F219" s="664" t="s">
        <v>4237</v>
      </c>
      <c r="G219" s="663" t="s">
        <v>627</v>
      </c>
      <c r="H219" s="663" t="s">
        <v>1347</v>
      </c>
      <c r="I219" s="663" t="s">
        <v>1348</v>
      </c>
      <c r="J219" s="663" t="s">
        <v>1349</v>
      </c>
      <c r="K219" s="663" t="s">
        <v>1350</v>
      </c>
      <c r="L219" s="665">
        <v>83.000000000000014</v>
      </c>
      <c r="M219" s="665">
        <v>1</v>
      </c>
      <c r="N219" s="666">
        <v>83.000000000000014</v>
      </c>
    </row>
    <row r="220" spans="1:14" ht="14.4" customHeight="1" x14ac:dyDescent="0.3">
      <c r="A220" s="661" t="s">
        <v>574</v>
      </c>
      <c r="B220" s="662" t="s">
        <v>575</v>
      </c>
      <c r="C220" s="663" t="s">
        <v>580</v>
      </c>
      <c r="D220" s="664" t="s">
        <v>4207</v>
      </c>
      <c r="E220" s="663" t="s">
        <v>597</v>
      </c>
      <c r="F220" s="664" t="s">
        <v>4237</v>
      </c>
      <c r="G220" s="663" t="s">
        <v>627</v>
      </c>
      <c r="H220" s="663" t="s">
        <v>1351</v>
      </c>
      <c r="I220" s="663" t="s">
        <v>215</v>
      </c>
      <c r="J220" s="663" t="s">
        <v>1352</v>
      </c>
      <c r="K220" s="663"/>
      <c r="L220" s="665">
        <v>29.519905479563523</v>
      </c>
      <c r="M220" s="665">
        <v>4</v>
      </c>
      <c r="N220" s="666">
        <v>118.07962191825409</v>
      </c>
    </row>
    <row r="221" spans="1:14" ht="14.4" customHeight="1" x14ac:dyDescent="0.3">
      <c r="A221" s="661" t="s">
        <v>574</v>
      </c>
      <c r="B221" s="662" t="s">
        <v>575</v>
      </c>
      <c r="C221" s="663" t="s">
        <v>580</v>
      </c>
      <c r="D221" s="664" t="s">
        <v>4207</v>
      </c>
      <c r="E221" s="663" t="s">
        <v>597</v>
      </c>
      <c r="F221" s="664" t="s">
        <v>4237</v>
      </c>
      <c r="G221" s="663" t="s">
        <v>627</v>
      </c>
      <c r="H221" s="663" t="s">
        <v>1353</v>
      </c>
      <c r="I221" s="663" t="s">
        <v>215</v>
      </c>
      <c r="J221" s="663" t="s">
        <v>1354</v>
      </c>
      <c r="K221" s="663"/>
      <c r="L221" s="665">
        <v>44.719999999999985</v>
      </c>
      <c r="M221" s="665">
        <v>2</v>
      </c>
      <c r="N221" s="666">
        <v>89.439999999999969</v>
      </c>
    </row>
    <row r="222" spans="1:14" ht="14.4" customHeight="1" x14ac:dyDescent="0.3">
      <c r="A222" s="661" t="s">
        <v>574</v>
      </c>
      <c r="B222" s="662" t="s">
        <v>575</v>
      </c>
      <c r="C222" s="663" t="s">
        <v>580</v>
      </c>
      <c r="D222" s="664" t="s">
        <v>4207</v>
      </c>
      <c r="E222" s="663" t="s">
        <v>597</v>
      </c>
      <c r="F222" s="664" t="s">
        <v>4237</v>
      </c>
      <c r="G222" s="663" t="s">
        <v>627</v>
      </c>
      <c r="H222" s="663" t="s">
        <v>1355</v>
      </c>
      <c r="I222" s="663" t="s">
        <v>1356</v>
      </c>
      <c r="J222" s="663" t="s">
        <v>1357</v>
      </c>
      <c r="K222" s="663" t="s">
        <v>1358</v>
      </c>
      <c r="L222" s="665">
        <v>58.980565995321356</v>
      </c>
      <c r="M222" s="665">
        <v>4</v>
      </c>
      <c r="N222" s="666">
        <v>235.92226398128543</v>
      </c>
    </row>
    <row r="223" spans="1:14" ht="14.4" customHeight="1" x14ac:dyDescent="0.3">
      <c r="A223" s="661" t="s">
        <v>574</v>
      </c>
      <c r="B223" s="662" t="s">
        <v>575</v>
      </c>
      <c r="C223" s="663" t="s">
        <v>580</v>
      </c>
      <c r="D223" s="664" t="s">
        <v>4207</v>
      </c>
      <c r="E223" s="663" t="s">
        <v>597</v>
      </c>
      <c r="F223" s="664" t="s">
        <v>4237</v>
      </c>
      <c r="G223" s="663" t="s">
        <v>627</v>
      </c>
      <c r="H223" s="663" t="s">
        <v>1359</v>
      </c>
      <c r="I223" s="663" t="s">
        <v>1360</v>
      </c>
      <c r="J223" s="663" t="s">
        <v>1361</v>
      </c>
      <c r="K223" s="663" t="s">
        <v>1362</v>
      </c>
      <c r="L223" s="665">
        <v>186.45378647023699</v>
      </c>
      <c r="M223" s="665">
        <v>6</v>
      </c>
      <c r="N223" s="666">
        <v>1118.7227188214219</v>
      </c>
    </row>
    <row r="224" spans="1:14" ht="14.4" customHeight="1" x14ac:dyDescent="0.3">
      <c r="A224" s="661" t="s">
        <v>574</v>
      </c>
      <c r="B224" s="662" t="s">
        <v>575</v>
      </c>
      <c r="C224" s="663" t="s">
        <v>580</v>
      </c>
      <c r="D224" s="664" t="s">
        <v>4207</v>
      </c>
      <c r="E224" s="663" t="s">
        <v>597</v>
      </c>
      <c r="F224" s="664" t="s">
        <v>4237</v>
      </c>
      <c r="G224" s="663" t="s">
        <v>627</v>
      </c>
      <c r="H224" s="663" t="s">
        <v>1363</v>
      </c>
      <c r="I224" s="663" t="s">
        <v>1364</v>
      </c>
      <c r="J224" s="663" t="s">
        <v>1365</v>
      </c>
      <c r="K224" s="663" t="s">
        <v>1366</v>
      </c>
      <c r="L224" s="665">
        <v>98.411990542912392</v>
      </c>
      <c r="M224" s="665">
        <v>5</v>
      </c>
      <c r="N224" s="666">
        <v>492.05995271456197</v>
      </c>
    </row>
    <row r="225" spans="1:14" ht="14.4" customHeight="1" x14ac:dyDescent="0.3">
      <c r="A225" s="661" t="s">
        <v>574</v>
      </c>
      <c r="B225" s="662" t="s">
        <v>575</v>
      </c>
      <c r="C225" s="663" t="s">
        <v>580</v>
      </c>
      <c r="D225" s="664" t="s">
        <v>4207</v>
      </c>
      <c r="E225" s="663" t="s">
        <v>597</v>
      </c>
      <c r="F225" s="664" t="s">
        <v>4237</v>
      </c>
      <c r="G225" s="663" t="s">
        <v>627</v>
      </c>
      <c r="H225" s="663" t="s">
        <v>1367</v>
      </c>
      <c r="I225" s="663" t="s">
        <v>1368</v>
      </c>
      <c r="J225" s="663" t="s">
        <v>1369</v>
      </c>
      <c r="K225" s="663" t="s">
        <v>1370</v>
      </c>
      <c r="L225" s="665">
        <v>1281.0945853474341</v>
      </c>
      <c r="M225" s="665">
        <v>4</v>
      </c>
      <c r="N225" s="666">
        <v>5124.3783413897363</v>
      </c>
    </row>
    <row r="226" spans="1:14" ht="14.4" customHeight="1" x14ac:dyDescent="0.3">
      <c r="A226" s="661" t="s">
        <v>574</v>
      </c>
      <c r="B226" s="662" t="s">
        <v>575</v>
      </c>
      <c r="C226" s="663" t="s">
        <v>580</v>
      </c>
      <c r="D226" s="664" t="s">
        <v>4207</v>
      </c>
      <c r="E226" s="663" t="s">
        <v>597</v>
      </c>
      <c r="F226" s="664" t="s">
        <v>4237</v>
      </c>
      <c r="G226" s="663" t="s">
        <v>627</v>
      </c>
      <c r="H226" s="663" t="s">
        <v>1371</v>
      </c>
      <c r="I226" s="663" t="s">
        <v>1372</v>
      </c>
      <c r="J226" s="663" t="s">
        <v>1373</v>
      </c>
      <c r="K226" s="663" t="s">
        <v>1374</v>
      </c>
      <c r="L226" s="665">
        <v>531.27</v>
      </c>
      <c r="M226" s="665">
        <v>1</v>
      </c>
      <c r="N226" s="666">
        <v>531.27</v>
      </c>
    </row>
    <row r="227" spans="1:14" ht="14.4" customHeight="1" x14ac:dyDescent="0.3">
      <c r="A227" s="661" t="s">
        <v>574</v>
      </c>
      <c r="B227" s="662" t="s">
        <v>575</v>
      </c>
      <c r="C227" s="663" t="s">
        <v>580</v>
      </c>
      <c r="D227" s="664" t="s">
        <v>4207</v>
      </c>
      <c r="E227" s="663" t="s">
        <v>597</v>
      </c>
      <c r="F227" s="664" t="s">
        <v>4237</v>
      </c>
      <c r="G227" s="663" t="s">
        <v>627</v>
      </c>
      <c r="H227" s="663" t="s">
        <v>1375</v>
      </c>
      <c r="I227" s="663" t="s">
        <v>1376</v>
      </c>
      <c r="J227" s="663" t="s">
        <v>1373</v>
      </c>
      <c r="K227" s="663" t="s">
        <v>1377</v>
      </c>
      <c r="L227" s="665">
        <v>312.83999999999997</v>
      </c>
      <c r="M227" s="665">
        <v>2</v>
      </c>
      <c r="N227" s="666">
        <v>625.67999999999995</v>
      </c>
    </row>
    <row r="228" spans="1:14" ht="14.4" customHeight="1" x14ac:dyDescent="0.3">
      <c r="A228" s="661" t="s">
        <v>574</v>
      </c>
      <c r="B228" s="662" t="s">
        <v>575</v>
      </c>
      <c r="C228" s="663" t="s">
        <v>580</v>
      </c>
      <c r="D228" s="664" t="s">
        <v>4207</v>
      </c>
      <c r="E228" s="663" t="s">
        <v>597</v>
      </c>
      <c r="F228" s="664" t="s">
        <v>4237</v>
      </c>
      <c r="G228" s="663" t="s">
        <v>627</v>
      </c>
      <c r="H228" s="663" t="s">
        <v>1378</v>
      </c>
      <c r="I228" s="663" t="s">
        <v>1379</v>
      </c>
      <c r="J228" s="663" t="s">
        <v>1373</v>
      </c>
      <c r="K228" s="663" t="s">
        <v>1380</v>
      </c>
      <c r="L228" s="665">
        <v>235.61999999999998</v>
      </c>
      <c r="M228" s="665">
        <v>1</v>
      </c>
      <c r="N228" s="666">
        <v>235.61999999999998</v>
      </c>
    </row>
    <row r="229" spans="1:14" ht="14.4" customHeight="1" x14ac:dyDescent="0.3">
      <c r="A229" s="661" t="s">
        <v>574</v>
      </c>
      <c r="B229" s="662" t="s">
        <v>575</v>
      </c>
      <c r="C229" s="663" t="s">
        <v>580</v>
      </c>
      <c r="D229" s="664" t="s">
        <v>4207</v>
      </c>
      <c r="E229" s="663" t="s">
        <v>597</v>
      </c>
      <c r="F229" s="664" t="s">
        <v>4237</v>
      </c>
      <c r="G229" s="663" t="s">
        <v>627</v>
      </c>
      <c r="H229" s="663" t="s">
        <v>1381</v>
      </c>
      <c r="I229" s="663" t="s">
        <v>1382</v>
      </c>
      <c r="J229" s="663" t="s">
        <v>1383</v>
      </c>
      <c r="K229" s="663" t="s">
        <v>1384</v>
      </c>
      <c r="L229" s="665">
        <v>52.99</v>
      </c>
      <c r="M229" s="665">
        <v>1</v>
      </c>
      <c r="N229" s="666">
        <v>52.99</v>
      </c>
    </row>
    <row r="230" spans="1:14" ht="14.4" customHeight="1" x14ac:dyDescent="0.3">
      <c r="A230" s="661" t="s">
        <v>574</v>
      </c>
      <c r="B230" s="662" t="s">
        <v>575</v>
      </c>
      <c r="C230" s="663" t="s">
        <v>580</v>
      </c>
      <c r="D230" s="664" t="s">
        <v>4207</v>
      </c>
      <c r="E230" s="663" t="s">
        <v>597</v>
      </c>
      <c r="F230" s="664" t="s">
        <v>4237</v>
      </c>
      <c r="G230" s="663" t="s">
        <v>627</v>
      </c>
      <c r="H230" s="663" t="s">
        <v>1385</v>
      </c>
      <c r="I230" s="663" t="s">
        <v>1386</v>
      </c>
      <c r="J230" s="663" t="s">
        <v>1387</v>
      </c>
      <c r="K230" s="663" t="s">
        <v>1388</v>
      </c>
      <c r="L230" s="665">
        <v>104.07000000000002</v>
      </c>
      <c r="M230" s="665">
        <v>9</v>
      </c>
      <c r="N230" s="666">
        <v>936.63000000000022</v>
      </c>
    </row>
    <row r="231" spans="1:14" ht="14.4" customHeight="1" x14ac:dyDescent="0.3">
      <c r="A231" s="661" t="s">
        <v>574</v>
      </c>
      <c r="B231" s="662" t="s">
        <v>575</v>
      </c>
      <c r="C231" s="663" t="s">
        <v>580</v>
      </c>
      <c r="D231" s="664" t="s">
        <v>4207</v>
      </c>
      <c r="E231" s="663" t="s">
        <v>597</v>
      </c>
      <c r="F231" s="664" t="s">
        <v>4237</v>
      </c>
      <c r="G231" s="663" t="s">
        <v>627</v>
      </c>
      <c r="H231" s="663" t="s">
        <v>1389</v>
      </c>
      <c r="I231" s="663" t="s">
        <v>1390</v>
      </c>
      <c r="J231" s="663" t="s">
        <v>1391</v>
      </c>
      <c r="K231" s="663" t="s">
        <v>765</v>
      </c>
      <c r="L231" s="665">
        <v>1090.8</v>
      </c>
      <c r="M231" s="665">
        <v>1</v>
      </c>
      <c r="N231" s="666">
        <v>1090.8</v>
      </c>
    </row>
    <row r="232" spans="1:14" ht="14.4" customHeight="1" x14ac:dyDescent="0.3">
      <c r="A232" s="661" t="s">
        <v>574</v>
      </c>
      <c r="B232" s="662" t="s">
        <v>575</v>
      </c>
      <c r="C232" s="663" t="s">
        <v>580</v>
      </c>
      <c r="D232" s="664" t="s">
        <v>4207</v>
      </c>
      <c r="E232" s="663" t="s">
        <v>597</v>
      </c>
      <c r="F232" s="664" t="s">
        <v>4237</v>
      </c>
      <c r="G232" s="663" t="s">
        <v>627</v>
      </c>
      <c r="H232" s="663" t="s">
        <v>1392</v>
      </c>
      <c r="I232" s="663" t="s">
        <v>1393</v>
      </c>
      <c r="J232" s="663" t="s">
        <v>1394</v>
      </c>
      <c r="K232" s="663" t="s">
        <v>1395</v>
      </c>
      <c r="L232" s="665">
        <v>48.4</v>
      </c>
      <c r="M232" s="665">
        <v>1</v>
      </c>
      <c r="N232" s="666">
        <v>48.4</v>
      </c>
    </row>
    <row r="233" spans="1:14" ht="14.4" customHeight="1" x14ac:dyDescent="0.3">
      <c r="A233" s="661" t="s">
        <v>574</v>
      </c>
      <c r="B233" s="662" t="s">
        <v>575</v>
      </c>
      <c r="C233" s="663" t="s">
        <v>580</v>
      </c>
      <c r="D233" s="664" t="s">
        <v>4207</v>
      </c>
      <c r="E233" s="663" t="s">
        <v>597</v>
      </c>
      <c r="F233" s="664" t="s">
        <v>4237</v>
      </c>
      <c r="G233" s="663" t="s">
        <v>627</v>
      </c>
      <c r="H233" s="663" t="s">
        <v>1396</v>
      </c>
      <c r="I233" s="663" t="s">
        <v>1397</v>
      </c>
      <c r="J233" s="663" t="s">
        <v>1398</v>
      </c>
      <c r="K233" s="663" t="s">
        <v>1399</v>
      </c>
      <c r="L233" s="665">
        <v>53.46</v>
      </c>
      <c r="M233" s="665">
        <v>4</v>
      </c>
      <c r="N233" s="666">
        <v>213.84</v>
      </c>
    </row>
    <row r="234" spans="1:14" ht="14.4" customHeight="1" x14ac:dyDescent="0.3">
      <c r="A234" s="661" t="s">
        <v>574</v>
      </c>
      <c r="B234" s="662" t="s">
        <v>575</v>
      </c>
      <c r="C234" s="663" t="s">
        <v>580</v>
      </c>
      <c r="D234" s="664" t="s">
        <v>4207</v>
      </c>
      <c r="E234" s="663" t="s">
        <v>597</v>
      </c>
      <c r="F234" s="664" t="s">
        <v>4237</v>
      </c>
      <c r="G234" s="663" t="s">
        <v>627</v>
      </c>
      <c r="H234" s="663" t="s">
        <v>1400</v>
      </c>
      <c r="I234" s="663" t="s">
        <v>1400</v>
      </c>
      <c r="J234" s="663" t="s">
        <v>1401</v>
      </c>
      <c r="K234" s="663" t="s">
        <v>1402</v>
      </c>
      <c r="L234" s="665">
        <v>1034.464339874776</v>
      </c>
      <c r="M234" s="665">
        <v>1</v>
      </c>
      <c r="N234" s="666">
        <v>1034.464339874776</v>
      </c>
    </row>
    <row r="235" spans="1:14" ht="14.4" customHeight="1" x14ac:dyDescent="0.3">
      <c r="A235" s="661" t="s">
        <v>574</v>
      </c>
      <c r="B235" s="662" t="s">
        <v>575</v>
      </c>
      <c r="C235" s="663" t="s">
        <v>580</v>
      </c>
      <c r="D235" s="664" t="s">
        <v>4207</v>
      </c>
      <c r="E235" s="663" t="s">
        <v>597</v>
      </c>
      <c r="F235" s="664" t="s">
        <v>4237</v>
      </c>
      <c r="G235" s="663" t="s">
        <v>627</v>
      </c>
      <c r="H235" s="663" t="s">
        <v>1403</v>
      </c>
      <c r="I235" s="663" t="s">
        <v>1404</v>
      </c>
      <c r="J235" s="663" t="s">
        <v>1405</v>
      </c>
      <c r="K235" s="663" t="s">
        <v>1406</v>
      </c>
      <c r="L235" s="665">
        <v>105.81</v>
      </c>
      <c r="M235" s="665">
        <v>2</v>
      </c>
      <c r="N235" s="666">
        <v>211.62</v>
      </c>
    </row>
    <row r="236" spans="1:14" ht="14.4" customHeight="1" x14ac:dyDescent="0.3">
      <c r="A236" s="661" t="s">
        <v>574</v>
      </c>
      <c r="B236" s="662" t="s">
        <v>575</v>
      </c>
      <c r="C236" s="663" t="s">
        <v>580</v>
      </c>
      <c r="D236" s="664" t="s">
        <v>4207</v>
      </c>
      <c r="E236" s="663" t="s">
        <v>597</v>
      </c>
      <c r="F236" s="664" t="s">
        <v>4237</v>
      </c>
      <c r="G236" s="663" t="s">
        <v>627</v>
      </c>
      <c r="H236" s="663" t="s">
        <v>1407</v>
      </c>
      <c r="I236" s="663" t="s">
        <v>1408</v>
      </c>
      <c r="J236" s="663" t="s">
        <v>1409</v>
      </c>
      <c r="K236" s="663" t="s">
        <v>1410</v>
      </c>
      <c r="L236" s="665">
        <v>40.180147098134817</v>
      </c>
      <c r="M236" s="665">
        <v>5</v>
      </c>
      <c r="N236" s="666">
        <v>200.90073549067409</v>
      </c>
    </row>
    <row r="237" spans="1:14" ht="14.4" customHeight="1" x14ac:dyDescent="0.3">
      <c r="A237" s="661" t="s">
        <v>574</v>
      </c>
      <c r="B237" s="662" t="s">
        <v>575</v>
      </c>
      <c r="C237" s="663" t="s">
        <v>580</v>
      </c>
      <c r="D237" s="664" t="s">
        <v>4207</v>
      </c>
      <c r="E237" s="663" t="s">
        <v>597</v>
      </c>
      <c r="F237" s="664" t="s">
        <v>4237</v>
      </c>
      <c r="G237" s="663" t="s">
        <v>627</v>
      </c>
      <c r="H237" s="663" t="s">
        <v>1411</v>
      </c>
      <c r="I237" s="663" t="s">
        <v>1412</v>
      </c>
      <c r="J237" s="663" t="s">
        <v>1413</v>
      </c>
      <c r="K237" s="663" t="s">
        <v>1414</v>
      </c>
      <c r="L237" s="665">
        <v>96.14500000000001</v>
      </c>
      <c r="M237" s="665">
        <v>2</v>
      </c>
      <c r="N237" s="666">
        <v>192.29000000000002</v>
      </c>
    </row>
    <row r="238" spans="1:14" ht="14.4" customHeight="1" x14ac:dyDescent="0.3">
      <c r="A238" s="661" t="s">
        <v>574</v>
      </c>
      <c r="B238" s="662" t="s">
        <v>575</v>
      </c>
      <c r="C238" s="663" t="s">
        <v>580</v>
      </c>
      <c r="D238" s="664" t="s">
        <v>4207</v>
      </c>
      <c r="E238" s="663" t="s">
        <v>597</v>
      </c>
      <c r="F238" s="664" t="s">
        <v>4237</v>
      </c>
      <c r="G238" s="663" t="s">
        <v>627</v>
      </c>
      <c r="H238" s="663" t="s">
        <v>1415</v>
      </c>
      <c r="I238" s="663" t="s">
        <v>215</v>
      </c>
      <c r="J238" s="663" t="s">
        <v>1416</v>
      </c>
      <c r="K238" s="663"/>
      <c r="L238" s="665">
        <v>50.820000000000014</v>
      </c>
      <c r="M238" s="665">
        <v>2</v>
      </c>
      <c r="N238" s="666">
        <v>101.64000000000003</v>
      </c>
    </row>
    <row r="239" spans="1:14" ht="14.4" customHeight="1" x14ac:dyDescent="0.3">
      <c r="A239" s="661" t="s">
        <v>574</v>
      </c>
      <c r="B239" s="662" t="s">
        <v>575</v>
      </c>
      <c r="C239" s="663" t="s">
        <v>580</v>
      </c>
      <c r="D239" s="664" t="s">
        <v>4207</v>
      </c>
      <c r="E239" s="663" t="s">
        <v>597</v>
      </c>
      <c r="F239" s="664" t="s">
        <v>4237</v>
      </c>
      <c r="G239" s="663" t="s">
        <v>627</v>
      </c>
      <c r="H239" s="663" t="s">
        <v>1417</v>
      </c>
      <c r="I239" s="663" t="s">
        <v>215</v>
      </c>
      <c r="J239" s="663" t="s">
        <v>1418</v>
      </c>
      <c r="K239" s="663"/>
      <c r="L239" s="665">
        <v>81.001493981574683</v>
      </c>
      <c r="M239" s="665">
        <v>12</v>
      </c>
      <c r="N239" s="666">
        <v>972.01792777889614</v>
      </c>
    </row>
    <row r="240" spans="1:14" ht="14.4" customHeight="1" x14ac:dyDescent="0.3">
      <c r="A240" s="661" t="s">
        <v>574</v>
      </c>
      <c r="B240" s="662" t="s">
        <v>575</v>
      </c>
      <c r="C240" s="663" t="s">
        <v>580</v>
      </c>
      <c r="D240" s="664" t="s">
        <v>4207</v>
      </c>
      <c r="E240" s="663" t="s">
        <v>597</v>
      </c>
      <c r="F240" s="664" t="s">
        <v>4237</v>
      </c>
      <c r="G240" s="663" t="s">
        <v>627</v>
      </c>
      <c r="H240" s="663" t="s">
        <v>1419</v>
      </c>
      <c r="I240" s="663" t="s">
        <v>215</v>
      </c>
      <c r="J240" s="663" t="s">
        <v>1420</v>
      </c>
      <c r="K240" s="663"/>
      <c r="L240" s="665">
        <v>79.59231075500054</v>
      </c>
      <c r="M240" s="665">
        <v>8</v>
      </c>
      <c r="N240" s="666">
        <v>636.73848604000432</v>
      </c>
    </row>
    <row r="241" spans="1:14" ht="14.4" customHeight="1" x14ac:dyDescent="0.3">
      <c r="A241" s="661" t="s">
        <v>574</v>
      </c>
      <c r="B241" s="662" t="s">
        <v>575</v>
      </c>
      <c r="C241" s="663" t="s">
        <v>580</v>
      </c>
      <c r="D241" s="664" t="s">
        <v>4207</v>
      </c>
      <c r="E241" s="663" t="s">
        <v>597</v>
      </c>
      <c r="F241" s="664" t="s">
        <v>4237</v>
      </c>
      <c r="G241" s="663" t="s">
        <v>627</v>
      </c>
      <c r="H241" s="663" t="s">
        <v>1421</v>
      </c>
      <c r="I241" s="663" t="s">
        <v>1422</v>
      </c>
      <c r="J241" s="663" t="s">
        <v>1423</v>
      </c>
      <c r="K241" s="663" t="s">
        <v>1424</v>
      </c>
      <c r="L241" s="665">
        <v>42.78</v>
      </c>
      <c r="M241" s="665">
        <v>1</v>
      </c>
      <c r="N241" s="666">
        <v>42.78</v>
      </c>
    </row>
    <row r="242" spans="1:14" ht="14.4" customHeight="1" x14ac:dyDescent="0.3">
      <c r="A242" s="661" t="s">
        <v>574</v>
      </c>
      <c r="B242" s="662" t="s">
        <v>575</v>
      </c>
      <c r="C242" s="663" t="s">
        <v>580</v>
      </c>
      <c r="D242" s="664" t="s">
        <v>4207</v>
      </c>
      <c r="E242" s="663" t="s">
        <v>597</v>
      </c>
      <c r="F242" s="664" t="s">
        <v>4237</v>
      </c>
      <c r="G242" s="663" t="s">
        <v>627</v>
      </c>
      <c r="H242" s="663" t="s">
        <v>1425</v>
      </c>
      <c r="I242" s="663" t="s">
        <v>1426</v>
      </c>
      <c r="J242" s="663" t="s">
        <v>1427</v>
      </c>
      <c r="K242" s="663" t="s">
        <v>1246</v>
      </c>
      <c r="L242" s="665">
        <v>43.699999999999996</v>
      </c>
      <c r="M242" s="665">
        <v>2</v>
      </c>
      <c r="N242" s="666">
        <v>87.399999999999991</v>
      </c>
    </row>
    <row r="243" spans="1:14" ht="14.4" customHeight="1" x14ac:dyDescent="0.3">
      <c r="A243" s="661" t="s">
        <v>574</v>
      </c>
      <c r="B243" s="662" t="s">
        <v>575</v>
      </c>
      <c r="C243" s="663" t="s">
        <v>580</v>
      </c>
      <c r="D243" s="664" t="s">
        <v>4207</v>
      </c>
      <c r="E243" s="663" t="s">
        <v>597</v>
      </c>
      <c r="F243" s="664" t="s">
        <v>4237</v>
      </c>
      <c r="G243" s="663" t="s">
        <v>627</v>
      </c>
      <c r="H243" s="663" t="s">
        <v>1428</v>
      </c>
      <c r="I243" s="663" t="s">
        <v>1429</v>
      </c>
      <c r="J243" s="663" t="s">
        <v>1430</v>
      </c>
      <c r="K243" s="663" t="s">
        <v>1431</v>
      </c>
      <c r="L243" s="665">
        <v>112.59197993409961</v>
      </c>
      <c r="M243" s="665">
        <v>66</v>
      </c>
      <c r="N243" s="666">
        <v>7431.0706756505742</v>
      </c>
    </row>
    <row r="244" spans="1:14" ht="14.4" customHeight="1" x14ac:dyDescent="0.3">
      <c r="A244" s="661" t="s">
        <v>574</v>
      </c>
      <c r="B244" s="662" t="s">
        <v>575</v>
      </c>
      <c r="C244" s="663" t="s">
        <v>580</v>
      </c>
      <c r="D244" s="664" t="s">
        <v>4207</v>
      </c>
      <c r="E244" s="663" t="s">
        <v>597</v>
      </c>
      <c r="F244" s="664" t="s">
        <v>4237</v>
      </c>
      <c r="G244" s="663" t="s">
        <v>627</v>
      </c>
      <c r="H244" s="663" t="s">
        <v>1432</v>
      </c>
      <c r="I244" s="663" t="s">
        <v>1433</v>
      </c>
      <c r="J244" s="663" t="s">
        <v>1434</v>
      </c>
      <c r="K244" s="663" t="s">
        <v>1435</v>
      </c>
      <c r="L244" s="665">
        <v>108.0757142857143</v>
      </c>
      <c r="M244" s="665">
        <v>2</v>
      </c>
      <c r="N244" s="666">
        <v>216.1514285714286</v>
      </c>
    </row>
    <row r="245" spans="1:14" ht="14.4" customHeight="1" x14ac:dyDescent="0.3">
      <c r="A245" s="661" t="s">
        <v>574</v>
      </c>
      <c r="B245" s="662" t="s">
        <v>575</v>
      </c>
      <c r="C245" s="663" t="s">
        <v>580</v>
      </c>
      <c r="D245" s="664" t="s">
        <v>4207</v>
      </c>
      <c r="E245" s="663" t="s">
        <v>597</v>
      </c>
      <c r="F245" s="664" t="s">
        <v>4237</v>
      </c>
      <c r="G245" s="663" t="s">
        <v>627</v>
      </c>
      <c r="H245" s="663" t="s">
        <v>1436</v>
      </c>
      <c r="I245" s="663" t="s">
        <v>1437</v>
      </c>
      <c r="J245" s="663" t="s">
        <v>1438</v>
      </c>
      <c r="K245" s="663" t="s">
        <v>1439</v>
      </c>
      <c r="L245" s="665">
        <v>117.95938145120974</v>
      </c>
      <c r="M245" s="665">
        <v>4</v>
      </c>
      <c r="N245" s="666">
        <v>471.83752580483895</v>
      </c>
    </row>
    <row r="246" spans="1:14" ht="14.4" customHeight="1" x14ac:dyDescent="0.3">
      <c r="A246" s="661" t="s">
        <v>574</v>
      </c>
      <c r="B246" s="662" t="s">
        <v>575</v>
      </c>
      <c r="C246" s="663" t="s">
        <v>580</v>
      </c>
      <c r="D246" s="664" t="s">
        <v>4207</v>
      </c>
      <c r="E246" s="663" t="s">
        <v>597</v>
      </c>
      <c r="F246" s="664" t="s">
        <v>4237</v>
      </c>
      <c r="G246" s="663" t="s">
        <v>627</v>
      </c>
      <c r="H246" s="663" t="s">
        <v>1440</v>
      </c>
      <c r="I246" s="663" t="s">
        <v>1441</v>
      </c>
      <c r="J246" s="663" t="s">
        <v>1442</v>
      </c>
      <c r="K246" s="663" t="s">
        <v>1443</v>
      </c>
      <c r="L246" s="665">
        <v>437.59000000000003</v>
      </c>
      <c r="M246" s="665">
        <v>1</v>
      </c>
      <c r="N246" s="666">
        <v>437.59000000000003</v>
      </c>
    </row>
    <row r="247" spans="1:14" ht="14.4" customHeight="1" x14ac:dyDescent="0.3">
      <c r="A247" s="661" t="s">
        <v>574</v>
      </c>
      <c r="B247" s="662" t="s">
        <v>575</v>
      </c>
      <c r="C247" s="663" t="s">
        <v>580</v>
      </c>
      <c r="D247" s="664" t="s">
        <v>4207</v>
      </c>
      <c r="E247" s="663" t="s">
        <v>597</v>
      </c>
      <c r="F247" s="664" t="s">
        <v>4237</v>
      </c>
      <c r="G247" s="663" t="s">
        <v>627</v>
      </c>
      <c r="H247" s="663" t="s">
        <v>1444</v>
      </c>
      <c r="I247" s="663" t="s">
        <v>1445</v>
      </c>
      <c r="J247" s="663" t="s">
        <v>1446</v>
      </c>
      <c r="K247" s="663" t="s">
        <v>1321</v>
      </c>
      <c r="L247" s="665">
        <v>22.130000000000003</v>
      </c>
      <c r="M247" s="665">
        <v>2</v>
      </c>
      <c r="N247" s="666">
        <v>44.260000000000005</v>
      </c>
    </row>
    <row r="248" spans="1:14" ht="14.4" customHeight="1" x14ac:dyDescent="0.3">
      <c r="A248" s="661" t="s">
        <v>574</v>
      </c>
      <c r="B248" s="662" t="s">
        <v>575</v>
      </c>
      <c r="C248" s="663" t="s">
        <v>580</v>
      </c>
      <c r="D248" s="664" t="s">
        <v>4207</v>
      </c>
      <c r="E248" s="663" t="s">
        <v>597</v>
      </c>
      <c r="F248" s="664" t="s">
        <v>4237</v>
      </c>
      <c r="G248" s="663" t="s">
        <v>627</v>
      </c>
      <c r="H248" s="663" t="s">
        <v>1447</v>
      </c>
      <c r="I248" s="663" t="s">
        <v>1448</v>
      </c>
      <c r="J248" s="663" t="s">
        <v>1449</v>
      </c>
      <c r="K248" s="663" t="s">
        <v>1321</v>
      </c>
      <c r="L248" s="665">
        <v>36.93</v>
      </c>
      <c r="M248" s="665">
        <v>4</v>
      </c>
      <c r="N248" s="666">
        <v>147.72</v>
      </c>
    </row>
    <row r="249" spans="1:14" ht="14.4" customHeight="1" x14ac:dyDescent="0.3">
      <c r="A249" s="661" t="s">
        <v>574</v>
      </c>
      <c r="B249" s="662" t="s">
        <v>575</v>
      </c>
      <c r="C249" s="663" t="s">
        <v>580</v>
      </c>
      <c r="D249" s="664" t="s">
        <v>4207</v>
      </c>
      <c r="E249" s="663" t="s">
        <v>597</v>
      </c>
      <c r="F249" s="664" t="s">
        <v>4237</v>
      </c>
      <c r="G249" s="663" t="s">
        <v>627</v>
      </c>
      <c r="H249" s="663" t="s">
        <v>1450</v>
      </c>
      <c r="I249" s="663" t="s">
        <v>1450</v>
      </c>
      <c r="J249" s="663" t="s">
        <v>1451</v>
      </c>
      <c r="K249" s="663" t="s">
        <v>1452</v>
      </c>
      <c r="L249" s="665">
        <v>90.549999999999955</v>
      </c>
      <c r="M249" s="665">
        <v>1</v>
      </c>
      <c r="N249" s="666">
        <v>90.549999999999955</v>
      </c>
    </row>
    <row r="250" spans="1:14" ht="14.4" customHeight="1" x14ac:dyDescent="0.3">
      <c r="A250" s="661" t="s">
        <v>574</v>
      </c>
      <c r="B250" s="662" t="s">
        <v>575</v>
      </c>
      <c r="C250" s="663" t="s">
        <v>580</v>
      </c>
      <c r="D250" s="664" t="s">
        <v>4207</v>
      </c>
      <c r="E250" s="663" t="s">
        <v>597</v>
      </c>
      <c r="F250" s="664" t="s">
        <v>4237</v>
      </c>
      <c r="G250" s="663" t="s">
        <v>627</v>
      </c>
      <c r="H250" s="663" t="s">
        <v>1453</v>
      </c>
      <c r="I250" s="663" t="s">
        <v>1453</v>
      </c>
      <c r="J250" s="663" t="s">
        <v>1454</v>
      </c>
      <c r="K250" s="663" t="s">
        <v>1455</v>
      </c>
      <c r="L250" s="665">
        <v>91.999601341144839</v>
      </c>
      <c r="M250" s="665">
        <v>6</v>
      </c>
      <c r="N250" s="666">
        <v>551.997608046869</v>
      </c>
    </row>
    <row r="251" spans="1:14" ht="14.4" customHeight="1" x14ac:dyDescent="0.3">
      <c r="A251" s="661" t="s">
        <v>574</v>
      </c>
      <c r="B251" s="662" t="s">
        <v>575</v>
      </c>
      <c r="C251" s="663" t="s">
        <v>580</v>
      </c>
      <c r="D251" s="664" t="s">
        <v>4207</v>
      </c>
      <c r="E251" s="663" t="s">
        <v>597</v>
      </c>
      <c r="F251" s="664" t="s">
        <v>4237</v>
      </c>
      <c r="G251" s="663" t="s">
        <v>627</v>
      </c>
      <c r="H251" s="663" t="s">
        <v>1456</v>
      </c>
      <c r="I251" s="663" t="s">
        <v>1457</v>
      </c>
      <c r="J251" s="663" t="s">
        <v>1458</v>
      </c>
      <c r="K251" s="663" t="s">
        <v>1459</v>
      </c>
      <c r="L251" s="665">
        <v>384.15352941176462</v>
      </c>
      <c r="M251" s="665">
        <v>17</v>
      </c>
      <c r="N251" s="666">
        <v>6530.6099999999988</v>
      </c>
    </row>
    <row r="252" spans="1:14" ht="14.4" customHeight="1" x14ac:dyDescent="0.3">
      <c r="A252" s="661" t="s">
        <v>574</v>
      </c>
      <c r="B252" s="662" t="s">
        <v>575</v>
      </c>
      <c r="C252" s="663" t="s">
        <v>580</v>
      </c>
      <c r="D252" s="664" t="s">
        <v>4207</v>
      </c>
      <c r="E252" s="663" t="s">
        <v>597</v>
      </c>
      <c r="F252" s="664" t="s">
        <v>4237</v>
      </c>
      <c r="G252" s="663" t="s">
        <v>627</v>
      </c>
      <c r="H252" s="663" t="s">
        <v>1460</v>
      </c>
      <c r="I252" s="663" t="s">
        <v>1461</v>
      </c>
      <c r="J252" s="663" t="s">
        <v>1462</v>
      </c>
      <c r="K252" s="663" t="s">
        <v>1463</v>
      </c>
      <c r="L252" s="665">
        <v>130.16999999999996</v>
      </c>
      <c r="M252" s="665">
        <v>1</v>
      </c>
      <c r="N252" s="666">
        <v>130.16999999999996</v>
      </c>
    </row>
    <row r="253" spans="1:14" ht="14.4" customHeight="1" x14ac:dyDescent="0.3">
      <c r="A253" s="661" t="s">
        <v>574</v>
      </c>
      <c r="B253" s="662" t="s">
        <v>575</v>
      </c>
      <c r="C253" s="663" t="s">
        <v>580</v>
      </c>
      <c r="D253" s="664" t="s">
        <v>4207</v>
      </c>
      <c r="E253" s="663" t="s">
        <v>597</v>
      </c>
      <c r="F253" s="664" t="s">
        <v>4237</v>
      </c>
      <c r="G253" s="663" t="s">
        <v>627</v>
      </c>
      <c r="H253" s="663" t="s">
        <v>1464</v>
      </c>
      <c r="I253" s="663" t="s">
        <v>1465</v>
      </c>
      <c r="J253" s="663" t="s">
        <v>1466</v>
      </c>
      <c r="K253" s="663" t="s">
        <v>1467</v>
      </c>
      <c r="L253" s="665">
        <v>39.459842675500113</v>
      </c>
      <c r="M253" s="665">
        <v>3</v>
      </c>
      <c r="N253" s="666">
        <v>118.37952802650034</v>
      </c>
    </row>
    <row r="254" spans="1:14" ht="14.4" customHeight="1" x14ac:dyDescent="0.3">
      <c r="A254" s="661" t="s">
        <v>574</v>
      </c>
      <c r="B254" s="662" t="s">
        <v>575</v>
      </c>
      <c r="C254" s="663" t="s">
        <v>580</v>
      </c>
      <c r="D254" s="664" t="s">
        <v>4207</v>
      </c>
      <c r="E254" s="663" t="s">
        <v>597</v>
      </c>
      <c r="F254" s="664" t="s">
        <v>4237</v>
      </c>
      <c r="G254" s="663" t="s">
        <v>627</v>
      </c>
      <c r="H254" s="663" t="s">
        <v>1468</v>
      </c>
      <c r="I254" s="663" t="s">
        <v>1468</v>
      </c>
      <c r="J254" s="663" t="s">
        <v>1469</v>
      </c>
      <c r="K254" s="663" t="s">
        <v>1470</v>
      </c>
      <c r="L254" s="665">
        <v>46.743102329578079</v>
      </c>
      <c r="M254" s="665">
        <v>13</v>
      </c>
      <c r="N254" s="666">
        <v>607.660330284515</v>
      </c>
    </row>
    <row r="255" spans="1:14" ht="14.4" customHeight="1" x14ac:dyDescent="0.3">
      <c r="A255" s="661" t="s">
        <v>574</v>
      </c>
      <c r="B255" s="662" t="s">
        <v>575</v>
      </c>
      <c r="C255" s="663" t="s">
        <v>580</v>
      </c>
      <c r="D255" s="664" t="s">
        <v>4207</v>
      </c>
      <c r="E255" s="663" t="s">
        <v>597</v>
      </c>
      <c r="F255" s="664" t="s">
        <v>4237</v>
      </c>
      <c r="G255" s="663" t="s">
        <v>627</v>
      </c>
      <c r="H255" s="663" t="s">
        <v>1471</v>
      </c>
      <c r="I255" s="663" t="s">
        <v>1472</v>
      </c>
      <c r="J255" s="663" t="s">
        <v>1473</v>
      </c>
      <c r="K255" s="663" t="s">
        <v>1474</v>
      </c>
      <c r="L255" s="665">
        <v>70.989999999999995</v>
      </c>
      <c r="M255" s="665">
        <v>1</v>
      </c>
      <c r="N255" s="666">
        <v>70.989999999999995</v>
      </c>
    </row>
    <row r="256" spans="1:14" ht="14.4" customHeight="1" x14ac:dyDescent="0.3">
      <c r="A256" s="661" t="s">
        <v>574</v>
      </c>
      <c r="B256" s="662" t="s">
        <v>575</v>
      </c>
      <c r="C256" s="663" t="s">
        <v>580</v>
      </c>
      <c r="D256" s="664" t="s">
        <v>4207</v>
      </c>
      <c r="E256" s="663" t="s">
        <v>597</v>
      </c>
      <c r="F256" s="664" t="s">
        <v>4237</v>
      </c>
      <c r="G256" s="663" t="s">
        <v>627</v>
      </c>
      <c r="H256" s="663" t="s">
        <v>1475</v>
      </c>
      <c r="I256" s="663" t="s">
        <v>1476</v>
      </c>
      <c r="J256" s="663" t="s">
        <v>1477</v>
      </c>
      <c r="K256" s="663" t="s">
        <v>1478</v>
      </c>
      <c r="L256" s="665">
        <v>175.59999999999991</v>
      </c>
      <c r="M256" s="665">
        <v>1</v>
      </c>
      <c r="N256" s="666">
        <v>175.59999999999991</v>
      </c>
    </row>
    <row r="257" spans="1:14" ht="14.4" customHeight="1" x14ac:dyDescent="0.3">
      <c r="A257" s="661" t="s">
        <v>574</v>
      </c>
      <c r="B257" s="662" t="s">
        <v>575</v>
      </c>
      <c r="C257" s="663" t="s">
        <v>580</v>
      </c>
      <c r="D257" s="664" t="s">
        <v>4207</v>
      </c>
      <c r="E257" s="663" t="s">
        <v>597</v>
      </c>
      <c r="F257" s="664" t="s">
        <v>4237</v>
      </c>
      <c r="G257" s="663" t="s">
        <v>627</v>
      </c>
      <c r="H257" s="663" t="s">
        <v>1479</v>
      </c>
      <c r="I257" s="663" t="s">
        <v>1480</v>
      </c>
      <c r="J257" s="663" t="s">
        <v>1481</v>
      </c>
      <c r="K257" s="663" t="s">
        <v>1482</v>
      </c>
      <c r="L257" s="665">
        <v>128.35999470510168</v>
      </c>
      <c r="M257" s="665">
        <v>1</v>
      </c>
      <c r="N257" s="666">
        <v>128.35999470510168</v>
      </c>
    </row>
    <row r="258" spans="1:14" ht="14.4" customHeight="1" x14ac:dyDescent="0.3">
      <c r="A258" s="661" t="s">
        <v>574</v>
      </c>
      <c r="B258" s="662" t="s">
        <v>575</v>
      </c>
      <c r="C258" s="663" t="s">
        <v>580</v>
      </c>
      <c r="D258" s="664" t="s">
        <v>4207</v>
      </c>
      <c r="E258" s="663" t="s">
        <v>597</v>
      </c>
      <c r="F258" s="664" t="s">
        <v>4237</v>
      </c>
      <c r="G258" s="663" t="s">
        <v>627</v>
      </c>
      <c r="H258" s="663" t="s">
        <v>1483</v>
      </c>
      <c r="I258" s="663" t="s">
        <v>1484</v>
      </c>
      <c r="J258" s="663" t="s">
        <v>1485</v>
      </c>
      <c r="K258" s="663" t="s">
        <v>1486</v>
      </c>
      <c r="L258" s="665">
        <v>286.06</v>
      </c>
      <c r="M258" s="665">
        <v>2</v>
      </c>
      <c r="N258" s="666">
        <v>572.12</v>
      </c>
    </row>
    <row r="259" spans="1:14" ht="14.4" customHeight="1" x14ac:dyDescent="0.3">
      <c r="A259" s="661" t="s">
        <v>574</v>
      </c>
      <c r="B259" s="662" t="s">
        <v>575</v>
      </c>
      <c r="C259" s="663" t="s">
        <v>580</v>
      </c>
      <c r="D259" s="664" t="s">
        <v>4207</v>
      </c>
      <c r="E259" s="663" t="s">
        <v>597</v>
      </c>
      <c r="F259" s="664" t="s">
        <v>4237</v>
      </c>
      <c r="G259" s="663" t="s">
        <v>627</v>
      </c>
      <c r="H259" s="663" t="s">
        <v>1487</v>
      </c>
      <c r="I259" s="663" t="s">
        <v>1488</v>
      </c>
      <c r="J259" s="663" t="s">
        <v>1489</v>
      </c>
      <c r="K259" s="663" t="s">
        <v>1490</v>
      </c>
      <c r="L259" s="665">
        <v>50.2</v>
      </c>
      <c r="M259" s="665">
        <v>2</v>
      </c>
      <c r="N259" s="666">
        <v>100.4</v>
      </c>
    </row>
    <row r="260" spans="1:14" ht="14.4" customHeight="1" x14ac:dyDescent="0.3">
      <c r="A260" s="661" t="s">
        <v>574</v>
      </c>
      <c r="B260" s="662" t="s">
        <v>575</v>
      </c>
      <c r="C260" s="663" t="s">
        <v>580</v>
      </c>
      <c r="D260" s="664" t="s">
        <v>4207</v>
      </c>
      <c r="E260" s="663" t="s">
        <v>597</v>
      </c>
      <c r="F260" s="664" t="s">
        <v>4237</v>
      </c>
      <c r="G260" s="663" t="s">
        <v>627</v>
      </c>
      <c r="H260" s="663" t="s">
        <v>1491</v>
      </c>
      <c r="I260" s="663" t="s">
        <v>215</v>
      </c>
      <c r="J260" s="663" t="s">
        <v>1492</v>
      </c>
      <c r="K260" s="663"/>
      <c r="L260" s="665">
        <v>416.89928571428567</v>
      </c>
      <c r="M260" s="665">
        <v>49</v>
      </c>
      <c r="N260" s="666">
        <v>20428.064999999999</v>
      </c>
    </row>
    <row r="261" spans="1:14" ht="14.4" customHeight="1" x14ac:dyDescent="0.3">
      <c r="A261" s="661" t="s">
        <v>574</v>
      </c>
      <c r="B261" s="662" t="s">
        <v>575</v>
      </c>
      <c r="C261" s="663" t="s">
        <v>580</v>
      </c>
      <c r="D261" s="664" t="s">
        <v>4207</v>
      </c>
      <c r="E261" s="663" t="s">
        <v>597</v>
      </c>
      <c r="F261" s="664" t="s">
        <v>4237</v>
      </c>
      <c r="G261" s="663" t="s">
        <v>627</v>
      </c>
      <c r="H261" s="663" t="s">
        <v>1493</v>
      </c>
      <c r="I261" s="663" t="s">
        <v>215</v>
      </c>
      <c r="J261" s="663" t="s">
        <v>1494</v>
      </c>
      <c r="K261" s="663"/>
      <c r="L261" s="665">
        <v>177.51017439388107</v>
      </c>
      <c r="M261" s="665">
        <v>26</v>
      </c>
      <c r="N261" s="666">
        <v>4615.2645342409078</v>
      </c>
    </row>
    <row r="262" spans="1:14" ht="14.4" customHeight="1" x14ac:dyDescent="0.3">
      <c r="A262" s="661" t="s">
        <v>574</v>
      </c>
      <c r="B262" s="662" t="s">
        <v>575</v>
      </c>
      <c r="C262" s="663" t="s">
        <v>580</v>
      </c>
      <c r="D262" s="664" t="s">
        <v>4207</v>
      </c>
      <c r="E262" s="663" t="s">
        <v>597</v>
      </c>
      <c r="F262" s="664" t="s">
        <v>4237</v>
      </c>
      <c r="G262" s="663" t="s">
        <v>627</v>
      </c>
      <c r="H262" s="663" t="s">
        <v>1495</v>
      </c>
      <c r="I262" s="663" t="s">
        <v>215</v>
      </c>
      <c r="J262" s="663" t="s">
        <v>1496</v>
      </c>
      <c r="K262" s="663"/>
      <c r="L262" s="665">
        <v>134.609451281151</v>
      </c>
      <c r="M262" s="665">
        <v>2</v>
      </c>
      <c r="N262" s="666">
        <v>269.21890256230199</v>
      </c>
    </row>
    <row r="263" spans="1:14" ht="14.4" customHeight="1" x14ac:dyDescent="0.3">
      <c r="A263" s="661" t="s">
        <v>574</v>
      </c>
      <c r="B263" s="662" t="s">
        <v>575</v>
      </c>
      <c r="C263" s="663" t="s">
        <v>580</v>
      </c>
      <c r="D263" s="664" t="s">
        <v>4207</v>
      </c>
      <c r="E263" s="663" t="s">
        <v>597</v>
      </c>
      <c r="F263" s="664" t="s">
        <v>4237</v>
      </c>
      <c r="G263" s="663" t="s">
        <v>627</v>
      </c>
      <c r="H263" s="663" t="s">
        <v>1497</v>
      </c>
      <c r="I263" s="663" t="s">
        <v>1498</v>
      </c>
      <c r="J263" s="663" t="s">
        <v>1499</v>
      </c>
      <c r="K263" s="663" t="s">
        <v>1324</v>
      </c>
      <c r="L263" s="665">
        <v>42.33</v>
      </c>
      <c r="M263" s="665">
        <v>4</v>
      </c>
      <c r="N263" s="666">
        <v>169.32</v>
      </c>
    </row>
    <row r="264" spans="1:14" ht="14.4" customHeight="1" x14ac:dyDescent="0.3">
      <c r="A264" s="661" t="s">
        <v>574</v>
      </c>
      <c r="B264" s="662" t="s">
        <v>575</v>
      </c>
      <c r="C264" s="663" t="s">
        <v>580</v>
      </c>
      <c r="D264" s="664" t="s">
        <v>4207</v>
      </c>
      <c r="E264" s="663" t="s">
        <v>597</v>
      </c>
      <c r="F264" s="664" t="s">
        <v>4237</v>
      </c>
      <c r="G264" s="663" t="s">
        <v>627</v>
      </c>
      <c r="H264" s="663" t="s">
        <v>1500</v>
      </c>
      <c r="I264" s="663" t="s">
        <v>1501</v>
      </c>
      <c r="J264" s="663" t="s">
        <v>1502</v>
      </c>
      <c r="K264" s="663" t="s">
        <v>1503</v>
      </c>
      <c r="L264" s="665">
        <v>669.6</v>
      </c>
      <c r="M264" s="665">
        <v>2</v>
      </c>
      <c r="N264" s="666">
        <v>1339.2</v>
      </c>
    </row>
    <row r="265" spans="1:14" ht="14.4" customHeight="1" x14ac:dyDescent="0.3">
      <c r="A265" s="661" t="s">
        <v>574</v>
      </c>
      <c r="B265" s="662" t="s">
        <v>575</v>
      </c>
      <c r="C265" s="663" t="s">
        <v>580</v>
      </c>
      <c r="D265" s="664" t="s">
        <v>4207</v>
      </c>
      <c r="E265" s="663" t="s">
        <v>597</v>
      </c>
      <c r="F265" s="664" t="s">
        <v>4237</v>
      </c>
      <c r="G265" s="663" t="s">
        <v>627</v>
      </c>
      <c r="H265" s="663" t="s">
        <v>1504</v>
      </c>
      <c r="I265" s="663" t="s">
        <v>1505</v>
      </c>
      <c r="J265" s="663" t="s">
        <v>1506</v>
      </c>
      <c r="K265" s="663" t="s">
        <v>1507</v>
      </c>
      <c r="L265" s="665">
        <v>608.50806081407029</v>
      </c>
      <c r="M265" s="665">
        <v>3</v>
      </c>
      <c r="N265" s="666">
        <v>1825.5241824422108</v>
      </c>
    </row>
    <row r="266" spans="1:14" ht="14.4" customHeight="1" x14ac:dyDescent="0.3">
      <c r="A266" s="661" t="s">
        <v>574</v>
      </c>
      <c r="B266" s="662" t="s">
        <v>575</v>
      </c>
      <c r="C266" s="663" t="s">
        <v>580</v>
      </c>
      <c r="D266" s="664" t="s">
        <v>4207</v>
      </c>
      <c r="E266" s="663" t="s">
        <v>597</v>
      </c>
      <c r="F266" s="664" t="s">
        <v>4237</v>
      </c>
      <c r="G266" s="663" t="s">
        <v>627</v>
      </c>
      <c r="H266" s="663" t="s">
        <v>1508</v>
      </c>
      <c r="I266" s="663" t="s">
        <v>1509</v>
      </c>
      <c r="J266" s="663" t="s">
        <v>961</v>
      </c>
      <c r="K266" s="663" t="s">
        <v>1510</v>
      </c>
      <c r="L266" s="665">
        <v>136.62</v>
      </c>
      <c r="M266" s="665">
        <v>1</v>
      </c>
      <c r="N266" s="666">
        <v>136.62</v>
      </c>
    </row>
    <row r="267" spans="1:14" ht="14.4" customHeight="1" x14ac:dyDescent="0.3">
      <c r="A267" s="661" t="s">
        <v>574</v>
      </c>
      <c r="B267" s="662" t="s">
        <v>575</v>
      </c>
      <c r="C267" s="663" t="s">
        <v>580</v>
      </c>
      <c r="D267" s="664" t="s">
        <v>4207</v>
      </c>
      <c r="E267" s="663" t="s">
        <v>597</v>
      </c>
      <c r="F267" s="664" t="s">
        <v>4237</v>
      </c>
      <c r="G267" s="663" t="s">
        <v>627</v>
      </c>
      <c r="H267" s="663" t="s">
        <v>1511</v>
      </c>
      <c r="I267" s="663" t="s">
        <v>215</v>
      </c>
      <c r="J267" s="663" t="s">
        <v>1512</v>
      </c>
      <c r="K267" s="663"/>
      <c r="L267" s="665">
        <v>151.79996951800192</v>
      </c>
      <c r="M267" s="665">
        <v>1</v>
      </c>
      <c r="N267" s="666">
        <v>151.79996951800192</v>
      </c>
    </row>
    <row r="268" spans="1:14" ht="14.4" customHeight="1" x14ac:dyDescent="0.3">
      <c r="A268" s="661" t="s">
        <v>574</v>
      </c>
      <c r="B268" s="662" t="s">
        <v>575</v>
      </c>
      <c r="C268" s="663" t="s">
        <v>580</v>
      </c>
      <c r="D268" s="664" t="s">
        <v>4207</v>
      </c>
      <c r="E268" s="663" t="s">
        <v>597</v>
      </c>
      <c r="F268" s="664" t="s">
        <v>4237</v>
      </c>
      <c r="G268" s="663" t="s">
        <v>627</v>
      </c>
      <c r="H268" s="663" t="s">
        <v>1513</v>
      </c>
      <c r="I268" s="663" t="s">
        <v>1514</v>
      </c>
      <c r="J268" s="663" t="s">
        <v>1515</v>
      </c>
      <c r="K268" s="663" t="s">
        <v>1516</v>
      </c>
      <c r="L268" s="665">
        <v>109.78993566809137</v>
      </c>
      <c r="M268" s="665">
        <v>1</v>
      </c>
      <c r="N268" s="666">
        <v>109.78993566809137</v>
      </c>
    </row>
    <row r="269" spans="1:14" ht="14.4" customHeight="1" x14ac:dyDescent="0.3">
      <c r="A269" s="661" t="s">
        <v>574</v>
      </c>
      <c r="B269" s="662" t="s">
        <v>575</v>
      </c>
      <c r="C269" s="663" t="s">
        <v>580</v>
      </c>
      <c r="D269" s="664" t="s">
        <v>4207</v>
      </c>
      <c r="E269" s="663" t="s">
        <v>597</v>
      </c>
      <c r="F269" s="664" t="s">
        <v>4237</v>
      </c>
      <c r="G269" s="663" t="s">
        <v>627</v>
      </c>
      <c r="H269" s="663" t="s">
        <v>1517</v>
      </c>
      <c r="I269" s="663" t="s">
        <v>1518</v>
      </c>
      <c r="J269" s="663" t="s">
        <v>1519</v>
      </c>
      <c r="K269" s="663" t="s">
        <v>1520</v>
      </c>
      <c r="L269" s="665">
        <v>92.49</v>
      </c>
      <c r="M269" s="665">
        <v>1</v>
      </c>
      <c r="N269" s="666">
        <v>92.49</v>
      </c>
    </row>
    <row r="270" spans="1:14" ht="14.4" customHeight="1" x14ac:dyDescent="0.3">
      <c r="A270" s="661" t="s">
        <v>574</v>
      </c>
      <c r="B270" s="662" t="s">
        <v>575</v>
      </c>
      <c r="C270" s="663" t="s">
        <v>580</v>
      </c>
      <c r="D270" s="664" t="s">
        <v>4207</v>
      </c>
      <c r="E270" s="663" t="s">
        <v>597</v>
      </c>
      <c r="F270" s="664" t="s">
        <v>4237</v>
      </c>
      <c r="G270" s="663" t="s">
        <v>627</v>
      </c>
      <c r="H270" s="663" t="s">
        <v>1521</v>
      </c>
      <c r="I270" s="663" t="s">
        <v>1522</v>
      </c>
      <c r="J270" s="663" t="s">
        <v>1523</v>
      </c>
      <c r="K270" s="663" t="s">
        <v>1524</v>
      </c>
      <c r="L270" s="665">
        <v>87.602690217664602</v>
      </c>
      <c r="M270" s="665">
        <v>84</v>
      </c>
      <c r="N270" s="666">
        <v>7358.625978283827</v>
      </c>
    </row>
    <row r="271" spans="1:14" ht="14.4" customHeight="1" x14ac:dyDescent="0.3">
      <c r="A271" s="661" t="s">
        <v>574</v>
      </c>
      <c r="B271" s="662" t="s">
        <v>575</v>
      </c>
      <c r="C271" s="663" t="s">
        <v>580</v>
      </c>
      <c r="D271" s="664" t="s">
        <v>4207</v>
      </c>
      <c r="E271" s="663" t="s">
        <v>597</v>
      </c>
      <c r="F271" s="664" t="s">
        <v>4237</v>
      </c>
      <c r="G271" s="663" t="s">
        <v>627</v>
      </c>
      <c r="H271" s="663" t="s">
        <v>1525</v>
      </c>
      <c r="I271" s="663" t="s">
        <v>215</v>
      </c>
      <c r="J271" s="663" t="s">
        <v>1526</v>
      </c>
      <c r="K271" s="663"/>
      <c r="L271" s="665">
        <v>76.604586895977789</v>
      </c>
      <c r="M271" s="665">
        <v>14</v>
      </c>
      <c r="N271" s="666">
        <v>1072.464216543689</v>
      </c>
    </row>
    <row r="272" spans="1:14" ht="14.4" customHeight="1" x14ac:dyDescent="0.3">
      <c r="A272" s="661" t="s">
        <v>574</v>
      </c>
      <c r="B272" s="662" t="s">
        <v>575</v>
      </c>
      <c r="C272" s="663" t="s">
        <v>580</v>
      </c>
      <c r="D272" s="664" t="s">
        <v>4207</v>
      </c>
      <c r="E272" s="663" t="s">
        <v>597</v>
      </c>
      <c r="F272" s="664" t="s">
        <v>4237</v>
      </c>
      <c r="G272" s="663" t="s">
        <v>627</v>
      </c>
      <c r="H272" s="663" t="s">
        <v>1527</v>
      </c>
      <c r="I272" s="663" t="s">
        <v>1528</v>
      </c>
      <c r="J272" s="663" t="s">
        <v>1529</v>
      </c>
      <c r="K272" s="663" t="s">
        <v>1530</v>
      </c>
      <c r="L272" s="665">
        <v>325.15999496755569</v>
      </c>
      <c r="M272" s="665">
        <v>2</v>
      </c>
      <c r="N272" s="666">
        <v>650.31998993511138</v>
      </c>
    </row>
    <row r="273" spans="1:14" ht="14.4" customHeight="1" x14ac:dyDescent="0.3">
      <c r="A273" s="661" t="s">
        <v>574</v>
      </c>
      <c r="B273" s="662" t="s">
        <v>575</v>
      </c>
      <c r="C273" s="663" t="s">
        <v>580</v>
      </c>
      <c r="D273" s="664" t="s">
        <v>4207</v>
      </c>
      <c r="E273" s="663" t="s">
        <v>597</v>
      </c>
      <c r="F273" s="664" t="s">
        <v>4237</v>
      </c>
      <c r="G273" s="663" t="s">
        <v>627</v>
      </c>
      <c r="H273" s="663" t="s">
        <v>1531</v>
      </c>
      <c r="I273" s="663" t="s">
        <v>1532</v>
      </c>
      <c r="J273" s="663" t="s">
        <v>1533</v>
      </c>
      <c r="K273" s="663"/>
      <c r="L273" s="665">
        <v>253.89788231082622</v>
      </c>
      <c r="M273" s="665">
        <v>25</v>
      </c>
      <c r="N273" s="666">
        <v>6347.4470577706552</v>
      </c>
    </row>
    <row r="274" spans="1:14" ht="14.4" customHeight="1" x14ac:dyDescent="0.3">
      <c r="A274" s="661" t="s">
        <v>574</v>
      </c>
      <c r="B274" s="662" t="s">
        <v>575</v>
      </c>
      <c r="C274" s="663" t="s">
        <v>580</v>
      </c>
      <c r="D274" s="664" t="s">
        <v>4207</v>
      </c>
      <c r="E274" s="663" t="s">
        <v>597</v>
      </c>
      <c r="F274" s="664" t="s">
        <v>4237</v>
      </c>
      <c r="G274" s="663" t="s">
        <v>627</v>
      </c>
      <c r="H274" s="663" t="s">
        <v>1534</v>
      </c>
      <c r="I274" s="663" t="s">
        <v>1535</v>
      </c>
      <c r="J274" s="663" t="s">
        <v>1536</v>
      </c>
      <c r="K274" s="663" t="s">
        <v>1537</v>
      </c>
      <c r="L274" s="665">
        <v>250.7994269717523</v>
      </c>
      <c r="M274" s="665">
        <v>1</v>
      </c>
      <c r="N274" s="666">
        <v>250.7994269717523</v>
      </c>
    </row>
    <row r="275" spans="1:14" ht="14.4" customHeight="1" x14ac:dyDescent="0.3">
      <c r="A275" s="661" t="s">
        <v>574</v>
      </c>
      <c r="B275" s="662" t="s">
        <v>575</v>
      </c>
      <c r="C275" s="663" t="s">
        <v>580</v>
      </c>
      <c r="D275" s="664" t="s">
        <v>4207</v>
      </c>
      <c r="E275" s="663" t="s">
        <v>597</v>
      </c>
      <c r="F275" s="664" t="s">
        <v>4237</v>
      </c>
      <c r="G275" s="663" t="s">
        <v>627</v>
      </c>
      <c r="H275" s="663" t="s">
        <v>1538</v>
      </c>
      <c r="I275" s="663" t="s">
        <v>1539</v>
      </c>
      <c r="J275" s="663" t="s">
        <v>1540</v>
      </c>
      <c r="K275" s="663" t="s">
        <v>1541</v>
      </c>
      <c r="L275" s="665">
        <v>32.199853199689876</v>
      </c>
      <c r="M275" s="665">
        <v>6</v>
      </c>
      <c r="N275" s="666">
        <v>193.19911919813927</v>
      </c>
    </row>
    <row r="276" spans="1:14" ht="14.4" customHeight="1" x14ac:dyDescent="0.3">
      <c r="A276" s="661" t="s">
        <v>574</v>
      </c>
      <c r="B276" s="662" t="s">
        <v>575</v>
      </c>
      <c r="C276" s="663" t="s">
        <v>580</v>
      </c>
      <c r="D276" s="664" t="s">
        <v>4207</v>
      </c>
      <c r="E276" s="663" t="s">
        <v>597</v>
      </c>
      <c r="F276" s="664" t="s">
        <v>4237</v>
      </c>
      <c r="G276" s="663" t="s">
        <v>627</v>
      </c>
      <c r="H276" s="663" t="s">
        <v>1542</v>
      </c>
      <c r="I276" s="663" t="s">
        <v>1542</v>
      </c>
      <c r="J276" s="663" t="s">
        <v>1543</v>
      </c>
      <c r="K276" s="663" t="s">
        <v>1140</v>
      </c>
      <c r="L276" s="665">
        <v>97.83499999999998</v>
      </c>
      <c r="M276" s="665">
        <v>2</v>
      </c>
      <c r="N276" s="666">
        <v>195.66999999999996</v>
      </c>
    </row>
    <row r="277" spans="1:14" ht="14.4" customHeight="1" x14ac:dyDescent="0.3">
      <c r="A277" s="661" t="s">
        <v>574</v>
      </c>
      <c r="B277" s="662" t="s">
        <v>575</v>
      </c>
      <c r="C277" s="663" t="s">
        <v>580</v>
      </c>
      <c r="D277" s="664" t="s">
        <v>4207</v>
      </c>
      <c r="E277" s="663" t="s">
        <v>597</v>
      </c>
      <c r="F277" s="664" t="s">
        <v>4237</v>
      </c>
      <c r="G277" s="663" t="s">
        <v>627</v>
      </c>
      <c r="H277" s="663" t="s">
        <v>1544</v>
      </c>
      <c r="I277" s="663" t="s">
        <v>215</v>
      </c>
      <c r="J277" s="663" t="s">
        <v>1545</v>
      </c>
      <c r="K277" s="663"/>
      <c r="L277" s="665">
        <v>60.86333333333333</v>
      </c>
      <c r="M277" s="665">
        <v>9</v>
      </c>
      <c r="N277" s="666">
        <v>547.77</v>
      </c>
    </row>
    <row r="278" spans="1:14" ht="14.4" customHeight="1" x14ac:dyDescent="0.3">
      <c r="A278" s="661" t="s">
        <v>574</v>
      </c>
      <c r="B278" s="662" t="s">
        <v>575</v>
      </c>
      <c r="C278" s="663" t="s">
        <v>580</v>
      </c>
      <c r="D278" s="664" t="s">
        <v>4207</v>
      </c>
      <c r="E278" s="663" t="s">
        <v>597</v>
      </c>
      <c r="F278" s="664" t="s">
        <v>4237</v>
      </c>
      <c r="G278" s="663" t="s">
        <v>627</v>
      </c>
      <c r="H278" s="663" t="s">
        <v>1546</v>
      </c>
      <c r="I278" s="663" t="s">
        <v>215</v>
      </c>
      <c r="J278" s="663" t="s">
        <v>1547</v>
      </c>
      <c r="K278" s="663"/>
      <c r="L278" s="665">
        <v>103.83372267790222</v>
      </c>
      <c r="M278" s="665">
        <v>107</v>
      </c>
      <c r="N278" s="666">
        <v>11110.208326535538</v>
      </c>
    </row>
    <row r="279" spans="1:14" ht="14.4" customHeight="1" x14ac:dyDescent="0.3">
      <c r="A279" s="661" t="s">
        <v>574</v>
      </c>
      <c r="B279" s="662" t="s">
        <v>575</v>
      </c>
      <c r="C279" s="663" t="s">
        <v>580</v>
      </c>
      <c r="D279" s="664" t="s">
        <v>4207</v>
      </c>
      <c r="E279" s="663" t="s">
        <v>597</v>
      </c>
      <c r="F279" s="664" t="s">
        <v>4237</v>
      </c>
      <c r="G279" s="663" t="s">
        <v>627</v>
      </c>
      <c r="H279" s="663" t="s">
        <v>1548</v>
      </c>
      <c r="I279" s="663" t="s">
        <v>1549</v>
      </c>
      <c r="J279" s="663" t="s">
        <v>1550</v>
      </c>
      <c r="K279" s="663" t="s">
        <v>1380</v>
      </c>
      <c r="L279" s="665">
        <v>2800.0000000000005</v>
      </c>
      <c r="M279" s="665">
        <v>1</v>
      </c>
      <c r="N279" s="666">
        <v>2800.0000000000005</v>
      </c>
    </row>
    <row r="280" spans="1:14" ht="14.4" customHeight="1" x14ac:dyDescent="0.3">
      <c r="A280" s="661" t="s">
        <v>574</v>
      </c>
      <c r="B280" s="662" t="s">
        <v>575</v>
      </c>
      <c r="C280" s="663" t="s">
        <v>580</v>
      </c>
      <c r="D280" s="664" t="s">
        <v>4207</v>
      </c>
      <c r="E280" s="663" t="s">
        <v>597</v>
      </c>
      <c r="F280" s="664" t="s">
        <v>4237</v>
      </c>
      <c r="G280" s="663" t="s">
        <v>627</v>
      </c>
      <c r="H280" s="663" t="s">
        <v>1551</v>
      </c>
      <c r="I280" s="663" t="s">
        <v>1552</v>
      </c>
      <c r="J280" s="663" t="s">
        <v>1553</v>
      </c>
      <c r="K280" s="663" t="s">
        <v>1554</v>
      </c>
      <c r="L280" s="665">
        <v>1318.7583333333332</v>
      </c>
      <c r="M280" s="665">
        <v>2</v>
      </c>
      <c r="N280" s="666">
        <v>2637.5166666666664</v>
      </c>
    </row>
    <row r="281" spans="1:14" ht="14.4" customHeight="1" x14ac:dyDescent="0.3">
      <c r="A281" s="661" t="s">
        <v>574</v>
      </c>
      <c r="B281" s="662" t="s">
        <v>575</v>
      </c>
      <c r="C281" s="663" t="s">
        <v>580</v>
      </c>
      <c r="D281" s="664" t="s">
        <v>4207</v>
      </c>
      <c r="E281" s="663" t="s">
        <v>597</v>
      </c>
      <c r="F281" s="664" t="s">
        <v>4237</v>
      </c>
      <c r="G281" s="663" t="s">
        <v>627</v>
      </c>
      <c r="H281" s="663" t="s">
        <v>1555</v>
      </c>
      <c r="I281" s="663" t="s">
        <v>215</v>
      </c>
      <c r="J281" s="663" t="s">
        <v>1556</v>
      </c>
      <c r="K281" s="663"/>
      <c r="L281" s="665">
        <v>158.99330698340631</v>
      </c>
      <c r="M281" s="665">
        <v>1</v>
      </c>
      <c r="N281" s="666">
        <v>158.99330698340631</v>
      </c>
    </row>
    <row r="282" spans="1:14" ht="14.4" customHeight="1" x14ac:dyDescent="0.3">
      <c r="A282" s="661" t="s">
        <v>574</v>
      </c>
      <c r="B282" s="662" t="s">
        <v>575</v>
      </c>
      <c r="C282" s="663" t="s">
        <v>580</v>
      </c>
      <c r="D282" s="664" t="s">
        <v>4207</v>
      </c>
      <c r="E282" s="663" t="s">
        <v>597</v>
      </c>
      <c r="F282" s="664" t="s">
        <v>4237</v>
      </c>
      <c r="G282" s="663" t="s">
        <v>627</v>
      </c>
      <c r="H282" s="663" t="s">
        <v>1557</v>
      </c>
      <c r="I282" s="663" t="s">
        <v>1557</v>
      </c>
      <c r="J282" s="663" t="s">
        <v>1558</v>
      </c>
      <c r="K282" s="663" t="s">
        <v>1559</v>
      </c>
      <c r="L282" s="665">
        <v>179.80999999999995</v>
      </c>
      <c r="M282" s="665">
        <v>3</v>
      </c>
      <c r="N282" s="666">
        <v>539.42999999999984</v>
      </c>
    </row>
    <row r="283" spans="1:14" ht="14.4" customHeight="1" x14ac:dyDescent="0.3">
      <c r="A283" s="661" t="s">
        <v>574</v>
      </c>
      <c r="B283" s="662" t="s">
        <v>575</v>
      </c>
      <c r="C283" s="663" t="s">
        <v>580</v>
      </c>
      <c r="D283" s="664" t="s">
        <v>4207</v>
      </c>
      <c r="E283" s="663" t="s">
        <v>597</v>
      </c>
      <c r="F283" s="664" t="s">
        <v>4237</v>
      </c>
      <c r="G283" s="663" t="s">
        <v>627</v>
      </c>
      <c r="H283" s="663" t="s">
        <v>1560</v>
      </c>
      <c r="I283" s="663" t="s">
        <v>1561</v>
      </c>
      <c r="J283" s="663" t="s">
        <v>1562</v>
      </c>
      <c r="K283" s="663" t="s">
        <v>1563</v>
      </c>
      <c r="L283" s="665">
        <v>61.57</v>
      </c>
      <c r="M283" s="665">
        <v>2</v>
      </c>
      <c r="N283" s="666">
        <v>123.14</v>
      </c>
    </row>
    <row r="284" spans="1:14" ht="14.4" customHeight="1" x14ac:dyDescent="0.3">
      <c r="A284" s="661" t="s">
        <v>574</v>
      </c>
      <c r="B284" s="662" t="s">
        <v>575</v>
      </c>
      <c r="C284" s="663" t="s">
        <v>580</v>
      </c>
      <c r="D284" s="664" t="s">
        <v>4207</v>
      </c>
      <c r="E284" s="663" t="s">
        <v>597</v>
      </c>
      <c r="F284" s="664" t="s">
        <v>4237</v>
      </c>
      <c r="G284" s="663" t="s">
        <v>627</v>
      </c>
      <c r="H284" s="663" t="s">
        <v>1564</v>
      </c>
      <c r="I284" s="663" t="s">
        <v>215</v>
      </c>
      <c r="J284" s="663" t="s">
        <v>1565</v>
      </c>
      <c r="K284" s="663"/>
      <c r="L284" s="665">
        <v>78.513104860791358</v>
      </c>
      <c r="M284" s="665">
        <v>3</v>
      </c>
      <c r="N284" s="666">
        <v>235.53931458237406</v>
      </c>
    </row>
    <row r="285" spans="1:14" ht="14.4" customHeight="1" x14ac:dyDescent="0.3">
      <c r="A285" s="661" t="s">
        <v>574</v>
      </c>
      <c r="B285" s="662" t="s">
        <v>575</v>
      </c>
      <c r="C285" s="663" t="s">
        <v>580</v>
      </c>
      <c r="D285" s="664" t="s">
        <v>4207</v>
      </c>
      <c r="E285" s="663" t="s">
        <v>597</v>
      </c>
      <c r="F285" s="664" t="s">
        <v>4237</v>
      </c>
      <c r="G285" s="663" t="s">
        <v>627</v>
      </c>
      <c r="H285" s="663" t="s">
        <v>1566</v>
      </c>
      <c r="I285" s="663" t="s">
        <v>1567</v>
      </c>
      <c r="J285" s="663" t="s">
        <v>1568</v>
      </c>
      <c r="K285" s="663" t="s">
        <v>1569</v>
      </c>
      <c r="L285" s="665">
        <v>96.879999999999967</v>
      </c>
      <c r="M285" s="665">
        <v>2</v>
      </c>
      <c r="N285" s="666">
        <v>193.75999999999993</v>
      </c>
    </row>
    <row r="286" spans="1:14" ht="14.4" customHeight="1" x14ac:dyDescent="0.3">
      <c r="A286" s="661" t="s">
        <v>574</v>
      </c>
      <c r="B286" s="662" t="s">
        <v>575</v>
      </c>
      <c r="C286" s="663" t="s">
        <v>580</v>
      </c>
      <c r="D286" s="664" t="s">
        <v>4207</v>
      </c>
      <c r="E286" s="663" t="s">
        <v>597</v>
      </c>
      <c r="F286" s="664" t="s">
        <v>4237</v>
      </c>
      <c r="G286" s="663" t="s">
        <v>627</v>
      </c>
      <c r="H286" s="663" t="s">
        <v>1570</v>
      </c>
      <c r="I286" s="663" t="s">
        <v>215</v>
      </c>
      <c r="J286" s="663" t="s">
        <v>1571</v>
      </c>
      <c r="K286" s="663" t="s">
        <v>1572</v>
      </c>
      <c r="L286" s="665">
        <v>1004.3</v>
      </c>
      <c r="M286" s="665">
        <v>1</v>
      </c>
      <c r="N286" s="666">
        <v>1004.3</v>
      </c>
    </row>
    <row r="287" spans="1:14" ht="14.4" customHeight="1" x14ac:dyDescent="0.3">
      <c r="A287" s="661" t="s">
        <v>574</v>
      </c>
      <c r="B287" s="662" t="s">
        <v>575</v>
      </c>
      <c r="C287" s="663" t="s">
        <v>580</v>
      </c>
      <c r="D287" s="664" t="s">
        <v>4207</v>
      </c>
      <c r="E287" s="663" t="s">
        <v>597</v>
      </c>
      <c r="F287" s="664" t="s">
        <v>4237</v>
      </c>
      <c r="G287" s="663" t="s">
        <v>627</v>
      </c>
      <c r="H287" s="663" t="s">
        <v>1573</v>
      </c>
      <c r="I287" s="663" t="s">
        <v>1574</v>
      </c>
      <c r="J287" s="663" t="s">
        <v>1575</v>
      </c>
      <c r="K287" s="663" t="s">
        <v>1576</v>
      </c>
      <c r="L287" s="665">
        <v>184.99843278878703</v>
      </c>
      <c r="M287" s="665">
        <v>17</v>
      </c>
      <c r="N287" s="666">
        <v>3144.9733574093793</v>
      </c>
    </row>
    <row r="288" spans="1:14" ht="14.4" customHeight="1" x14ac:dyDescent="0.3">
      <c r="A288" s="661" t="s">
        <v>574</v>
      </c>
      <c r="B288" s="662" t="s">
        <v>575</v>
      </c>
      <c r="C288" s="663" t="s">
        <v>580</v>
      </c>
      <c r="D288" s="664" t="s">
        <v>4207</v>
      </c>
      <c r="E288" s="663" t="s">
        <v>597</v>
      </c>
      <c r="F288" s="664" t="s">
        <v>4237</v>
      </c>
      <c r="G288" s="663" t="s">
        <v>627</v>
      </c>
      <c r="H288" s="663" t="s">
        <v>1577</v>
      </c>
      <c r="I288" s="663" t="s">
        <v>1578</v>
      </c>
      <c r="J288" s="663" t="s">
        <v>1579</v>
      </c>
      <c r="K288" s="663" t="s">
        <v>1580</v>
      </c>
      <c r="L288" s="665">
        <v>94.897000000000006</v>
      </c>
      <c r="M288" s="665">
        <v>2</v>
      </c>
      <c r="N288" s="666">
        <v>189.79400000000001</v>
      </c>
    </row>
    <row r="289" spans="1:14" ht="14.4" customHeight="1" x14ac:dyDescent="0.3">
      <c r="A289" s="661" t="s">
        <v>574</v>
      </c>
      <c r="B289" s="662" t="s">
        <v>575</v>
      </c>
      <c r="C289" s="663" t="s">
        <v>580</v>
      </c>
      <c r="D289" s="664" t="s">
        <v>4207</v>
      </c>
      <c r="E289" s="663" t="s">
        <v>597</v>
      </c>
      <c r="F289" s="664" t="s">
        <v>4237</v>
      </c>
      <c r="G289" s="663" t="s">
        <v>627</v>
      </c>
      <c r="H289" s="663" t="s">
        <v>1581</v>
      </c>
      <c r="I289" s="663" t="s">
        <v>215</v>
      </c>
      <c r="J289" s="663" t="s">
        <v>1582</v>
      </c>
      <c r="K289" s="663"/>
      <c r="L289" s="665">
        <v>275.77026234826178</v>
      </c>
      <c r="M289" s="665">
        <v>1</v>
      </c>
      <c r="N289" s="666">
        <v>275.77026234826178</v>
      </c>
    </row>
    <row r="290" spans="1:14" ht="14.4" customHeight="1" x14ac:dyDescent="0.3">
      <c r="A290" s="661" t="s">
        <v>574</v>
      </c>
      <c r="B290" s="662" t="s">
        <v>575</v>
      </c>
      <c r="C290" s="663" t="s">
        <v>580</v>
      </c>
      <c r="D290" s="664" t="s">
        <v>4207</v>
      </c>
      <c r="E290" s="663" t="s">
        <v>597</v>
      </c>
      <c r="F290" s="664" t="s">
        <v>4237</v>
      </c>
      <c r="G290" s="663" t="s">
        <v>627</v>
      </c>
      <c r="H290" s="663" t="s">
        <v>1583</v>
      </c>
      <c r="I290" s="663" t="s">
        <v>1584</v>
      </c>
      <c r="J290" s="663" t="s">
        <v>1585</v>
      </c>
      <c r="K290" s="663" t="s">
        <v>1586</v>
      </c>
      <c r="L290" s="665">
        <v>146.22966685158457</v>
      </c>
      <c r="M290" s="665">
        <v>1</v>
      </c>
      <c r="N290" s="666">
        <v>146.22966685158457</v>
      </c>
    </row>
    <row r="291" spans="1:14" ht="14.4" customHeight="1" x14ac:dyDescent="0.3">
      <c r="A291" s="661" t="s">
        <v>574</v>
      </c>
      <c r="B291" s="662" t="s">
        <v>575</v>
      </c>
      <c r="C291" s="663" t="s">
        <v>580</v>
      </c>
      <c r="D291" s="664" t="s">
        <v>4207</v>
      </c>
      <c r="E291" s="663" t="s">
        <v>597</v>
      </c>
      <c r="F291" s="664" t="s">
        <v>4237</v>
      </c>
      <c r="G291" s="663" t="s">
        <v>627</v>
      </c>
      <c r="H291" s="663" t="s">
        <v>1587</v>
      </c>
      <c r="I291" s="663" t="s">
        <v>1588</v>
      </c>
      <c r="J291" s="663" t="s">
        <v>1589</v>
      </c>
      <c r="K291" s="663" t="s">
        <v>1590</v>
      </c>
      <c r="L291" s="665">
        <v>84.545999999999992</v>
      </c>
      <c r="M291" s="665">
        <v>1</v>
      </c>
      <c r="N291" s="666">
        <v>84.545999999999992</v>
      </c>
    </row>
    <row r="292" spans="1:14" ht="14.4" customHeight="1" x14ac:dyDescent="0.3">
      <c r="A292" s="661" t="s">
        <v>574</v>
      </c>
      <c r="B292" s="662" t="s">
        <v>575</v>
      </c>
      <c r="C292" s="663" t="s">
        <v>580</v>
      </c>
      <c r="D292" s="664" t="s">
        <v>4207</v>
      </c>
      <c r="E292" s="663" t="s">
        <v>597</v>
      </c>
      <c r="F292" s="664" t="s">
        <v>4237</v>
      </c>
      <c r="G292" s="663" t="s">
        <v>627</v>
      </c>
      <c r="H292" s="663" t="s">
        <v>1591</v>
      </c>
      <c r="I292" s="663" t="s">
        <v>1592</v>
      </c>
      <c r="J292" s="663" t="s">
        <v>1593</v>
      </c>
      <c r="K292" s="663" t="s">
        <v>1594</v>
      </c>
      <c r="L292" s="665">
        <v>218.9</v>
      </c>
      <c r="M292" s="665">
        <v>3</v>
      </c>
      <c r="N292" s="666">
        <v>656.7</v>
      </c>
    </row>
    <row r="293" spans="1:14" ht="14.4" customHeight="1" x14ac:dyDescent="0.3">
      <c r="A293" s="661" t="s">
        <v>574</v>
      </c>
      <c r="B293" s="662" t="s">
        <v>575</v>
      </c>
      <c r="C293" s="663" t="s">
        <v>580</v>
      </c>
      <c r="D293" s="664" t="s">
        <v>4207</v>
      </c>
      <c r="E293" s="663" t="s">
        <v>597</v>
      </c>
      <c r="F293" s="664" t="s">
        <v>4237</v>
      </c>
      <c r="G293" s="663" t="s">
        <v>627</v>
      </c>
      <c r="H293" s="663" t="s">
        <v>1595</v>
      </c>
      <c r="I293" s="663" t="s">
        <v>1596</v>
      </c>
      <c r="J293" s="663" t="s">
        <v>1030</v>
      </c>
      <c r="K293" s="663" t="s">
        <v>1597</v>
      </c>
      <c r="L293" s="665">
        <v>117.59623868422635</v>
      </c>
      <c r="M293" s="665">
        <v>3</v>
      </c>
      <c r="N293" s="666">
        <v>352.78871605267904</v>
      </c>
    </row>
    <row r="294" spans="1:14" ht="14.4" customHeight="1" x14ac:dyDescent="0.3">
      <c r="A294" s="661" t="s">
        <v>574</v>
      </c>
      <c r="B294" s="662" t="s">
        <v>575</v>
      </c>
      <c r="C294" s="663" t="s">
        <v>580</v>
      </c>
      <c r="D294" s="664" t="s">
        <v>4207</v>
      </c>
      <c r="E294" s="663" t="s">
        <v>597</v>
      </c>
      <c r="F294" s="664" t="s">
        <v>4237</v>
      </c>
      <c r="G294" s="663" t="s">
        <v>627</v>
      </c>
      <c r="H294" s="663" t="s">
        <v>1598</v>
      </c>
      <c r="I294" s="663" t="s">
        <v>215</v>
      </c>
      <c r="J294" s="663" t="s">
        <v>1599</v>
      </c>
      <c r="K294" s="663" t="s">
        <v>1600</v>
      </c>
      <c r="L294" s="665">
        <v>90.234468164201246</v>
      </c>
      <c r="M294" s="665">
        <v>1</v>
      </c>
      <c r="N294" s="666">
        <v>90.234468164201246</v>
      </c>
    </row>
    <row r="295" spans="1:14" ht="14.4" customHeight="1" x14ac:dyDescent="0.3">
      <c r="A295" s="661" t="s">
        <v>574</v>
      </c>
      <c r="B295" s="662" t="s">
        <v>575</v>
      </c>
      <c r="C295" s="663" t="s">
        <v>580</v>
      </c>
      <c r="D295" s="664" t="s">
        <v>4207</v>
      </c>
      <c r="E295" s="663" t="s">
        <v>597</v>
      </c>
      <c r="F295" s="664" t="s">
        <v>4237</v>
      </c>
      <c r="G295" s="663" t="s">
        <v>627</v>
      </c>
      <c r="H295" s="663" t="s">
        <v>1601</v>
      </c>
      <c r="I295" s="663" t="s">
        <v>1602</v>
      </c>
      <c r="J295" s="663" t="s">
        <v>1603</v>
      </c>
      <c r="K295" s="663"/>
      <c r="L295" s="665">
        <v>90.055000000000007</v>
      </c>
      <c r="M295" s="665">
        <v>1</v>
      </c>
      <c r="N295" s="666">
        <v>90.055000000000007</v>
      </c>
    </row>
    <row r="296" spans="1:14" ht="14.4" customHeight="1" x14ac:dyDescent="0.3">
      <c r="A296" s="661" t="s">
        <v>574</v>
      </c>
      <c r="B296" s="662" t="s">
        <v>575</v>
      </c>
      <c r="C296" s="663" t="s">
        <v>580</v>
      </c>
      <c r="D296" s="664" t="s">
        <v>4207</v>
      </c>
      <c r="E296" s="663" t="s">
        <v>597</v>
      </c>
      <c r="F296" s="664" t="s">
        <v>4237</v>
      </c>
      <c r="G296" s="663" t="s">
        <v>627</v>
      </c>
      <c r="H296" s="663" t="s">
        <v>1604</v>
      </c>
      <c r="I296" s="663" t="s">
        <v>1605</v>
      </c>
      <c r="J296" s="663" t="s">
        <v>1606</v>
      </c>
      <c r="K296" s="663" t="s">
        <v>1607</v>
      </c>
      <c r="L296" s="665">
        <v>343.83800026700203</v>
      </c>
      <c r="M296" s="665">
        <v>1</v>
      </c>
      <c r="N296" s="666">
        <v>343.83800026700203</v>
      </c>
    </row>
    <row r="297" spans="1:14" ht="14.4" customHeight="1" x14ac:dyDescent="0.3">
      <c r="A297" s="661" t="s">
        <v>574</v>
      </c>
      <c r="B297" s="662" t="s">
        <v>575</v>
      </c>
      <c r="C297" s="663" t="s">
        <v>580</v>
      </c>
      <c r="D297" s="664" t="s">
        <v>4207</v>
      </c>
      <c r="E297" s="663" t="s">
        <v>597</v>
      </c>
      <c r="F297" s="664" t="s">
        <v>4237</v>
      </c>
      <c r="G297" s="663" t="s">
        <v>627</v>
      </c>
      <c r="H297" s="663" t="s">
        <v>1608</v>
      </c>
      <c r="I297" s="663" t="s">
        <v>1608</v>
      </c>
      <c r="J297" s="663" t="s">
        <v>1609</v>
      </c>
      <c r="K297" s="663" t="s">
        <v>1610</v>
      </c>
      <c r="L297" s="665">
        <v>58.8</v>
      </c>
      <c r="M297" s="665">
        <v>2</v>
      </c>
      <c r="N297" s="666">
        <v>117.6</v>
      </c>
    </row>
    <row r="298" spans="1:14" ht="14.4" customHeight="1" x14ac:dyDescent="0.3">
      <c r="A298" s="661" t="s">
        <v>574</v>
      </c>
      <c r="B298" s="662" t="s">
        <v>575</v>
      </c>
      <c r="C298" s="663" t="s">
        <v>580</v>
      </c>
      <c r="D298" s="664" t="s">
        <v>4207</v>
      </c>
      <c r="E298" s="663" t="s">
        <v>597</v>
      </c>
      <c r="F298" s="664" t="s">
        <v>4237</v>
      </c>
      <c r="G298" s="663" t="s">
        <v>627</v>
      </c>
      <c r="H298" s="663" t="s">
        <v>1611</v>
      </c>
      <c r="I298" s="663" t="s">
        <v>1612</v>
      </c>
      <c r="J298" s="663" t="s">
        <v>1613</v>
      </c>
      <c r="K298" s="663" t="s">
        <v>1614</v>
      </c>
      <c r="L298" s="665">
        <v>555.92999999999995</v>
      </c>
      <c r="M298" s="665">
        <v>1</v>
      </c>
      <c r="N298" s="666">
        <v>555.92999999999995</v>
      </c>
    </row>
    <row r="299" spans="1:14" ht="14.4" customHeight="1" x14ac:dyDescent="0.3">
      <c r="A299" s="661" t="s">
        <v>574</v>
      </c>
      <c r="B299" s="662" t="s">
        <v>575</v>
      </c>
      <c r="C299" s="663" t="s">
        <v>580</v>
      </c>
      <c r="D299" s="664" t="s">
        <v>4207</v>
      </c>
      <c r="E299" s="663" t="s">
        <v>597</v>
      </c>
      <c r="F299" s="664" t="s">
        <v>4237</v>
      </c>
      <c r="G299" s="663" t="s">
        <v>627</v>
      </c>
      <c r="H299" s="663" t="s">
        <v>1615</v>
      </c>
      <c r="I299" s="663" t="s">
        <v>1615</v>
      </c>
      <c r="J299" s="663" t="s">
        <v>1616</v>
      </c>
      <c r="K299" s="663" t="s">
        <v>1617</v>
      </c>
      <c r="L299" s="665">
        <v>174.94000000000003</v>
      </c>
      <c r="M299" s="665">
        <v>1</v>
      </c>
      <c r="N299" s="666">
        <v>174.94000000000003</v>
      </c>
    </row>
    <row r="300" spans="1:14" ht="14.4" customHeight="1" x14ac:dyDescent="0.3">
      <c r="A300" s="661" t="s">
        <v>574</v>
      </c>
      <c r="B300" s="662" t="s">
        <v>575</v>
      </c>
      <c r="C300" s="663" t="s">
        <v>580</v>
      </c>
      <c r="D300" s="664" t="s">
        <v>4207</v>
      </c>
      <c r="E300" s="663" t="s">
        <v>597</v>
      </c>
      <c r="F300" s="664" t="s">
        <v>4237</v>
      </c>
      <c r="G300" s="663" t="s">
        <v>627</v>
      </c>
      <c r="H300" s="663" t="s">
        <v>1618</v>
      </c>
      <c r="I300" s="663" t="s">
        <v>1618</v>
      </c>
      <c r="J300" s="663" t="s">
        <v>1619</v>
      </c>
      <c r="K300" s="663" t="s">
        <v>1620</v>
      </c>
      <c r="L300" s="665">
        <v>1539.656230233511</v>
      </c>
      <c r="M300" s="665">
        <v>1</v>
      </c>
      <c r="N300" s="666">
        <v>1539.656230233511</v>
      </c>
    </row>
    <row r="301" spans="1:14" ht="14.4" customHeight="1" x14ac:dyDescent="0.3">
      <c r="A301" s="661" t="s">
        <v>574</v>
      </c>
      <c r="B301" s="662" t="s">
        <v>575</v>
      </c>
      <c r="C301" s="663" t="s">
        <v>580</v>
      </c>
      <c r="D301" s="664" t="s">
        <v>4207</v>
      </c>
      <c r="E301" s="663" t="s">
        <v>597</v>
      </c>
      <c r="F301" s="664" t="s">
        <v>4237</v>
      </c>
      <c r="G301" s="663" t="s">
        <v>627</v>
      </c>
      <c r="H301" s="663" t="s">
        <v>1621</v>
      </c>
      <c r="I301" s="663" t="s">
        <v>1622</v>
      </c>
      <c r="J301" s="663" t="s">
        <v>1623</v>
      </c>
      <c r="K301" s="663" t="s">
        <v>1624</v>
      </c>
      <c r="L301" s="665">
        <v>41.640000000000008</v>
      </c>
      <c r="M301" s="665">
        <v>1</v>
      </c>
      <c r="N301" s="666">
        <v>41.640000000000008</v>
      </c>
    </row>
    <row r="302" spans="1:14" ht="14.4" customHeight="1" x14ac:dyDescent="0.3">
      <c r="A302" s="661" t="s">
        <v>574</v>
      </c>
      <c r="B302" s="662" t="s">
        <v>575</v>
      </c>
      <c r="C302" s="663" t="s">
        <v>580</v>
      </c>
      <c r="D302" s="664" t="s">
        <v>4207</v>
      </c>
      <c r="E302" s="663" t="s">
        <v>597</v>
      </c>
      <c r="F302" s="664" t="s">
        <v>4237</v>
      </c>
      <c r="G302" s="663" t="s">
        <v>627</v>
      </c>
      <c r="H302" s="663" t="s">
        <v>1625</v>
      </c>
      <c r="I302" s="663" t="s">
        <v>1625</v>
      </c>
      <c r="J302" s="663" t="s">
        <v>1626</v>
      </c>
      <c r="K302" s="663" t="s">
        <v>1627</v>
      </c>
      <c r="L302" s="665">
        <v>108.82</v>
      </c>
      <c r="M302" s="665">
        <v>1</v>
      </c>
      <c r="N302" s="666">
        <v>108.82</v>
      </c>
    </row>
    <row r="303" spans="1:14" ht="14.4" customHeight="1" x14ac:dyDescent="0.3">
      <c r="A303" s="661" t="s">
        <v>574</v>
      </c>
      <c r="B303" s="662" t="s">
        <v>575</v>
      </c>
      <c r="C303" s="663" t="s">
        <v>580</v>
      </c>
      <c r="D303" s="664" t="s">
        <v>4207</v>
      </c>
      <c r="E303" s="663" t="s">
        <v>597</v>
      </c>
      <c r="F303" s="664" t="s">
        <v>4237</v>
      </c>
      <c r="G303" s="663" t="s">
        <v>627</v>
      </c>
      <c r="H303" s="663" t="s">
        <v>1628</v>
      </c>
      <c r="I303" s="663" t="s">
        <v>1629</v>
      </c>
      <c r="J303" s="663" t="s">
        <v>1630</v>
      </c>
      <c r="K303" s="663" t="s">
        <v>1631</v>
      </c>
      <c r="L303" s="665">
        <v>90.24</v>
      </c>
      <c r="M303" s="665">
        <v>1</v>
      </c>
      <c r="N303" s="666">
        <v>90.24</v>
      </c>
    </row>
    <row r="304" spans="1:14" ht="14.4" customHeight="1" x14ac:dyDescent="0.3">
      <c r="A304" s="661" t="s">
        <v>574</v>
      </c>
      <c r="B304" s="662" t="s">
        <v>575</v>
      </c>
      <c r="C304" s="663" t="s">
        <v>580</v>
      </c>
      <c r="D304" s="664" t="s">
        <v>4207</v>
      </c>
      <c r="E304" s="663" t="s">
        <v>597</v>
      </c>
      <c r="F304" s="664" t="s">
        <v>4237</v>
      </c>
      <c r="G304" s="663" t="s">
        <v>627</v>
      </c>
      <c r="H304" s="663" t="s">
        <v>1632</v>
      </c>
      <c r="I304" s="663" t="s">
        <v>215</v>
      </c>
      <c r="J304" s="663" t="s">
        <v>1633</v>
      </c>
      <c r="K304" s="663"/>
      <c r="L304" s="665">
        <v>92.134810809898312</v>
      </c>
      <c r="M304" s="665">
        <v>2</v>
      </c>
      <c r="N304" s="666">
        <v>184.26962161979662</v>
      </c>
    </row>
    <row r="305" spans="1:14" ht="14.4" customHeight="1" x14ac:dyDescent="0.3">
      <c r="A305" s="661" t="s">
        <v>574</v>
      </c>
      <c r="B305" s="662" t="s">
        <v>575</v>
      </c>
      <c r="C305" s="663" t="s">
        <v>580</v>
      </c>
      <c r="D305" s="664" t="s">
        <v>4207</v>
      </c>
      <c r="E305" s="663" t="s">
        <v>597</v>
      </c>
      <c r="F305" s="664" t="s">
        <v>4237</v>
      </c>
      <c r="G305" s="663" t="s">
        <v>627</v>
      </c>
      <c r="H305" s="663" t="s">
        <v>1634</v>
      </c>
      <c r="I305" s="663" t="s">
        <v>215</v>
      </c>
      <c r="J305" s="663" t="s">
        <v>1635</v>
      </c>
      <c r="K305" s="663"/>
      <c r="L305" s="665">
        <v>165.60999999999996</v>
      </c>
      <c r="M305" s="665">
        <v>1</v>
      </c>
      <c r="N305" s="666">
        <v>165.60999999999996</v>
      </c>
    </row>
    <row r="306" spans="1:14" ht="14.4" customHeight="1" x14ac:dyDescent="0.3">
      <c r="A306" s="661" t="s">
        <v>574</v>
      </c>
      <c r="B306" s="662" t="s">
        <v>575</v>
      </c>
      <c r="C306" s="663" t="s">
        <v>580</v>
      </c>
      <c r="D306" s="664" t="s">
        <v>4207</v>
      </c>
      <c r="E306" s="663" t="s">
        <v>597</v>
      </c>
      <c r="F306" s="664" t="s">
        <v>4237</v>
      </c>
      <c r="G306" s="663" t="s">
        <v>627</v>
      </c>
      <c r="H306" s="663" t="s">
        <v>1636</v>
      </c>
      <c r="I306" s="663" t="s">
        <v>215</v>
      </c>
      <c r="J306" s="663" t="s">
        <v>1637</v>
      </c>
      <c r="K306" s="663"/>
      <c r="L306" s="665">
        <v>593.91611688729199</v>
      </c>
      <c r="M306" s="665">
        <v>1</v>
      </c>
      <c r="N306" s="666">
        <v>593.91611688729199</v>
      </c>
    </row>
    <row r="307" spans="1:14" ht="14.4" customHeight="1" x14ac:dyDescent="0.3">
      <c r="A307" s="661" t="s">
        <v>574</v>
      </c>
      <c r="B307" s="662" t="s">
        <v>575</v>
      </c>
      <c r="C307" s="663" t="s">
        <v>580</v>
      </c>
      <c r="D307" s="664" t="s">
        <v>4207</v>
      </c>
      <c r="E307" s="663" t="s">
        <v>597</v>
      </c>
      <c r="F307" s="664" t="s">
        <v>4237</v>
      </c>
      <c r="G307" s="663" t="s">
        <v>627</v>
      </c>
      <c r="H307" s="663" t="s">
        <v>1638</v>
      </c>
      <c r="I307" s="663" t="s">
        <v>215</v>
      </c>
      <c r="J307" s="663" t="s">
        <v>1639</v>
      </c>
      <c r="K307" s="663" t="s">
        <v>1640</v>
      </c>
      <c r="L307" s="665">
        <v>55.319994122613387</v>
      </c>
      <c r="M307" s="665">
        <v>5</v>
      </c>
      <c r="N307" s="666">
        <v>276.59997061306694</v>
      </c>
    </row>
    <row r="308" spans="1:14" ht="14.4" customHeight="1" x14ac:dyDescent="0.3">
      <c r="A308" s="661" t="s">
        <v>574</v>
      </c>
      <c r="B308" s="662" t="s">
        <v>575</v>
      </c>
      <c r="C308" s="663" t="s">
        <v>580</v>
      </c>
      <c r="D308" s="664" t="s">
        <v>4207</v>
      </c>
      <c r="E308" s="663" t="s">
        <v>597</v>
      </c>
      <c r="F308" s="664" t="s">
        <v>4237</v>
      </c>
      <c r="G308" s="663" t="s">
        <v>627</v>
      </c>
      <c r="H308" s="663" t="s">
        <v>1641</v>
      </c>
      <c r="I308" s="663" t="s">
        <v>215</v>
      </c>
      <c r="J308" s="663" t="s">
        <v>1642</v>
      </c>
      <c r="K308" s="663"/>
      <c r="L308" s="665">
        <v>119.22998267329896</v>
      </c>
      <c r="M308" s="665">
        <v>9</v>
      </c>
      <c r="N308" s="666">
        <v>1073.0698440596907</v>
      </c>
    </row>
    <row r="309" spans="1:14" ht="14.4" customHeight="1" x14ac:dyDescent="0.3">
      <c r="A309" s="661" t="s">
        <v>574</v>
      </c>
      <c r="B309" s="662" t="s">
        <v>575</v>
      </c>
      <c r="C309" s="663" t="s">
        <v>580</v>
      </c>
      <c r="D309" s="664" t="s">
        <v>4207</v>
      </c>
      <c r="E309" s="663" t="s">
        <v>597</v>
      </c>
      <c r="F309" s="664" t="s">
        <v>4237</v>
      </c>
      <c r="G309" s="663" t="s">
        <v>627</v>
      </c>
      <c r="H309" s="663" t="s">
        <v>1643</v>
      </c>
      <c r="I309" s="663" t="s">
        <v>1643</v>
      </c>
      <c r="J309" s="663" t="s">
        <v>1644</v>
      </c>
      <c r="K309" s="663" t="s">
        <v>1645</v>
      </c>
      <c r="L309" s="665">
        <v>247.5</v>
      </c>
      <c r="M309" s="665">
        <v>6</v>
      </c>
      <c r="N309" s="666">
        <v>1485</v>
      </c>
    </row>
    <row r="310" spans="1:14" ht="14.4" customHeight="1" x14ac:dyDescent="0.3">
      <c r="A310" s="661" t="s">
        <v>574</v>
      </c>
      <c r="B310" s="662" t="s">
        <v>575</v>
      </c>
      <c r="C310" s="663" t="s">
        <v>580</v>
      </c>
      <c r="D310" s="664" t="s">
        <v>4207</v>
      </c>
      <c r="E310" s="663" t="s">
        <v>597</v>
      </c>
      <c r="F310" s="664" t="s">
        <v>4237</v>
      </c>
      <c r="G310" s="663" t="s">
        <v>627</v>
      </c>
      <c r="H310" s="663" t="s">
        <v>1646</v>
      </c>
      <c r="I310" s="663" t="s">
        <v>1646</v>
      </c>
      <c r="J310" s="663" t="s">
        <v>1647</v>
      </c>
      <c r="K310" s="663" t="s">
        <v>1648</v>
      </c>
      <c r="L310" s="665">
        <v>674.58</v>
      </c>
      <c r="M310" s="665">
        <v>1</v>
      </c>
      <c r="N310" s="666">
        <v>674.58</v>
      </c>
    </row>
    <row r="311" spans="1:14" ht="14.4" customHeight="1" x14ac:dyDescent="0.3">
      <c r="A311" s="661" t="s">
        <v>574</v>
      </c>
      <c r="B311" s="662" t="s">
        <v>575</v>
      </c>
      <c r="C311" s="663" t="s">
        <v>580</v>
      </c>
      <c r="D311" s="664" t="s">
        <v>4207</v>
      </c>
      <c r="E311" s="663" t="s">
        <v>597</v>
      </c>
      <c r="F311" s="664" t="s">
        <v>4237</v>
      </c>
      <c r="G311" s="663" t="s">
        <v>627</v>
      </c>
      <c r="H311" s="663" t="s">
        <v>1649</v>
      </c>
      <c r="I311" s="663" t="s">
        <v>1649</v>
      </c>
      <c r="J311" s="663" t="s">
        <v>1458</v>
      </c>
      <c r="K311" s="663" t="s">
        <v>1650</v>
      </c>
      <c r="L311" s="665">
        <v>396</v>
      </c>
      <c r="M311" s="665">
        <v>1</v>
      </c>
      <c r="N311" s="666">
        <v>396</v>
      </c>
    </row>
    <row r="312" spans="1:14" ht="14.4" customHeight="1" x14ac:dyDescent="0.3">
      <c r="A312" s="661" t="s">
        <v>574</v>
      </c>
      <c r="B312" s="662" t="s">
        <v>575</v>
      </c>
      <c r="C312" s="663" t="s">
        <v>580</v>
      </c>
      <c r="D312" s="664" t="s">
        <v>4207</v>
      </c>
      <c r="E312" s="663" t="s">
        <v>597</v>
      </c>
      <c r="F312" s="664" t="s">
        <v>4237</v>
      </c>
      <c r="G312" s="663" t="s">
        <v>627</v>
      </c>
      <c r="H312" s="663" t="s">
        <v>1651</v>
      </c>
      <c r="I312" s="663" t="s">
        <v>1651</v>
      </c>
      <c r="J312" s="663" t="s">
        <v>1652</v>
      </c>
      <c r="K312" s="663" t="s">
        <v>1653</v>
      </c>
      <c r="L312" s="665">
        <v>96.099669031547037</v>
      </c>
      <c r="M312" s="665">
        <v>4</v>
      </c>
      <c r="N312" s="666">
        <v>384.39867612618815</v>
      </c>
    </row>
    <row r="313" spans="1:14" ht="14.4" customHeight="1" x14ac:dyDescent="0.3">
      <c r="A313" s="661" t="s">
        <v>574</v>
      </c>
      <c r="B313" s="662" t="s">
        <v>575</v>
      </c>
      <c r="C313" s="663" t="s">
        <v>580</v>
      </c>
      <c r="D313" s="664" t="s">
        <v>4207</v>
      </c>
      <c r="E313" s="663" t="s">
        <v>597</v>
      </c>
      <c r="F313" s="664" t="s">
        <v>4237</v>
      </c>
      <c r="G313" s="663" t="s">
        <v>627</v>
      </c>
      <c r="H313" s="663" t="s">
        <v>1654</v>
      </c>
      <c r="I313" s="663" t="s">
        <v>1654</v>
      </c>
      <c r="J313" s="663" t="s">
        <v>1655</v>
      </c>
      <c r="K313" s="663" t="s">
        <v>1656</v>
      </c>
      <c r="L313" s="665">
        <v>58.238571428571426</v>
      </c>
      <c r="M313" s="665">
        <v>7</v>
      </c>
      <c r="N313" s="666">
        <v>407.66999999999996</v>
      </c>
    </row>
    <row r="314" spans="1:14" ht="14.4" customHeight="1" x14ac:dyDescent="0.3">
      <c r="A314" s="661" t="s">
        <v>574</v>
      </c>
      <c r="B314" s="662" t="s">
        <v>575</v>
      </c>
      <c r="C314" s="663" t="s">
        <v>580</v>
      </c>
      <c r="D314" s="664" t="s">
        <v>4207</v>
      </c>
      <c r="E314" s="663" t="s">
        <v>597</v>
      </c>
      <c r="F314" s="664" t="s">
        <v>4237</v>
      </c>
      <c r="G314" s="663" t="s">
        <v>627</v>
      </c>
      <c r="H314" s="663" t="s">
        <v>1657</v>
      </c>
      <c r="I314" s="663" t="s">
        <v>215</v>
      </c>
      <c r="J314" s="663" t="s">
        <v>1658</v>
      </c>
      <c r="K314" s="663"/>
      <c r="L314" s="665">
        <v>36.839549493730736</v>
      </c>
      <c r="M314" s="665">
        <v>2</v>
      </c>
      <c r="N314" s="666">
        <v>73.679098987461472</v>
      </c>
    </row>
    <row r="315" spans="1:14" ht="14.4" customHeight="1" x14ac:dyDescent="0.3">
      <c r="A315" s="661" t="s">
        <v>574</v>
      </c>
      <c r="B315" s="662" t="s">
        <v>575</v>
      </c>
      <c r="C315" s="663" t="s">
        <v>580</v>
      </c>
      <c r="D315" s="664" t="s">
        <v>4207</v>
      </c>
      <c r="E315" s="663" t="s">
        <v>597</v>
      </c>
      <c r="F315" s="664" t="s">
        <v>4237</v>
      </c>
      <c r="G315" s="663" t="s">
        <v>627</v>
      </c>
      <c r="H315" s="663" t="s">
        <v>1659</v>
      </c>
      <c r="I315" s="663" t="s">
        <v>215</v>
      </c>
      <c r="J315" s="663" t="s">
        <v>1660</v>
      </c>
      <c r="K315" s="663"/>
      <c r="L315" s="665">
        <v>37.501032823773514</v>
      </c>
      <c r="M315" s="665">
        <v>29</v>
      </c>
      <c r="N315" s="666">
        <v>1087.5299518894319</v>
      </c>
    </row>
    <row r="316" spans="1:14" ht="14.4" customHeight="1" x14ac:dyDescent="0.3">
      <c r="A316" s="661" t="s">
        <v>574</v>
      </c>
      <c r="B316" s="662" t="s">
        <v>575</v>
      </c>
      <c r="C316" s="663" t="s">
        <v>580</v>
      </c>
      <c r="D316" s="664" t="s">
        <v>4207</v>
      </c>
      <c r="E316" s="663" t="s">
        <v>597</v>
      </c>
      <c r="F316" s="664" t="s">
        <v>4237</v>
      </c>
      <c r="G316" s="663" t="s">
        <v>627</v>
      </c>
      <c r="H316" s="663" t="s">
        <v>1661</v>
      </c>
      <c r="I316" s="663" t="s">
        <v>215</v>
      </c>
      <c r="J316" s="663" t="s">
        <v>1662</v>
      </c>
      <c r="K316" s="663" t="s">
        <v>1663</v>
      </c>
      <c r="L316" s="665">
        <v>12.435983762057981</v>
      </c>
      <c r="M316" s="665">
        <v>9960</v>
      </c>
      <c r="N316" s="666">
        <v>123862.39827009749</v>
      </c>
    </row>
    <row r="317" spans="1:14" ht="14.4" customHeight="1" x14ac:dyDescent="0.3">
      <c r="A317" s="661" t="s">
        <v>574</v>
      </c>
      <c r="B317" s="662" t="s">
        <v>575</v>
      </c>
      <c r="C317" s="663" t="s">
        <v>580</v>
      </c>
      <c r="D317" s="664" t="s">
        <v>4207</v>
      </c>
      <c r="E317" s="663" t="s">
        <v>597</v>
      </c>
      <c r="F317" s="664" t="s">
        <v>4237</v>
      </c>
      <c r="G317" s="663" t="s">
        <v>627</v>
      </c>
      <c r="H317" s="663" t="s">
        <v>1664</v>
      </c>
      <c r="I317" s="663" t="s">
        <v>1664</v>
      </c>
      <c r="J317" s="663" t="s">
        <v>1064</v>
      </c>
      <c r="K317" s="663" t="s">
        <v>1665</v>
      </c>
      <c r="L317" s="665">
        <v>124.28000000000006</v>
      </c>
      <c r="M317" s="665">
        <v>2</v>
      </c>
      <c r="N317" s="666">
        <v>248.56000000000012</v>
      </c>
    </row>
    <row r="318" spans="1:14" ht="14.4" customHeight="1" x14ac:dyDescent="0.3">
      <c r="A318" s="661" t="s">
        <v>574</v>
      </c>
      <c r="B318" s="662" t="s">
        <v>575</v>
      </c>
      <c r="C318" s="663" t="s">
        <v>580</v>
      </c>
      <c r="D318" s="664" t="s">
        <v>4207</v>
      </c>
      <c r="E318" s="663" t="s">
        <v>597</v>
      </c>
      <c r="F318" s="664" t="s">
        <v>4237</v>
      </c>
      <c r="G318" s="663" t="s">
        <v>627</v>
      </c>
      <c r="H318" s="663" t="s">
        <v>1666</v>
      </c>
      <c r="I318" s="663" t="s">
        <v>1666</v>
      </c>
      <c r="J318" s="663" t="s">
        <v>1667</v>
      </c>
      <c r="K318" s="663" t="s">
        <v>1668</v>
      </c>
      <c r="L318" s="665">
        <v>43.999552658852167</v>
      </c>
      <c r="M318" s="665">
        <v>3</v>
      </c>
      <c r="N318" s="666">
        <v>131.9986579765565</v>
      </c>
    </row>
    <row r="319" spans="1:14" ht="14.4" customHeight="1" x14ac:dyDescent="0.3">
      <c r="A319" s="661" t="s">
        <v>574</v>
      </c>
      <c r="B319" s="662" t="s">
        <v>575</v>
      </c>
      <c r="C319" s="663" t="s">
        <v>580</v>
      </c>
      <c r="D319" s="664" t="s">
        <v>4207</v>
      </c>
      <c r="E319" s="663" t="s">
        <v>597</v>
      </c>
      <c r="F319" s="664" t="s">
        <v>4237</v>
      </c>
      <c r="G319" s="663" t="s">
        <v>627</v>
      </c>
      <c r="H319" s="663" t="s">
        <v>1669</v>
      </c>
      <c r="I319" s="663" t="s">
        <v>1669</v>
      </c>
      <c r="J319" s="663" t="s">
        <v>1670</v>
      </c>
      <c r="K319" s="663" t="s">
        <v>1671</v>
      </c>
      <c r="L319" s="665">
        <v>641.38</v>
      </c>
      <c r="M319" s="665">
        <v>1</v>
      </c>
      <c r="N319" s="666">
        <v>641.38</v>
      </c>
    </row>
    <row r="320" spans="1:14" ht="14.4" customHeight="1" x14ac:dyDescent="0.3">
      <c r="A320" s="661" t="s">
        <v>574</v>
      </c>
      <c r="B320" s="662" t="s">
        <v>575</v>
      </c>
      <c r="C320" s="663" t="s">
        <v>580</v>
      </c>
      <c r="D320" s="664" t="s">
        <v>4207</v>
      </c>
      <c r="E320" s="663" t="s">
        <v>597</v>
      </c>
      <c r="F320" s="664" t="s">
        <v>4237</v>
      </c>
      <c r="G320" s="663" t="s">
        <v>627</v>
      </c>
      <c r="H320" s="663" t="s">
        <v>1672</v>
      </c>
      <c r="I320" s="663" t="s">
        <v>1672</v>
      </c>
      <c r="J320" s="663" t="s">
        <v>1667</v>
      </c>
      <c r="K320" s="663" t="s">
        <v>1673</v>
      </c>
      <c r="L320" s="665">
        <v>110</v>
      </c>
      <c r="M320" s="665">
        <v>1</v>
      </c>
      <c r="N320" s="666">
        <v>110</v>
      </c>
    </row>
    <row r="321" spans="1:14" ht="14.4" customHeight="1" x14ac:dyDescent="0.3">
      <c r="A321" s="661" t="s">
        <v>574</v>
      </c>
      <c r="B321" s="662" t="s">
        <v>575</v>
      </c>
      <c r="C321" s="663" t="s">
        <v>580</v>
      </c>
      <c r="D321" s="664" t="s">
        <v>4207</v>
      </c>
      <c r="E321" s="663" t="s">
        <v>597</v>
      </c>
      <c r="F321" s="664" t="s">
        <v>4237</v>
      </c>
      <c r="G321" s="663" t="s">
        <v>627</v>
      </c>
      <c r="H321" s="663" t="s">
        <v>1674</v>
      </c>
      <c r="I321" s="663" t="s">
        <v>1674</v>
      </c>
      <c r="J321" s="663" t="s">
        <v>1675</v>
      </c>
      <c r="K321" s="663" t="s">
        <v>1676</v>
      </c>
      <c r="L321" s="665">
        <v>75.03</v>
      </c>
      <c r="M321" s="665">
        <v>2</v>
      </c>
      <c r="N321" s="666">
        <v>150.06</v>
      </c>
    </row>
    <row r="322" spans="1:14" ht="14.4" customHeight="1" x14ac:dyDescent="0.3">
      <c r="A322" s="661" t="s">
        <v>574</v>
      </c>
      <c r="B322" s="662" t="s">
        <v>575</v>
      </c>
      <c r="C322" s="663" t="s">
        <v>580</v>
      </c>
      <c r="D322" s="664" t="s">
        <v>4207</v>
      </c>
      <c r="E322" s="663" t="s">
        <v>597</v>
      </c>
      <c r="F322" s="664" t="s">
        <v>4237</v>
      </c>
      <c r="G322" s="663" t="s">
        <v>627</v>
      </c>
      <c r="H322" s="663" t="s">
        <v>1677</v>
      </c>
      <c r="I322" s="663" t="s">
        <v>1677</v>
      </c>
      <c r="J322" s="663" t="s">
        <v>1678</v>
      </c>
      <c r="K322" s="663" t="s">
        <v>1679</v>
      </c>
      <c r="L322" s="665">
        <v>164.99961412590227</v>
      </c>
      <c r="M322" s="665">
        <v>6</v>
      </c>
      <c r="N322" s="666">
        <v>989.99768475541362</v>
      </c>
    </row>
    <row r="323" spans="1:14" ht="14.4" customHeight="1" x14ac:dyDescent="0.3">
      <c r="A323" s="661" t="s">
        <v>574</v>
      </c>
      <c r="B323" s="662" t="s">
        <v>575</v>
      </c>
      <c r="C323" s="663" t="s">
        <v>580</v>
      </c>
      <c r="D323" s="664" t="s">
        <v>4207</v>
      </c>
      <c r="E323" s="663" t="s">
        <v>597</v>
      </c>
      <c r="F323" s="664" t="s">
        <v>4237</v>
      </c>
      <c r="G323" s="663" t="s">
        <v>627</v>
      </c>
      <c r="H323" s="663" t="s">
        <v>1680</v>
      </c>
      <c r="I323" s="663" t="s">
        <v>1680</v>
      </c>
      <c r="J323" s="663" t="s">
        <v>1681</v>
      </c>
      <c r="K323" s="663" t="s">
        <v>1682</v>
      </c>
      <c r="L323" s="665">
        <v>383.57</v>
      </c>
      <c r="M323" s="665">
        <v>1</v>
      </c>
      <c r="N323" s="666">
        <v>383.57</v>
      </c>
    </row>
    <row r="324" spans="1:14" ht="14.4" customHeight="1" x14ac:dyDescent="0.3">
      <c r="A324" s="661" t="s">
        <v>574</v>
      </c>
      <c r="B324" s="662" t="s">
        <v>575</v>
      </c>
      <c r="C324" s="663" t="s">
        <v>580</v>
      </c>
      <c r="D324" s="664" t="s">
        <v>4207</v>
      </c>
      <c r="E324" s="663" t="s">
        <v>597</v>
      </c>
      <c r="F324" s="664" t="s">
        <v>4237</v>
      </c>
      <c r="G324" s="663" t="s">
        <v>627</v>
      </c>
      <c r="H324" s="663" t="s">
        <v>1683</v>
      </c>
      <c r="I324" s="663" t="s">
        <v>215</v>
      </c>
      <c r="J324" s="663" t="s">
        <v>1684</v>
      </c>
      <c r="K324" s="663" t="s">
        <v>1685</v>
      </c>
      <c r="L324" s="665">
        <v>49.99722222222222</v>
      </c>
      <c r="M324" s="665">
        <v>4</v>
      </c>
      <c r="N324" s="666">
        <v>199.98888888888888</v>
      </c>
    </row>
    <row r="325" spans="1:14" ht="14.4" customHeight="1" x14ac:dyDescent="0.3">
      <c r="A325" s="661" t="s">
        <v>574</v>
      </c>
      <c r="B325" s="662" t="s">
        <v>575</v>
      </c>
      <c r="C325" s="663" t="s">
        <v>580</v>
      </c>
      <c r="D325" s="664" t="s">
        <v>4207</v>
      </c>
      <c r="E325" s="663" t="s">
        <v>597</v>
      </c>
      <c r="F325" s="664" t="s">
        <v>4237</v>
      </c>
      <c r="G325" s="663" t="s">
        <v>627</v>
      </c>
      <c r="H325" s="663" t="s">
        <v>1686</v>
      </c>
      <c r="I325" s="663" t="s">
        <v>1686</v>
      </c>
      <c r="J325" s="663" t="s">
        <v>1687</v>
      </c>
      <c r="K325" s="663" t="s">
        <v>1688</v>
      </c>
      <c r="L325" s="665">
        <v>208.69024231346685</v>
      </c>
      <c r="M325" s="665">
        <v>1</v>
      </c>
      <c r="N325" s="666">
        <v>208.69024231346685</v>
      </c>
    </row>
    <row r="326" spans="1:14" ht="14.4" customHeight="1" x14ac:dyDescent="0.3">
      <c r="A326" s="661" t="s">
        <v>574</v>
      </c>
      <c r="B326" s="662" t="s">
        <v>575</v>
      </c>
      <c r="C326" s="663" t="s">
        <v>580</v>
      </c>
      <c r="D326" s="664" t="s">
        <v>4207</v>
      </c>
      <c r="E326" s="663" t="s">
        <v>597</v>
      </c>
      <c r="F326" s="664" t="s">
        <v>4237</v>
      </c>
      <c r="G326" s="663" t="s">
        <v>627</v>
      </c>
      <c r="H326" s="663" t="s">
        <v>1689</v>
      </c>
      <c r="I326" s="663" t="s">
        <v>1689</v>
      </c>
      <c r="J326" s="663" t="s">
        <v>1690</v>
      </c>
      <c r="K326" s="663" t="s">
        <v>1691</v>
      </c>
      <c r="L326" s="665">
        <v>306.92</v>
      </c>
      <c r="M326" s="665">
        <v>1</v>
      </c>
      <c r="N326" s="666">
        <v>306.92</v>
      </c>
    </row>
    <row r="327" spans="1:14" ht="14.4" customHeight="1" x14ac:dyDescent="0.3">
      <c r="A327" s="661" t="s">
        <v>574</v>
      </c>
      <c r="B327" s="662" t="s">
        <v>575</v>
      </c>
      <c r="C327" s="663" t="s">
        <v>580</v>
      </c>
      <c r="D327" s="664" t="s">
        <v>4207</v>
      </c>
      <c r="E327" s="663" t="s">
        <v>597</v>
      </c>
      <c r="F327" s="664" t="s">
        <v>4237</v>
      </c>
      <c r="G327" s="663" t="s">
        <v>627</v>
      </c>
      <c r="H327" s="663" t="s">
        <v>1692</v>
      </c>
      <c r="I327" s="663" t="s">
        <v>1692</v>
      </c>
      <c r="J327" s="663" t="s">
        <v>1693</v>
      </c>
      <c r="K327" s="663" t="s">
        <v>1276</v>
      </c>
      <c r="L327" s="665">
        <v>156.21000000000006</v>
      </c>
      <c r="M327" s="665">
        <v>1</v>
      </c>
      <c r="N327" s="666">
        <v>156.21000000000006</v>
      </c>
    </row>
    <row r="328" spans="1:14" ht="14.4" customHeight="1" x14ac:dyDescent="0.3">
      <c r="A328" s="661" t="s">
        <v>574</v>
      </c>
      <c r="B328" s="662" t="s">
        <v>575</v>
      </c>
      <c r="C328" s="663" t="s">
        <v>580</v>
      </c>
      <c r="D328" s="664" t="s">
        <v>4207</v>
      </c>
      <c r="E328" s="663" t="s">
        <v>597</v>
      </c>
      <c r="F328" s="664" t="s">
        <v>4237</v>
      </c>
      <c r="G328" s="663" t="s">
        <v>627</v>
      </c>
      <c r="H328" s="663" t="s">
        <v>1694</v>
      </c>
      <c r="I328" s="663" t="s">
        <v>1694</v>
      </c>
      <c r="J328" s="663" t="s">
        <v>1695</v>
      </c>
      <c r="K328" s="663" t="s">
        <v>1276</v>
      </c>
      <c r="L328" s="665">
        <v>223.97</v>
      </c>
      <c r="M328" s="665">
        <v>2</v>
      </c>
      <c r="N328" s="666">
        <v>447.94</v>
      </c>
    </row>
    <row r="329" spans="1:14" ht="14.4" customHeight="1" x14ac:dyDescent="0.3">
      <c r="A329" s="661" t="s">
        <v>574</v>
      </c>
      <c r="B329" s="662" t="s">
        <v>575</v>
      </c>
      <c r="C329" s="663" t="s">
        <v>580</v>
      </c>
      <c r="D329" s="664" t="s">
        <v>4207</v>
      </c>
      <c r="E329" s="663" t="s">
        <v>597</v>
      </c>
      <c r="F329" s="664" t="s">
        <v>4237</v>
      </c>
      <c r="G329" s="663" t="s">
        <v>627</v>
      </c>
      <c r="H329" s="663" t="s">
        <v>1696</v>
      </c>
      <c r="I329" s="663" t="s">
        <v>1697</v>
      </c>
      <c r="J329" s="663" t="s">
        <v>1698</v>
      </c>
      <c r="K329" s="663"/>
      <c r="L329" s="665">
        <v>163.56512096350062</v>
      </c>
      <c r="M329" s="665">
        <v>2</v>
      </c>
      <c r="N329" s="666">
        <v>327.13024192700124</v>
      </c>
    </row>
    <row r="330" spans="1:14" ht="14.4" customHeight="1" x14ac:dyDescent="0.3">
      <c r="A330" s="661" t="s">
        <v>574</v>
      </c>
      <c r="B330" s="662" t="s">
        <v>575</v>
      </c>
      <c r="C330" s="663" t="s">
        <v>580</v>
      </c>
      <c r="D330" s="664" t="s">
        <v>4207</v>
      </c>
      <c r="E330" s="663" t="s">
        <v>597</v>
      </c>
      <c r="F330" s="664" t="s">
        <v>4237</v>
      </c>
      <c r="G330" s="663" t="s">
        <v>627</v>
      </c>
      <c r="H330" s="663" t="s">
        <v>1699</v>
      </c>
      <c r="I330" s="663" t="s">
        <v>1699</v>
      </c>
      <c r="J330" s="663" t="s">
        <v>1700</v>
      </c>
      <c r="K330" s="663" t="s">
        <v>1276</v>
      </c>
      <c r="L330" s="665">
        <v>264.99</v>
      </c>
      <c r="M330" s="665">
        <v>3</v>
      </c>
      <c r="N330" s="666">
        <v>794.97</v>
      </c>
    </row>
    <row r="331" spans="1:14" ht="14.4" customHeight="1" x14ac:dyDescent="0.3">
      <c r="A331" s="661" t="s">
        <v>574</v>
      </c>
      <c r="B331" s="662" t="s">
        <v>575</v>
      </c>
      <c r="C331" s="663" t="s">
        <v>580</v>
      </c>
      <c r="D331" s="664" t="s">
        <v>4207</v>
      </c>
      <c r="E331" s="663" t="s">
        <v>597</v>
      </c>
      <c r="F331" s="664" t="s">
        <v>4237</v>
      </c>
      <c r="G331" s="663" t="s">
        <v>627</v>
      </c>
      <c r="H331" s="663" t="s">
        <v>1701</v>
      </c>
      <c r="I331" s="663" t="s">
        <v>215</v>
      </c>
      <c r="J331" s="663" t="s">
        <v>1702</v>
      </c>
      <c r="K331" s="663"/>
      <c r="L331" s="665">
        <v>71.830000000000027</v>
      </c>
      <c r="M331" s="665">
        <v>2</v>
      </c>
      <c r="N331" s="666">
        <v>143.66000000000005</v>
      </c>
    </row>
    <row r="332" spans="1:14" ht="14.4" customHeight="1" x14ac:dyDescent="0.3">
      <c r="A332" s="661" t="s">
        <v>574</v>
      </c>
      <c r="B332" s="662" t="s">
        <v>575</v>
      </c>
      <c r="C332" s="663" t="s">
        <v>580</v>
      </c>
      <c r="D332" s="664" t="s">
        <v>4207</v>
      </c>
      <c r="E332" s="663" t="s">
        <v>597</v>
      </c>
      <c r="F332" s="664" t="s">
        <v>4237</v>
      </c>
      <c r="G332" s="663" t="s">
        <v>627</v>
      </c>
      <c r="H332" s="663" t="s">
        <v>1703</v>
      </c>
      <c r="I332" s="663" t="s">
        <v>1703</v>
      </c>
      <c r="J332" s="663" t="s">
        <v>1704</v>
      </c>
      <c r="K332" s="663" t="s">
        <v>1705</v>
      </c>
      <c r="L332" s="665">
        <v>223.28860620940529</v>
      </c>
      <c r="M332" s="665">
        <v>2</v>
      </c>
      <c r="N332" s="666">
        <v>446.57721241881057</v>
      </c>
    </row>
    <row r="333" spans="1:14" ht="14.4" customHeight="1" x14ac:dyDescent="0.3">
      <c r="A333" s="661" t="s">
        <v>574</v>
      </c>
      <c r="B333" s="662" t="s">
        <v>575</v>
      </c>
      <c r="C333" s="663" t="s">
        <v>580</v>
      </c>
      <c r="D333" s="664" t="s">
        <v>4207</v>
      </c>
      <c r="E333" s="663" t="s">
        <v>597</v>
      </c>
      <c r="F333" s="664" t="s">
        <v>4237</v>
      </c>
      <c r="G333" s="663" t="s">
        <v>627</v>
      </c>
      <c r="H333" s="663" t="s">
        <v>1706</v>
      </c>
      <c r="I333" s="663" t="s">
        <v>215</v>
      </c>
      <c r="J333" s="663" t="s">
        <v>1707</v>
      </c>
      <c r="K333" s="663"/>
      <c r="L333" s="665">
        <v>52.2</v>
      </c>
      <c r="M333" s="665">
        <v>2</v>
      </c>
      <c r="N333" s="666">
        <v>104.4</v>
      </c>
    </row>
    <row r="334" spans="1:14" ht="14.4" customHeight="1" x14ac:dyDescent="0.3">
      <c r="A334" s="661" t="s">
        <v>574</v>
      </c>
      <c r="B334" s="662" t="s">
        <v>575</v>
      </c>
      <c r="C334" s="663" t="s">
        <v>580</v>
      </c>
      <c r="D334" s="664" t="s">
        <v>4207</v>
      </c>
      <c r="E334" s="663" t="s">
        <v>597</v>
      </c>
      <c r="F334" s="664" t="s">
        <v>4237</v>
      </c>
      <c r="G334" s="663" t="s">
        <v>627</v>
      </c>
      <c r="H334" s="663" t="s">
        <v>1708</v>
      </c>
      <c r="I334" s="663" t="s">
        <v>215</v>
      </c>
      <c r="J334" s="663" t="s">
        <v>1709</v>
      </c>
      <c r="K334" s="663"/>
      <c r="L334" s="665">
        <v>812.13</v>
      </c>
      <c r="M334" s="665">
        <v>2</v>
      </c>
      <c r="N334" s="666">
        <v>1624.26</v>
      </c>
    </row>
    <row r="335" spans="1:14" ht="14.4" customHeight="1" x14ac:dyDescent="0.3">
      <c r="A335" s="661" t="s">
        <v>574</v>
      </c>
      <c r="B335" s="662" t="s">
        <v>575</v>
      </c>
      <c r="C335" s="663" t="s">
        <v>580</v>
      </c>
      <c r="D335" s="664" t="s">
        <v>4207</v>
      </c>
      <c r="E335" s="663" t="s">
        <v>597</v>
      </c>
      <c r="F335" s="664" t="s">
        <v>4237</v>
      </c>
      <c r="G335" s="663" t="s">
        <v>627</v>
      </c>
      <c r="H335" s="663" t="s">
        <v>1710</v>
      </c>
      <c r="I335" s="663" t="s">
        <v>215</v>
      </c>
      <c r="J335" s="663" t="s">
        <v>1711</v>
      </c>
      <c r="K335" s="663"/>
      <c r="L335" s="665">
        <v>30.709960478473008</v>
      </c>
      <c r="M335" s="665">
        <v>4</v>
      </c>
      <c r="N335" s="666">
        <v>122.83984191389203</v>
      </c>
    </row>
    <row r="336" spans="1:14" ht="14.4" customHeight="1" x14ac:dyDescent="0.3">
      <c r="A336" s="661" t="s">
        <v>574</v>
      </c>
      <c r="B336" s="662" t="s">
        <v>575</v>
      </c>
      <c r="C336" s="663" t="s">
        <v>580</v>
      </c>
      <c r="D336" s="664" t="s">
        <v>4207</v>
      </c>
      <c r="E336" s="663" t="s">
        <v>597</v>
      </c>
      <c r="F336" s="664" t="s">
        <v>4237</v>
      </c>
      <c r="G336" s="663" t="s">
        <v>627</v>
      </c>
      <c r="H336" s="663" t="s">
        <v>1712</v>
      </c>
      <c r="I336" s="663" t="s">
        <v>1712</v>
      </c>
      <c r="J336" s="663" t="s">
        <v>1713</v>
      </c>
      <c r="K336" s="663" t="s">
        <v>1714</v>
      </c>
      <c r="L336" s="665">
        <v>793.32000000000028</v>
      </c>
      <c r="M336" s="665">
        <v>2</v>
      </c>
      <c r="N336" s="666">
        <v>1586.6400000000006</v>
      </c>
    </row>
    <row r="337" spans="1:14" ht="14.4" customHeight="1" x14ac:dyDescent="0.3">
      <c r="A337" s="661" t="s">
        <v>574</v>
      </c>
      <c r="B337" s="662" t="s">
        <v>575</v>
      </c>
      <c r="C337" s="663" t="s">
        <v>580</v>
      </c>
      <c r="D337" s="664" t="s">
        <v>4207</v>
      </c>
      <c r="E337" s="663" t="s">
        <v>597</v>
      </c>
      <c r="F337" s="664" t="s">
        <v>4237</v>
      </c>
      <c r="G337" s="663" t="s">
        <v>627</v>
      </c>
      <c r="H337" s="663" t="s">
        <v>1715</v>
      </c>
      <c r="I337" s="663" t="s">
        <v>1715</v>
      </c>
      <c r="J337" s="663" t="s">
        <v>1716</v>
      </c>
      <c r="K337" s="663" t="s">
        <v>1717</v>
      </c>
      <c r="L337" s="665">
        <v>146.45000000000002</v>
      </c>
      <c r="M337" s="665">
        <v>5</v>
      </c>
      <c r="N337" s="666">
        <v>732.25000000000011</v>
      </c>
    </row>
    <row r="338" spans="1:14" ht="14.4" customHeight="1" x14ac:dyDescent="0.3">
      <c r="A338" s="661" t="s">
        <v>574</v>
      </c>
      <c r="B338" s="662" t="s">
        <v>575</v>
      </c>
      <c r="C338" s="663" t="s">
        <v>580</v>
      </c>
      <c r="D338" s="664" t="s">
        <v>4207</v>
      </c>
      <c r="E338" s="663" t="s">
        <v>597</v>
      </c>
      <c r="F338" s="664" t="s">
        <v>4237</v>
      </c>
      <c r="G338" s="663" t="s">
        <v>627</v>
      </c>
      <c r="H338" s="663" t="s">
        <v>1718</v>
      </c>
      <c r="I338" s="663" t="s">
        <v>1718</v>
      </c>
      <c r="J338" s="663" t="s">
        <v>1719</v>
      </c>
      <c r="K338" s="663" t="s">
        <v>1720</v>
      </c>
      <c r="L338" s="665">
        <v>170.40872800671798</v>
      </c>
      <c r="M338" s="665">
        <v>1</v>
      </c>
      <c r="N338" s="666">
        <v>170.40872800671798</v>
      </c>
    </row>
    <row r="339" spans="1:14" ht="14.4" customHeight="1" x14ac:dyDescent="0.3">
      <c r="A339" s="661" t="s">
        <v>574</v>
      </c>
      <c r="B339" s="662" t="s">
        <v>575</v>
      </c>
      <c r="C339" s="663" t="s">
        <v>580</v>
      </c>
      <c r="D339" s="664" t="s">
        <v>4207</v>
      </c>
      <c r="E339" s="663" t="s">
        <v>597</v>
      </c>
      <c r="F339" s="664" t="s">
        <v>4237</v>
      </c>
      <c r="G339" s="663" t="s">
        <v>627</v>
      </c>
      <c r="H339" s="663" t="s">
        <v>1721</v>
      </c>
      <c r="I339" s="663" t="s">
        <v>1721</v>
      </c>
      <c r="J339" s="663" t="s">
        <v>1413</v>
      </c>
      <c r="K339" s="663" t="s">
        <v>1722</v>
      </c>
      <c r="L339" s="665">
        <v>179.81</v>
      </c>
      <c r="M339" s="665">
        <v>1</v>
      </c>
      <c r="N339" s="666">
        <v>179.81</v>
      </c>
    </row>
    <row r="340" spans="1:14" ht="14.4" customHeight="1" x14ac:dyDescent="0.3">
      <c r="A340" s="661" t="s">
        <v>574</v>
      </c>
      <c r="B340" s="662" t="s">
        <v>575</v>
      </c>
      <c r="C340" s="663" t="s">
        <v>580</v>
      </c>
      <c r="D340" s="664" t="s">
        <v>4207</v>
      </c>
      <c r="E340" s="663" t="s">
        <v>597</v>
      </c>
      <c r="F340" s="664" t="s">
        <v>4237</v>
      </c>
      <c r="G340" s="663" t="s">
        <v>627</v>
      </c>
      <c r="H340" s="663" t="s">
        <v>1723</v>
      </c>
      <c r="I340" s="663" t="s">
        <v>215</v>
      </c>
      <c r="J340" s="663" t="s">
        <v>1724</v>
      </c>
      <c r="K340" s="663"/>
      <c r="L340" s="665">
        <v>329.22766666666666</v>
      </c>
      <c r="M340" s="665">
        <v>1</v>
      </c>
      <c r="N340" s="666">
        <v>329.22766666666666</v>
      </c>
    </row>
    <row r="341" spans="1:14" ht="14.4" customHeight="1" x14ac:dyDescent="0.3">
      <c r="A341" s="661" t="s">
        <v>574</v>
      </c>
      <c r="B341" s="662" t="s">
        <v>575</v>
      </c>
      <c r="C341" s="663" t="s">
        <v>580</v>
      </c>
      <c r="D341" s="664" t="s">
        <v>4207</v>
      </c>
      <c r="E341" s="663" t="s">
        <v>597</v>
      </c>
      <c r="F341" s="664" t="s">
        <v>4237</v>
      </c>
      <c r="G341" s="663" t="s">
        <v>627</v>
      </c>
      <c r="H341" s="663" t="s">
        <v>1725</v>
      </c>
      <c r="I341" s="663" t="s">
        <v>1725</v>
      </c>
      <c r="J341" s="663" t="s">
        <v>1726</v>
      </c>
      <c r="K341" s="663" t="s">
        <v>796</v>
      </c>
      <c r="L341" s="665">
        <v>112.28327058742055</v>
      </c>
      <c r="M341" s="665">
        <v>3</v>
      </c>
      <c r="N341" s="666">
        <v>336.84981176226165</v>
      </c>
    </row>
    <row r="342" spans="1:14" ht="14.4" customHeight="1" x14ac:dyDescent="0.3">
      <c r="A342" s="661" t="s">
        <v>574</v>
      </c>
      <c r="B342" s="662" t="s">
        <v>575</v>
      </c>
      <c r="C342" s="663" t="s">
        <v>580</v>
      </c>
      <c r="D342" s="664" t="s">
        <v>4207</v>
      </c>
      <c r="E342" s="663" t="s">
        <v>597</v>
      </c>
      <c r="F342" s="664" t="s">
        <v>4237</v>
      </c>
      <c r="G342" s="663" t="s">
        <v>627</v>
      </c>
      <c r="H342" s="663" t="s">
        <v>1727</v>
      </c>
      <c r="I342" s="663" t="s">
        <v>1727</v>
      </c>
      <c r="J342" s="663" t="s">
        <v>1728</v>
      </c>
      <c r="K342" s="663" t="s">
        <v>1729</v>
      </c>
      <c r="L342" s="665">
        <v>64.27</v>
      </c>
      <c r="M342" s="665">
        <v>1</v>
      </c>
      <c r="N342" s="666">
        <v>64.27</v>
      </c>
    </row>
    <row r="343" spans="1:14" ht="14.4" customHeight="1" x14ac:dyDescent="0.3">
      <c r="A343" s="661" t="s">
        <v>574</v>
      </c>
      <c r="B343" s="662" t="s">
        <v>575</v>
      </c>
      <c r="C343" s="663" t="s">
        <v>580</v>
      </c>
      <c r="D343" s="664" t="s">
        <v>4207</v>
      </c>
      <c r="E343" s="663" t="s">
        <v>597</v>
      </c>
      <c r="F343" s="664" t="s">
        <v>4237</v>
      </c>
      <c r="G343" s="663" t="s">
        <v>627</v>
      </c>
      <c r="H343" s="663" t="s">
        <v>1730</v>
      </c>
      <c r="I343" s="663" t="s">
        <v>1730</v>
      </c>
      <c r="J343" s="663" t="s">
        <v>1731</v>
      </c>
      <c r="K343" s="663" t="s">
        <v>1732</v>
      </c>
      <c r="L343" s="665">
        <v>85.899656677462431</v>
      </c>
      <c r="M343" s="665">
        <v>8</v>
      </c>
      <c r="N343" s="666">
        <v>687.19725341969945</v>
      </c>
    </row>
    <row r="344" spans="1:14" ht="14.4" customHeight="1" x14ac:dyDescent="0.3">
      <c r="A344" s="661" t="s">
        <v>574</v>
      </c>
      <c r="B344" s="662" t="s">
        <v>575</v>
      </c>
      <c r="C344" s="663" t="s">
        <v>580</v>
      </c>
      <c r="D344" s="664" t="s">
        <v>4207</v>
      </c>
      <c r="E344" s="663" t="s">
        <v>597</v>
      </c>
      <c r="F344" s="664" t="s">
        <v>4237</v>
      </c>
      <c r="G344" s="663" t="s">
        <v>627</v>
      </c>
      <c r="H344" s="663" t="s">
        <v>1733</v>
      </c>
      <c r="I344" s="663" t="s">
        <v>1733</v>
      </c>
      <c r="J344" s="663" t="s">
        <v>815</v>
      </c>
      <c r="K344" s="663" t="s">
        <v>816</v>
      </c>
      <c r="L344" s="665">
        <v>45.394880501685563</v>
      </c>
      <c r="M344" s="665">
        <v>2</v>
      </c>
      <c r="N344" s="666">
        <v>90.789761003371126</v>
      </c>
    </row>
    <row r="345" spans="1:14" ht="14.4" customHeight="1" x14ac:dyDescent="0.3">
      <c r="A345" s="661" t="s">
        <v>574</v>
      </c>
      <c r="B345" s="662" t="s">
        <v>575</v>
      </c>
      <c r="C345" s="663" t="s">
        <v>580</v>
      </c>
      <c r="D345" s="664" t="s">
        <v>4207</v>
      </c>
      <c r="E345" s="663" t="s">
        <v>597</v>
      </c>
      <c r="F345" s="664" t="s">
        <v>4237</v>
      </c>
      <c r="G345" s="663" t="s">
        <v>627</v>
      </c>
      <c r="H345" s="663" t="s">
        <v>1734</v>
      </c>
      <c r="I345" s="663" t="s">
        <v>1734</v>
      </c>
      <c r="J345" s="663" t="s">
        <v>1735</v>
      </c>
      <c r="K345" s="663" t="s">
        <v>784</v>
      </c>
      <c r="L345" s="665">
        <v>62.329999999999991</v>
      </c>
      <c r="M345" s="665">
        <v>2</v>
      </c>
      <c r="N345" s="666">
        <v>124.65999999999998</v>
      </c>
    </row>
    <row r="346" spans="1:14" ht="14.4" customHeight="1" x14ac:dyDescent="0.3">
      <c r="A346" s="661" t="s">
        <v>574</v>
      </c>
      <c r="B346" s="662" t="s">
        <v>575</v>
      </c>
      <c r="C346" s="663" t="s">
        <v>580</v>
      </c>
      <c r="D346" s="664" t="s">
        <v>4207</v>
      </c>
      <c r="E346" s="663" t="s">
        <v>597</v>
      </c>
      <c r="F346" s="664" t="s">
        <v>4237</v>
      </c>
      <c r="G346" s="663" t="s">
        <v>627</v>
      </c>
      <c r="H346" s="663" t="s">
        <v>1736</v>
      </c>
      <c r="I346" s="663" t="s">
        <v>1736</v>
      </c>
      <c r="J346" s="663" t="s">
        <v>1737</v>
      </c>
      <c r="K346" s="663" t="s">
        <v>1738</v>
      </c>
      <c r="L346" s="665">
        <v>193.3698122286923</v>
      </c>
      <c r="M346" s="665">
        <v>2</v>
      </c>
      <c r="N346" s="666">
        <v>386.73962445738459</v>
      </c>
    </row>
    <row r="347" spans="1:14" ht="14.4" customHeight="1" x14ac:dyDescent="0.3">
      <c r="A347" s="661" t="s">
        <v>574</v>
      </c>
      <c r="B347" s="662" t="s">
        <v>575</v>
      </c>
      <c r="C347" s="663" t="s">
        <v>580</v>
      </c>
      <c r="D347" s="664" t="s">
        <v>4207</v>
      </c>
      <c r="E347" s="663" t="s">
        <v>597</v>
      </c>
      <c r="F347" s="664" t="s">
        <v>4237</v>
      </c>
      <c r="G347" s="663" t="s">
        <v>627</v>
      </c>
      <c r="H347" s="663" t="s">
        <v>1739</v>
      </c>
      <c r="I347" s="663" t="s">
        <v>1739</v>
      </c>
      <c r="J347" s="663" t="s">
        <v>1740</v>
      </c>
      <c r="K347" s="663" t="s">
        <v>1741</v>
      </c>
      <c r="L347" s="665">
        <v>322.59666666666669</v>
      </c>
      <c r="M347" s="665">
        <v>1</v>
      </c>
      <c r="N347" s="666">
        <v>322.59666666666669</v>
      </c>
    </row>
    <row r="348" spans="1:14" ht="14.4" customHeight="1" x14ac:dyDescent="0.3">
      <c r="A348" s="661" t="s">
        <v>574</v>
      </c>
      <c r="B348" s="662" t="s">
        <v>575</v>
      </c>
      <c r="C348" s="663" t="s">
        <v>580</v>
      </c>
      <c r="D348" s="664" t="s">
        <v>4207</v>
      </c>
      <c r="E348" s="663" t="s">
        <v>597</v>
      </c>
      <c r="F348" s="664" t="s">
        <v>4237</v>
      </c>
      <c r="G348" s="663" t="s">
        <v>627</v>
      </c>
      <c r="H348" s="663" t="s">
        <v>1742</v>
      </c>
      <c r="I348" s="663" t="s">
        <v>1742</v>
      </c>
      <c r="J348" s="663" t="s">
        <v>1731</v>
      </c>
      <c r="K348" s="663" t="s">
        <v>1743</v>
      </c>
      <c r="L348" s="665">
        <v>65.737935882416707</v>
      </c>
      <c r="M348" s="665">
        <v>11</v>
      </c>
      <c r="N348" s="666">
        <v>723.11729470658383</v>
      </c>
    </row>
    <row r="349" spans="1:14" ht="14.4" customHeight="1" x14ac:dyDescent="0.3">
      <c r="A349" s="661" t="s">
        <v>574</v>
      </c>
      <c r="B349" s="662" t="s">
        <v>575</v>
      </c>
      <c r="C349" s="663" t="s">
        <v>580</v>
      </c>
      <c r="D349" s="664" t="s">
        <v>4207</v>
      </c>
      <c r="E349" s="663" t="s">
        <v>597</v>
      </c>
      <c r="F349" s="664" t="s">
        <v>4237</v>
      </c>
      <c r="G349" s="663" t="s">
        <v>627</v>
      </c>
      <c r="H349" s="663" t="s">
        <v>1744</v>
      </c>
      <c r="I349" s="663" t="s">
        <v>1744</v>
      </c>
      <c r="J349" s="663" t="s">
        <v>921</v>
      </c>
      <c r="K349" s="663" t="s">
        <v>922</v>
      </c>
      <c r="L349" s="665">
        <v>124.2</v>
      </c>
      <c r="M349" s="665">
        <v>5</v>
      </c>
      <c r="N349" s="666">
        <v>621</v>
      </c>
    </row>
    <row r="350" spans="1:14" ht="14.4" customHeight="1" x14ac:dyDescent="0.3">
      <c r="A350" s="661" t="s">
        <v>574</v>
      </c>
      <c r="B350" s="662" t="s">
        <v>575</v>
      </c>
      <c r="C350" s="663" t="s">
        <v>580</v>
      </c>
      <c r="D350" s="664" t="s">
        <v>4207</v>
      </c>
      <c r="E350" s="663" t="s">
        <v>597</v>
      </c>
      <c r="F350" s="664" t="s">
        <v>4237</v>
      </c>
      <c r="G350" s="663" t="s">
        <v>627</v>
      </c>
      <c r="H350" s="663" t="s">
        <v>1745</v>
      </c>
      <c r="I350" s="663" t="s">
        <v>1746</v>
      </c>
      <c r="J350" s="663" t="s">
        <v>1747</v>
      </c>
      <c r="K350" s="663" t="s">
        <v>1748</v>
      </c>
      <c r="L350" s="665">
        <v>112.03382659935461</v>
      </c>
      <c r="M350" s="665">
        <v>1</v>
      </c>
      <c r="N350" s="666">
        <v>112.03382659935461</v>
      </c>
    </row>
    <row r="351" spans="1:14" ht="14.4" customHeight="1" x14ac:dyDescent="0.3">
      <c r="A351" s="661" t="s">
        <v>574</v>
      </c>
      <c r="B351" s="662" t="s">
        <v>575</v>
      </c>
      <c r="C351" s="663" t="s">
        <v>580</v>
      </c>
      <c r="D351" s="664" t="s">
        <v>4207</v>
      </c>
      <c r="E351" s="663" t="s">
        <v>597</v>
      </c>
      <c r="F351" s="664" t="s">
        <v>4237</v>
      </c>
      <c r="G351" s="663" t="s">
        <v>627</v>
      </c>
      <c r="H351" s="663" t="s">
        <v>1749</v>
      </c>
      <c r="I351" s="663" t="s">
        <v>1749</v>
      </c>
      <c r="J351" s="663" t="s">
        <v>819</v>
      </c>
      <c r="K351" s="663" t="s">
        <v>820</v>
      </c>
      <c r="L351" s="665">
        <v>82.119960226956266</v>
      </c>
      <c r="M351" s="665">
        <v>5</v>
      </c>
      <c r="N351" s="666">
        <v>410.59980113478133</v>
      </c>
    </row>
    <row r="352" spans="1:14" ht="14.4" customHeight="1" x14ac:dyDescent="0.3">
      <c r="A352" s="661" t="s">
        <v>574</v>
      </c>
      <c r="B352" s="662" t="s">
        <v>575</v>
      </c>
      <c r="C352" s="663" t="s">
        <v>580</v>
      </c>
      <c r="D352" s="664" t="s">
        <v>4207</v>
      </c>
      <c r="E352" s="663" t="s">
        <v>597</v>
      </c>
      <c r="F352" s="664" t="s">
        <v>4237</v>
      </c>
      <c r="G352" s="663" t="s">
        <v>627</v>
      </c>
      <c r="H352" s="663" t="s">
        <v>1750</v>
      </c>
      <c r="I352" s="663" t="s">
        <v>1750</v>
      </c>
      <c r="J352" s="663" t="s">
        <v>1751</v>
      </c>
      <c r="K352" s="663" t="s">
        <v>1752</v>
      </c>
      <c r="L352" s="665">
        <v>115.72000000000006</v>
      </c>
      <c r="M352" s="665">
        <v>1</v>
      </c>
      <c r="N352" s="666">
        <v>115.72000000000006</v>
      </c>
    </row>
    <row r="353" spans="1:14" ht="14.4" customHeight="1" x14ac:dyDescent="0.3">
      <c r="A353" s="661" t="s">
        <v>574</v>
      </c>
      <c r="B353" s="662" t="s">
        <v>575</v>
      </c>
      <c r="C353" s="663" t="s">
        <v>580</v>
      </c>
      <c r="D353" s="664" t="s">
        <v>4207</v>
      </c>
      <c r="E353" s="663" t="s">
        <v>597</v>
      </c>
      <c r="F353" s="664" t="s">
        <v>4237</v>
      </c>
      <c r="G353" s="663" t="s">
        <v>627</v>
      </c>
      <c r="H353" s="663" t="s">
        <v>1753</v>
      </c>
      <c r="I353" s="663" t="s">
        <v>1753</v>
      </c>
      <c r="J353" s="663" t="s">
        <v>1754</v>
      </c>
      <c r="K353" s="663" t="s">
        <v>1755</v>
      </c>
      <c r="L353" s="665">
        <v>107.43363620896332</v>
      </c>
      <c r="M353" s="665">
        <v>2</v>
      </c>
      <c r="N353" s="666">
        <v>214.86727241792664</v>
      </c>
    </row>
    <row r="354" spans="1:14" ht="14.4" customHeight="1" x14ac:dyDescent="0.3">
      <c r="A354" s="661" t="s">
        <v>574</v>
      </c>
      <c r="B354" s="662" t="s">
        <v>575</v>
      </c>
      <c r="C354" s="663" t="s">
        <v>580</v>
      </c>
      <c r="D354" s="664" t="s">
        <v>4207</v>
      </c>
      <c r="E354" s="663" t="s">
        <v>597</v>
      </c>
      <c r="F354" s="664" t="s">
        <v>4237</v>
      </c>
      <c r="G354" s="663" t="s">
        <v>627</v>
      </c>
      <c r="H354" s="663" t="s">
        <v>1756</v>
      </c>
      <c r="I354" s="663" t="s">
        <v>1756</v>
      </c>
      <c r="J354" s="663" t="s">
        <v>1757</v>
      </c>
      <c r="K354" s="663" t="s">
        <v>1758</v>
      </c>
      <c r="L354" s="665">
        <v>264.99</v>
      </c>
      <c r="M354" s="665">
        <v>2</v>
      </c>
      <c r="N354" s="666">
        <v>529.98</v>
      </c>
    </row>
    <row r="355" spans="1:14" ht="14.4" customHeight="1" x14ac:dyDescent="0.3">
      <c r="A355" s="661" t="s">
        <v>574</v>
      </c>
      <c r="B355" s="662" t="s">
        <v>575</v>
      </c>
      <c r="C355" s="663" t="s">
        <v>580</v>
      </c>
      <c r="D355" s="664" t="s">
        <v>4207</v>
      </c>
      <c r="E355" s="663" t="s">
        <v>597</v>
      </c>
      <c r="F355" s="664" t="s">
        <v>4237</v>
      </c>
      <c r="G355" s="663" t="s">
        <v>627</v>
      </c>
      <c r="H355" s="663" t="s">
        <v>1759</v>
      </c>
      <c r="I355" s="663" t="s">
        <v>1759</v>
      </c>
      <c r="J355" s="663" t="s">
        <v>1760</v>
      </c>
      <c r="K355" s="663" t="s">
        <v>1761</v>
      </c>
      <c r="L355" s="665">
        <v>231.68</v>
      </c>
      <c r="M355" s="665">
        <v>5</v>
      </c>
      <c r="N355" s="666">
        <v>1158.4000000000001</v>
      </c>
    </row>
    <row r="356" spans="1:14" ht="14.4" customHeight="1" x14ac:dyDescent="0.3">
      <c r="A356" s="661" t="s">
        <v>574</v>
      </c>
      <c r="B356" s="662" t="s">
        <v>575</v>
      </c>
      <c r="C356" s="663" t="s">
        <v>580</v>
      </c>
      <c r="D356" s="664" t="s">
        <v>4207</v>
      </c>
      <c r="E356" s="663" t="s">
        <v>597</v>
      </c>
      <c r="F356" s="664" t="s">
        <v>4237</v>
      </c>
      <c r="G356" s="663" t="s">
        <v>627</v>
      </c>
      <c r="H356" s="663" t="s">
        <v>1762</v>
      </c>
      <c r="I356" s="663" t="s">
        <v>1762</v>
      </c>
      <c r="J356" s="663" t="s">
        <v>1329</v>
      </c>
      <c r="K356" s="663" t="s">
        <v>1330</v>
      </c>
      <c r="L356" s="665">
        <v>439.87333333333345</v>
      </c>
      <c r="M356" s="665">
        <v>3</v>
      </c>
      <c r="N356" s="666">
        <v>1319.6200000000003</v>
      </c>
    </row>
    <row r="357" spans="1:14" ht="14.4" customHeight="1" x14ac:dyDescent="0.3">
      <c r="A357" s="661" t="s">
        <v>574</v>
      </c>
      <c r="B357" s="662" t="s">
        <v>575</v>
      </c>
      <c r="C357" s="663" t="s">
        <v>580</v>
      </c>
      <c r="D357" s="664" t="s">
        <v>4207</v>
      </c>
      <c r="E357" s="663" t="s">
        <v>597</v>
      </c>
      <c r="F357" s="664" t="s">
        <v>4237</v>
      </c>
      <c r="G357" s="663" t="s">
        <v>627</v>
      </c>
      <c r="H357" s="663" t="s">
        <v>1763</v>
      </c>
      <c r="I357" s="663" t="s">
        <v>1763</v>
      </c>
      <c r="J357" s="663" t="s">
        <v>1764</v>
      </c>
      <c r="K357" s="663" t="s">
        <v>1765</v>
      </c>
      <c r="L357" s="665">
        <v>86.579996687936742</v>
      </c>
      <c r="M357" s="665">
        <v>1</v>
      </c>
      <c r="N357" s="666">
        <v>86.579996687936742</v>
      </c>
    </row>
    <row r="358" spans="1:14" ht="14.4" customHeight="1" x14ac:dyDescent="0.3">
      <c r="A358" s="661" t="s">
        <v>574</v>
      </c>
      <c r="B358" s="662" t="s">
        <v>575</v>
      </c>
      <c r="C358" s="663" t="s">
        <v>580</v>
      </c>
      <c r="D358" s="664" t="s">
        <v>4207</v>
      </c>
      <c r="E358" s="663" t="s">
        <v>597</v>
      </c>
      <c r="F358" s="664" t="s">
        <v>4237</v>
      </c>
      <c r="G358" s="663" t="s">
        <v>627</v>
      </c>
      <c r="H358" s="663" t="s">
        <v>1766</v>
      </c>
      <c r="I358" s="663" t="s">
        <v>1766</v>
      </c>
      <c r="J358" s="663" t="s">
        <v>1767</v>
      </c>
      <c r="K358" s="663" t="s">
        <v>1768</v>
      </c>
      <c r="L358" s="665">
        <v>383.43</v>
      </c>
      <c r="M358" s="665">
        <v>1</v>
      </c>
      <c r="N358" s="666">
        <v>383.43</v>
      </c>
    </row>
    <row r="359" spans="1:14" ht="14.4" customHeight="1" x14ac:dyDescent="0.3">
      <c r="A359" s="661" t="s">
        <v>574</v>
      </c>
      <c r="B359" s="662" t="s">
        <v>575</v>
      </c>
      <c r="C359" s="663" t="s">
        <v>580</v>
      </c>
      <c r="D359" s="664" t="s">
        <v>4207</v>
      </c>
      <c r="E359" s="663" t="s">
        <v>597</v>
      </c>
      <c r="F359" s="664" t="s">
        <v>4237</v>
      </c>
      <c r="G359" s="663" t="s">
        <v>627</v>
      </c>
      <c r="H359" s="663" t="s">
        <v>1769</v>
      </c>
      <c r="I359" s="663" t="s">
        <v>1769</v>
      </c>
      <c r="J359" s="663" t="s">
        <v>787</v>
      </c>
      <c r="K359" s="663" t="s">
        <v>788</v>
      </c>
      <c r="L359" s="665">
        <v>227.48946189458346</v>
      </c>
      <c r="M359" s="665">
        <v>3</v>
      </c>
      <c r="N359" s="666">
        <v>682.4683856837504</v>
      </c>
    </row>
    <row r="360" spans="1:14" ht="14.4" customHeight="1" x14ac:dyDescent="0.3">
      <c r="A360" s="661" t="s">
        <v>574</v>
      </c>
      <c r="B360" s="662" t="s">
        <v>575</v>
      </c>
      <c r="C360" s="663" t="s">
        <v>580</v>
      </c>
      <c r="D360" s="664" t="s">
        <v>4207</v>
      </c>
      <c r="E360" s="663" t="s">
        <v>597</v>
      </c>
      <c r="F360" s="664" t="s">
        <v>4237</v>
      </c>
      <c r="G360" s="663" t="s">
        <v>627</v>
      </c>
      <c r="H360" s="663" t="s">
        <v>1770</v>
      </c>
      <c r="I360" s="663" t="s">
        <v>1770</v>
      </c>
      <c r="J360" s="663" t="s">
        <v>1754</v>
      </c>
      <c r="K360" s="663" t="s">
        <v>1771</v>
      </c>
      <c r="L360" s="665">
        <v>181.09999999999997</v>
      </c>
      <c r="M360" s="665">
        <v>2</v>
      </c>
      <c r="N360" s="666">
        <v>362.19999999999993</v>
      </c>
    </row>
    <row r="361" spans="1:14" ht="14.4" customHeight="1" x14ac:dyDescent="0.3">
      <c r="A361" s="661" t="s">
        <v>574</v>
      </c>
      <c r="B361" s="662" t="s">
        <v>575</v>
      </c>
      <c r="C361" s="663" t="s">
        <v>580</v>
      </c>
      <c r="D361" s="664" t="s">
        <v>4207</v>
      </c>
      <c r="E361" s="663" t="s">
        <v>597</v>
      </c>
      <c r="F361" s="664" t="s">
        <v>4237</v>
      </c>
      <c r="G361" s="663" t="s">
        <v>1772</v>
      </c>
      <c r="H361" s="663" t="s">
        <v>1773</v>
      </c>
      <c r="I361" s="663" t="s">
        <v>1773</v>
      </c>
      <c r="J361" s="663" t="s">
        <v>623</v>
      </c>
      <c r="K361" s="663" t="s">
        <v>1774</v>
      </c>
      <c r="L361" s="665">
        <v>96.614883316026791</v>
      </c>
      <c r="M361" s="665">
        <v>21</v>
      </c>
      <c r="N361" s="666">
        <v>2028.9125496365627</v>
      </c>
    </row>
    <row r="362" spans="1:14" ht="14.4" customHeight="1" x14ac:dyDescent="0.3">
      <c r="A362" s="661" t="s">
        <v>574</v>
      </c>
      <c r="B362" s="662" t="s">
        <v>575</v>
      </c>
      <c r="C362" s="663" t="s">
        <v>580</v>
      </c>
      <c r="D362" s="664" t="s">
        <v>4207</v>
      </c>
      <c r="E362" s="663" t="s">
        <v>597</v>
      </c>
      <c r="F362" s="664" t="s">
        <v>4237</v>
      </c>
      <c r="G362" s="663" t="s">
        <v>1772</v>
      </c>
      <c r="H362" s="663" t="s">
        <v>1775</v>
      </c>
      <c r="I362" s="663" t="s">
        <v>1775</v>
      </c>
      <c r="J362" s="663" t="s">
        <v>1776</v>
      </c>
      <c r="K362" s="663" t="s">
        <v>1777</v>
      </c>
      <c r="L362" s="665">
        <v>10.239985884656818</v>
      </c>
      <c r="M362" s="665">
        <v>9</v>
      </c>
      <c r="N362" s="666">
        <v>92.159872961911361</v>
      </c>
    </row>
    <row r="363" spans="1:14" ht="14.4" customHeight="1" x14ac:dyDescent="0.3">
      <c r="A363" s="661" t="s">
        <v>574</v>
      </c>
      <c r="B363" s="662" t="s">
        <v>575</v>
      </c>
      <c r="C363" s="663" t="s">
        <v>580</v>
      </c>
      <c r="D363" s="664" t="s">
        <v>4207</v>
      </c>
      <c r="E363" s="663" t="s">
        <v>597</v>
      </c>
      <c r="F363" s="664" t="s">
        <v>4237</v>
      </c>
      <c r="G363" s="663" t="s">
        <v>1772</v>
      </c>
      <c r="H363" s="663" t="s">
        <v>1778</v>
      </c>
      <c r="I363" s="663" t="s">
        <v>1778</v>
      </c>
      <c r="J363" s="663" t="s">
        <v>1779</v>
      </c>
      <c r="K363" s="663" t="s">
        <v>1780</v>
      </c>
      <c r="L363" s="665">
        <v>12.067353694852017</v>
      </c>
      <c r="M363" s="665">
        <v>19</v>
      </c>
      <c r="N363" s="666">
        <v>229.27972020218832</v>
      </c>
    </row>
    <row r="364" spans="1:14" ht="14.4" customHeight="1" x14ac:dyDescent="0.3">
      <c r="A364" s="661" t="s">
        <v>574</v>
      </c>
      <c r="B364" s="662" t="s">
        <v>575</v>
      </c>
      <c r="C364" s="663" t="s">
        <v>580</v>
      </c>
      <c r="D364" s="664" t="s">
        <v>4207</v>
      </c>
      <c r="E364" s="663" t="s">
        <v>597</v>
      </c>
      <c r="F364" s="664" t="s">
        <v>4237</v>
      </c>
      <c r="G364" s="663" t="s">
        <v>1772</v>
      </c>
      <c r="H364" s="663" t="s">
        <v>1781</v>
      </c>
      <c r="I364" s="663" t="s">
        <v>1782</v>
      </c>
      <c r="J364" s="663" t="s">
        <v>1783</v>
      </c>
      <c r="K364" s="663" t="s">
        <v>1784</v>
      </c>
      <c r="L364" s="665">
        <v>198.89009276265651</v>
      </c>
      <c r="M364" s="665">
        <v>1</v>
      </c>
      <c r="N364" s="666">
        <v>198.89009276265651</v>
      </c>
    </row>
    <row r="365" spans="1:14" ht="14.4" customHeight="1" x14ac:dyDescent="0.3">
      <c r="A365" s="661" t="s">
        <v>574</v>
      </c>
      <c r="B365" s="662" t="s">
        <v>575</v>
      </c>
      <c r="C365" s="663" t="s">
        <v>580</v>
      </c>
      <c r="D365" s="664" t="s">
        <v>4207</v>
      </c>
      <c r="E365" s="663" t="s">
        <v>597</v>
      </c>
      <c r="F365" s="664" t="s">
        <v>4237</v>
      </c>
      <c r="G365" s="663" t="s">
        <v>1772</v>
      </c>
      <c r="H365" s="663" t="s">
        <v>1785</v>
      </c>
      <c r="I365" s="663" t="s">
        <v>1786</v>
      </c>
      <c r="J365" s="663" t="s">
        <v>1787</v>
      </c>
      <c r="K365" s="663" t="s">
        <v>1788</v>
      </c>
      <c r="L365" s="665">
        <v>34.760756439209715</v>
      </c>
      <c r="M365" s="665">
        <v>78</v>
      </c>
      <c r="N365" s="666">
        <v>2711.3390022583576</v>
      </c>
    </row>
    <row r="366" spans="1:14" ht="14.4" customHeight="1" x14ac:dyDescent="0.3">
      <c r="A366" s="661" t="s">
        <v>574</v>
      </c>
      <c r="B366" s="662" t="s">
        <v>575</v>
      </c>
      <c r="C366" s="663" t="s">
        <v>580</v>
      </c>
      <c r="D366" s="664" t="s">
        <v>4207</v>
      </c>
      <c r="E366" s="663" t="s">
        <v>597</v>
      </c>
      <c r="F366" s="664" t="s">
        <v>4237</v>
      </c>
      <c r="G366" s="663" t="s">
        <v>1772</v>
      </c>
      <c r="H366" s="663" t="s">
        <v>1789</v>
      </c>
      <c r="I366" s="663" t="s">
        <v>1790</v>
      </c>
      <c r="J366" s="663" t="s">
        <v>1791</v>
      </c>
      <c r="K366" s="663" t="s">
        <v>1792</v>
      </c>
      <c r="L366" s="665">
        <v>105.13016040751693</v>
      </c>
      <c r="M366" s="665">
        <v>3</v>
      </c>
      <c r="N366" s="666">
        <v>315.39048122255076</v>
      </c>
    </row>
    <row r="367" spans="1:14" ht="14.4" customHeight="1" x14ac:dyDescent="0.3">
      <c r="A367" s="661" t="s">
        <v>574</v>
      </c>
      <c r="B367" s="662" t="s">
        <v>575</v>
      </c>
      <c r="C367" s="663" t="s">
        <v>580</v>
      </c>
      <c r="D367" s="664" t="s">
        <v>4207</v>
      </c>
      <c r="E367" s="663" t="s">
        <v>597</v>
      </c>
      <c r="F367" s="664" t="s">
        <v>4237</v>
      </c>
      <c r="G367" s="663" t="s">
        <v>1772</v>
      </c>
      <c r="H367" s="663" t="s">
        <v>1793</v>
      </c>
      <c r="I367" s="663" t="s">
        <v>1794</v>
      </c>
      <c r="J367" s="663" t="s">
        <v>1795</v>
      </c>
      <c r="K367" s="663" t="s">
        <v>1796</v>
      </c>
      <c r="L367" s="665">
        <v>45.218697834165603</v>
      </c>
      <c r="M367" s="665">
        <v>72</v>
      </c>
      <c r="N367" s="666">
        <v>3255.7462440599234</v>
      </c>
    </row>
    <row r="368" spans="1:14" ht="14.4" customHeight="1" x14ac:dyDescent="0.3">
      <c r="A368" s="661" t="s">
        <v>574</v>
      </c>
      <c r="B368" s="662" t="s">
        <v>575</v>
      </c>
      <c r="C368" s="663" t="s">
        <v>580</v>
      </c>
      <c r="D368" s="664" t="s">
        <v>4207</v>
      </c>
      <c r="E368" s="663" t="s">
        <v>597</v>
      </c>
      <c r="F368" s="664" t="s">
        <v>4237</v>
      </c>
      <c r="G368" s="663" t="s">
        <v>1772</v>
      </c>
      <c r="H368" s="663" t="s">
        <v>1797</v>
      </c>
      <c r="I368" s="663" t="s">
        <v>1798</v>
      </c>
      <c r="J368" s="663" t="s">
        <v>1795</v>
      </c>
      <c r="K368" s="663" t="s">
        <v>1799</v>
      </c>
      <c r="L368" s="665">
        <v>90.513722459334303</v>
      </c>
      <c r="M368" s="665">
        <v>14</v>
      </c>
      <c r="N368" s="666">
        <v>1267.1921144306802</v>
      </c>
    </row>
    <row r="369" spans="1:14" ht="14.4" customHeight="1" x14ac:dyDescent="0.3">
      <c r="A369" s="661" t="s">
        <v>574</v>
      </c>
      <c r="B369" s="662" t="s">
        <v>575</v>
      </c>
      <c r="C369" s="663" t="s">
        <v>580</v>
      </c>
      <c r="D369" s="664" t="s">
        <v>4207</v>
      </c>
      <c r="E369" s="663" t="s">
        <v>597</v>
      </c>
      <c r="F369" s="664" t="s">
        <v>4237</v>
      </c>
      <c r="G369" s="663" t="s">
        <v>1772</v>
      </c>
      <c r="H369" s="663" t="s">
        <v>1800</v>
      </c>
      <c r="I369" s="663" t="s">
        <v>1801</v>
      </c>
      <c r="J369" s="663" t="s">
        <v>1802</v>
      </c>
      <c r="K369" s="663" t="s">
        <v>1803</v>
      </c>
      <c r="L369" s="665">
        <v>106.85135838165355</v>
      </c>
      <c r="M369" s="665">
        <v>7</v>
      </c>
      <c r="N369" s="666">
        <v>747.95950867157489</v>
      </c>
    </row>
    <row r="370" spans="1:14" ht="14.4" customHeight="1" x14ac:dyDescent="0.3">
      <c r="A370" s="661" t="s">
        <v>574</v>
      </c>
      <c r="B370" s="662" t="s">
        <v>575</v>
      </c>
      <c r="C370" s="663" t="s">
        <v>580</v>
      </c>
      <c r="D370" s="664" t="s">
        <v>4207</v>
      </c>
      <c r="E370" s="663" t="s">
        <v>597</v>
      </c>
      <c r="F370" s="664" t="s">
        <v>4237</v>
      </c>
      <c r="G370" s="663" t="s">
        <v>1772</v>
      </c>
      <c r="H370" s="663" t="s">
        <v>1804</v>
      </c>
      <c r="I370" s="663" t="s">
        <v>1805</v>
      </c>
      <c r="J370" s="663" t="s">
        <v>1806</v>
      </c>
      <c r="K370" s="663" t="s">
        <v>1136</v>
      </c>
      <c r="L370" s="665">
        <v>71.098494290440101</v>
      </c>
      <c r="M370" s="665">
        <v>15</v>
      </c>
      <c r="N370" s="666">
        <v>1066.4774143566015</v>
      </c>
    </row>
    <row r="371" spans="1:14" ht="14.4" customHeight="1" x14ac:dyDescent="0.3">
      <c r="A371" s="661" t="s">
        <v>574</v>
      </c>
      <c r="B371" s="662" t="s">
        <v>575</v>
      </c>
      <c r="C371" s="663" t="s">
        <v>580</v>
      </c>
      <c r="D371" s="664" t="s">
        <v>4207</v>
      </c>
      <c r="E371" s="663" t="s">
        <v>597</v>
      </c>
      <c r="F371" s="664" t="s">
        <v>4237</v>
      </c>
      <c r="G371" s="663" t="s">
        <v>1772</v>
      </c>
      <c r="H371" s="663" t="s">
        <v>1807</v>
      </c>
      <c r="I371" s="663" t="s">
        <v>1808</v>
      </c>
      <c r="J371" s="663" t="s">
        <v>1809</v>
      </c>
      <c r="K371" s="663" t="s">
        <v>1810</v>
      </c>
      <c r="L371" s="665">
        <v>95.875999999999991</v>
      </c>
      <c r="M371" s="665">
        <v>5</v>
      </c>
      <c r="N371" s="666">
        <v>479.37999999999994</v>
      </c>
    </row>
    <row r="372" spans="1:14" ht="14.4" customHeight="1" x14ac:dyDescent="0.3">
      <c r="A372" s="661" t="s">
        <v>574</v>
      </c>
      <c r="B372" s="662" t="s">
        <v>575</v>
      </c>
      <c r="C372" s="663" t="s">
        <v>580</v>
      </c>
      <c r="D372" s="664" t="s">
        <v>4207</v>
      </c>
      <c r="E372" s="663" t="s">
        <v>597</v>
      </c>
      <c r="F372" s="664" t="s">
        <v>4237</v>
      </c>
      <c r="G372" s="663" t="s">
        <v>1772</v>
      </c>
      <c r="H372" s="663" t="s">
        <v>1811</v>
      </c>
      <c r="I372" s="663" t="s">
        <v>1812</v>
      </c>
      <c r="J372" s="663" t="s">
        <v>1813</v>
      </c>
      <c r="K372" s="663" t="s">
        <v>1814</v>
      </c>
      <c r="L372" s="665">
        <v>198.87576581951598</v>
      </c>
      <c r="M372" s="665">
        <v>3</v>
      </c>
      <c r="N372" s="666">
        <v>596.6272974585479</v>
      </c>
    </row>
    <row r="373" spans="1:14" ht="14.4" customHeight="1" x14ac:dyDescent="0.3">
      <c r="A373" s="661" t="s">
        <v>574</v>
      </c>
      <c r="B373" s="662" t="s">
        <v>575</v>
      </c>
      <c r="C373" s="663" t="s">
        <v>580</v>
      </c>
      <c r="D373" s="664" t="s">
        <v>4207</v>
      </c>
      <c r="E373" s="663" t="s">
        <v>597</v>
      </c>
      <c r="F373" s="664" t="s">
        <v>4237</v>
      </c>
      <c r="G373" s="663" t="s">
        <v>1772</v>
      </c>
      <c r="H373" s="663" t="s">
        <v>1815</v>
      </c>
      <c r="I373" s="663" t="s">
        <v>1816</v>
      </c>
      <c r="J373" s="663" t="s">
        <v>1817</v>
      </c>
      <c r="K373" s="663" t="s">
        <v>1818</v>
      </c>
      <c r="L373" s="665">
        <v>133.17058245377973</v>
      </c>
      <c r="M373" s="665">
        <v>55</v>
      </c>
      <c r="N373" s="666">
        <v>7324.3820349578855</v>
      </c>
    </row>
    <row r="374" spans="1:14" ht="14.4" customHeight="1" x14ac:dyDescent="0.3">
      <c r="A374" s="661" t="s">
        <v>574</v>
      </c>
      <c r="B374" s="662" t="s">
        <v>575</v>
      </c>
      <c r="C374" s="663" t="s">
        <v>580</v>
      </c>
      <c r="D374" s="664" t="s">
        <v>4207</v>
      </c>
      <c r="E374" s="663" t="s">
        <v>597</v>
      </c>
      <c r="F374" s="664" t="s">
        <v>4237</v>
      </c>
      <c r="G374" s="663" t="s">
        <v>1772</v>
      </c>
      <c r="H374" s="663" t="s">
        <v>1819</v>
      </c>
      <c r="I374" s="663" t="s">
        <v>1820</v>
      </c>
      <c r="J374" s="663" t="s">
        <v>1821</v>
      </c>
      <c r="K374" s="663" t="s">
        <v>1822</v>
      </c>
      <c r="L374" s="665">
        <v>632.57163333333324</v>
      </c>
      <c r="M374" s="665">
        <v>30</v>
      </c>
      <c r="N374" s="666">
        <v>18977.148999999998</v>
      </c>
    </row>
    <row r="375" spans="1:14" ht="14.4" customHeight="1" x14ac:dyDescent="0.3">
      <c r="A375" s="661" t="s">
        <v>574</v>
      </c>
      <c r="B375" s="662" t="s">
        <v>575</v>
      </c>
      <c r="C375" s="663" t="s">
        <v>580</v>
      </c>
      <c r="D375" s="664" t="s">
        <v>4207</v>
      </c>
      <c r="E375" s="663" t="s">
        <v>597</v>
      </c>
      <c r="F375" s="664" t="s">
        <v>4237</v>
      </c>
      <c r="G375" s="663" t="s">
        <v>1772</v>
      </c>
      <c r="H375" s="663" t="s">
        <v>1823</v>
      </c>
      <c r="I375" s="663" t="s">
        <v>1824</v>
      </c>
      <c r="J375" s="663" t="s">
        <v>1821</v>
      </c>
      <c r="K375" s="663" t="s">
        <v>1825</v>
      </c>
      <c r="L375" s="665">
        <v>721.19999931178506</v>
      </c>
      <c r="M375" s="665">
        <v>73</v>
      </c>
      <c r="N375" s="666">
        <v>52647.599949760312</v>
      </c>
    </row>
    <row r="376" spans="1:14" ht="14.4" customHeight="1" x14ac:dyDescent="0.3">
      <c r="A376" s="661" t="s">
        <v>574</v>
      </c>
      <c r="B376" s="662" t="s">
        <v>575</v>
      </c>
      <c r="C376" s="663" t="s">
        <v>580</v>
      </c>
      <c r="D376" s="664" t="s">
        <v>4207</v>
      </c>
      <c r="E376" s="663" t="s">
        <v>597</v>
      </c>
      <c r="F376" s="664" t="s">
        <v>4237</v>
      </c>
      <c r="G376" s="663" t="s">
        <v>1772</v>
      </c>
      <c r="H376" s="663" t="s">
        <v>1826</v>
      </c>
      <c r="I376" s="663" t="s">
        <v>1827</v>
      </c>
      <c r="J376" s="663" t="s">
        <v>1821</v>
      </c>
      <c r="K376" s="663" t="s">
        <v>1828</v>
      </c>
      <c r="L376" s="665">
        <v>913.64999999999986</v>
      </c>
      <c r="M376" s="665">
        <v>7</v>
      </c>
      <c r="N376" s="666">
        <v>6395.5499999999993</v>
      </c>
    </row>
    <row r="377" spans="1:14" ht="14.4" customHeight="1" x14ac:dyDescent="0.3">
      <c r="A377" s="661" t="s">
        <v>574</v>
      </c>
      <c r="B377" s="662" t="s">
        <v>575</v>
      </c>
      <c r="C377" s="663" t="s">
        <v>580</v>
      </c>
      <c r="D377" s="664" t="s">
        <v>4207</v>
      </c>
      <c r="E377" s="663" t="s">
        <v>597</v>
      </c>
      <c r="F377" s="664" t="s">
        <v>4237</v>
      </c>
      <c r="G377" s="663" t="s">
        <v>1772</v>
      </c>
      <c r="H377" s="663" t="s">
        <v>1829</v>
      </c>
      <c r="I377" s="663" t="s">
        <v>1830</v>
      </c>
      <c r="J377" s="663" t="s">
        <v>1831</v>
      </c>
      <c r="K377" s="663" t="s">
        <v>1832</v>
      </c>
      <c r="L377" s="665">
        <v>58.669942407425438</v>
      </c>
      <c r="M377" s="665">
        <v>1</v>
      </c>
      <c r="N377" s="666">
        <v>58.669942407425438</v>
      </c>
    </row>
    <row r="378" spans="1:14" ht="14.4" customHeight="1" x14ac:dyDescent="0.3">
      <c r="A378" s="661" t="s">
        <v>574</v>
      </c>
      <c r="B378" s="662" t="s">
        <v>575</v>
      </c>
      <c r="C378" s="663" t="s">
        <v>580</v>
      </c>
      <c r="D378" s="664" t="s">
        <v>4207</v>
      </c>
      <c r="E378" s="663" t="s">
        <v>597</v>
      </c>
      <c r="F378" s="664" t="s">
        <v>4237</v>
      </c>
      <c r="G378" s="663" t="s">
        <v>1772</v>
      </c>
      <c r="H378" s="663" t="s">
        <v>1833</v>
      </c>
      <c r="I378" s="663" t="s">
        <v>1834</v>
      </c>
      <c r="J378" s="663" t="s">
        <v>1835</v>
      </c>
      <c r="K378" s="663" t="s">
        <v>1836</v>
      </c>
      <c r="L378" s="665">
        <v>56.21</v>
      </c>
      <c r="M378" s="665">
        <v>2</v>
      </c>
      <c r="N378" s="666">
        <v>112.42</v>
      </c>
    </row>
    <row r="379" spans="1:14" ht="14.4" customHeight="1" x14ac:dyDescent="0.3">
      <c r="A379" s="661" t="s">
        <v>574</v>
      </c>
      <c r="B379" s="662" t="s">
        <v>575</v>
      </c>
      <c r="C379" s="663" t="s">
        <v>580</v>
      </c>
      <c r="D379" s="664" t="s">
        <v>4207</v>
      </c>
      <c r="E379" s="663" t="s">
        <v>597</v>
      </c>
      <c r="F379" s="664" t="s">
        <v>4237</v>
      </c>
      <c r="G379" s="663" t="s">
        <v>1772</v>
      </c>
      <c r="H379" s="663" t="s">
        <v>1837</v>
      </c>
      <c r="I379" s="663" t="s">
        <v>1838</v>
      </c>
      <c r="J379" s="663" t="s">
        <v>1839</v>
      </c>
      <c r="K379" s="663" t="s">
        <v>1840</v>
      </c>
      <c r="L379" s="665">
        <v>46.899818264840746</v>
      </c>
      <c r="M379" s="665">
        <v>2</v>
      </c>
      <c r="N379" s="666">
        <v>93.799636529681493</v>
      </c>
    </row>
    <row r="380" spans="1:14" ht="14.4" customHeight="1" x14ac:dyDescent="0.3">
      <c r="A380" s="661" t="s">
        <v>574</v>
      </c>
      <c r="B380" s="662" t="s">
        <v>575</v>
      </c>
      <c r="C380" s="663" t="s">
        <v>580</v>
      </c>
      <c r="D380" s="664" t="s">
        <v>4207</v>
      </c>
      <c r="E380" s="663" t="s">
        <v>597</v>
      </c>
      <c r="F380" s="664" t="s">
        <v>4237</v>
      </c>
      <c r="G380" s="663" t="s">
        <v>1772</v>
      </c>
      <c r="H380" s="663" t="s">
        <v>1841</v>
      </c>
      <c r="I380" s="663" t="s">
        <v>1842</v>
      </c>
      <c r="J380" s="663" t="s">
        <v>1843</v>
      </c>
      <c r="K380" s="663" t="s">
        <v>1402</v>
      </c>
      <c r="L380" s="665">
        <v>47.876372462577763</v>
      </c>
      <c r="M380" s="665">
        <v>100</v>
      </c>
      <c r="N380" s="666">
        <v>4787.6372462577765</v>
      </c>
    </row>
    <row r="381" spans="1:14" ht="14.4" customHeight="1" x14ac:dyDescent="0.3">
      <c r="A381" s="661" t="s">
        <v>574</v>
      </c>
      <c r="B381" s="662" t="s">
        <v>575</v>
      </c>
      <c r="C381" s="663" t="s">
        <v>580</v>
      </c>
      <c r="D381" s="664" t="s">
        <v>4207</v>
      </c>
      <c r="E381" s="663" t="s">
        <v>597</v>
      </c>
      <c r="F381" s="664" t="s">
        <v>4237</v>
      </c>
      <c r="G381" s="663" t="s">
        <v>1772</v>
      </c>
      <c r="H381" s="663" t="s">
        <v>1844</v>
      </c>
      <c r="I381" s="663" t="s">
        <v>1845</v>
      </c>
      <c r="J381" s="663" t="s">
        <v>1846</v>
      </c>
      <c r="K381" s="663" t="s">
        <v>1847</v>
      </c>
      <c r="L381" s="665">
        <v>52.695427184398788</v>
      </c>
      <c r="M381" s="665">
        <v>11</v>
      </c>
      <c r="N381" s="666">
        <v>579.64969902838664</v>
      </c>
    </row>
    <row r="382" spans="1:14" ht="14.4" customHeight="1" x14ac:dyDescent="0.3">
      <c r="A382" s="661" t="s">
        <v>574</v>
      </c>
      <c r="B382" s="662" t="s">
        <v>575</v>
      </c>
      <c r="C382" s="663" t="s">
        <v>580</v>
      </c>
      <c r="D382" s="664" t="s">
        <v>4207</v>
      </c>
      <c r="E382" s="663" t="s">
        <v>597</v>
      </c>
      <c r="F382" s="664" t="s">
        <v>4237</v>
      </c>
      <c r="G382" s="663" t="s">
        <v>1772</v>
      </c>
      <c r="H382" s="663" t="s">
        <v>1848</v>
      </c>
      <c r="I382" s="663" t="s">
        <v>1849</v>
      </c>
      <c r="J382" s="663" t="s">
        <v>1850</v>
      </c>
      <c r="K382" s="663" t="s">
        <v>1851</v>
      </c>
      <c r="L382" s="665">
        <v>59.78087749702393</v>
      </c>
      <c r="M382" s="665">
        <v>59</v>
      </c>
      <c r="N382" s="666">
        <v>3527.071772324412</v>
      </c>
    </row>
    <row r="383" spans="1:14" ht="14.4" customHeight="1" x14ac:dyDescent="0.3">
      <c r="A383" s="661" t="s">
        <v>574</v>
      </c>
      <c r="B383" s="662" t="s">
        <v>575</v>
      </c>
      <c r="C383" s="663" t="s">
        <v>580</v>
      </c>
      <c r="D383" s="664" t="s">
        <v>4207</v>
      </c>
      <c r="E383" s="663" t="s">
        <v>597</v>
      </c>
      <c r="F383" s="664" t="s">
        <v>4237</v>
      </c>
      <c r="G383" s="663" t="s">
        <v>1772</v>
      </c>
      <c r="H383" s="663" t="s">
        <v>1852</v>
      </c>
      <c r="I383" s="663" t="s">
        <v>1853</v>
      </c>
      <c r="J383" s="663" t="s">
        <v>1854</v>
      </c>
      <c r="K383" s="663" t="s">
        <v>1620</v>
      </c>
      <c r="L383" s="665">
        <v>76.36</v>
      </c>
      <c r="M383" s="665">
        <v>5</v>
      </c>
      <c r="N383" s="666">
        <v>381.8</v>
      </c>
    </row>
    <row r="384" spans="1:14" ht="14.4" customHeight="1" x14ac:dyDescent="0.3">
      <c r="A384" s="661" t="s">
        <v>574</v>
      </c>
      <c r="B384" s="662" t="s">
        <v>575</v>
      </c>
      <c r="C384" s="663" t="s">
        <v>580</v>
      </c>
      <c r="D384" s="664" t="s">
        <v>4207</v>
      </c>
      <c r="E384" s="663" t="s">
        <v>597</v>
      </c>
      <c r="F384" s="664" t="s">
        <v>4237</v>
      </c>
      <c r="G384" s="663" t="s">
        <v>1772</v>
      </c>
      <c r="H384" s="663" t="s">
        <v>1855</v>
      </c>
      <c r="I384" s="663" t="s">
        <v>1856</v>
      </c>
      <c r="J384" s="663" t="s">
        <v>1854</v>
      </c>
      <c r="K384" s="663" t="s">
        <v>1857</v>
      </c>
      <c r="L384" s="665">
        <v>267.26999999999992</v>
      </c>
      <c r="M384" s="665">
        <v>1</v>
      </c>
      <c r="N384" s="666">
        <v>267.26999999999992</v>
      </c>
    </row>
    <row r="385" spans="1:14" ht="14.4" customHeight="1" x14ac:dyDescent="0.3">
      <c r="A385" s="661" t="s">
        <v>574</v>
      </c>
      <c r="B385" s="662" t="s">
        <v>575</v>
      </c>
      <c r="C385" s="663" t="s">
        <v>580</v>
      </c>
      <c r="D385" s="664" t="s">
        <v>4207</v>
      </c>
      <c r="E385" s="663" t="s">
        <v>597</v>
      </c>
      <c r="F385" s="664" t="s">
        <v>4237</v>
      </c>
      <c r="G385" s="663" t="s">
        <v>1772</v>
      </c>
      <c r="H385" s="663" t="s">
        <v>1858</v>
      </c>
      <c r="I385" s="663" t="s">
        <v>1859</v>
      </c>
      <c r="J385" s="663" t="s">
        <v>1860</v>
      </c>
      <c r="K385" s="663" t="s">
        <v>1299</v>
      </c>
      <c r="L385" s="665">
        <v>89.320000000000007</v>
      </c>
      <c r="M385" s="665">
        <v>1</v>
      </c>
      <c r="N385" s="666">
        <v>89.320000000000007</v>
      </c>
    </row>
    <row r="386" spans="1:14" ht="14.4" customHeight="1" x14ac:dyDescent="0.3">
      <c r="A386" s="661" t="s">
        <v>574</v>
      </c>
      <c r="B386" s="662" t="s">
        <v>575</v>
      </c>
      <c r="C386" s="663" t="s">
        <v>580</v>
      </c>
      <c r="D386" s="664" t="s">
        <v>4207</v>
      </c>
      <c r="E386" s="663" t="s">
        <v>597</v>
      </c>
      <c r="F386" s="664" t="s">
        <v>4237</v>
      </c>
      <c r="G386" s="663" t="s">
        <v>1772</v>
      </c>
      <c r="H386" s="663" t="s">
        <v>1861</v>
      </c>
      <c r="I386" s="663" t="s">
        <v>1862</v>
      </c>
      <c r="J386" s="663" t="s">
        <v>1863</v>
      </c>
      <c r="K386" s="663" t="s">
        <v>1864</v>
      </c>
      <c r="L386" s="665">
        <v>49.319906570440068</v>
      </c>
      <c r="M386" s="665">
        <v>8</v>
      </c>
      <c r="N386" s="666">
        <v>394.55925256352054</v>
      </c>
    </row>
    <row r="387" spans="1:14" ht="14.4" customHeight="1" x14ac:dyDescent="0.3">
      <c r="A387" s="661" t="s">
        <v>574</v>
      </c>
      <c r="B387" s="662" t="s">
        <v>575</v>
      </c>
      <c r="C387" s="663" t="s">
        <v>580</v>
      </c>
      <c r="D387" s="664" t="s">
        <v>4207</v>
      </c>
      <c r="E387" s="663" t="s">
        <v>597</v>
      </c>
      <c r="F387" s="664" t="s">
        <v>4237</v>
      </c>
      <c r="G387" s="663" t="s">
        <v>1772</v>
      </c>
      <c r="H387" s="663" t="s">
        <v>1865</v>
      </c>
      <c r="I387" s="663" t="s">
        <v>1866</v>
      </c>
      <c r="J387" s="663" t="s">
        <v>1867</v>
      </c>
      <c r="K387" s="663" t="s">
        <v>1868</v>
      </c>
      <c r="L387" s="665">
        <v>81.735108567044804</v>
      </c>
      <c r="M387" s="665">
        <v>6</v>
      </c>
      <c r="N387" s="666">
        <v>490.41065140226885</v>
      </c>
    </row>
    <row r="388" spans="1:14" ht="14.4" customHeight="1" x14ac:dyDescent="0.3">
      <c r="A388" s="661" t="s">
        <v>574</v>
      </c>
      <c r="B388" s="662" t="s">
        <v>575</v>
      </c>
      <c r="C388" s="663" t="s">
        <v>580</v>
      </c>
      <c r="D388" s="664" t="s">
        <v>4207</v>
      </c>
      <c r="E388" s="663" t="s">
        <v>597</v>
      </c>
      <c r="F388" s="664" t="s">
        <v>4237</v>
      </c>
      <c r="G388" s="663" t="s">
        <v>1772</v>
      </c>
      <c r="H388" s="663" t="s">
        <v>1869</v>
      </c>
      <c r="I388" s="663" t="s">
        <v>1870</v>
      </c>
      <c r="J388" s="663" t="s">
        <v>1871</v>
      </c>
      <c r="K388" s="663" t="s">
        <v>1872</v>
      </c>
      <c r="L388" s="665">
        <v>36.238335890679537</v>
      </c>
      <c r="M388" s="665">
        <v>26</v>
      </c>
      <c r="N388" s="666">
        <v>942.19673315766795</v>
      </c>
    </row>
    <row r="389" spans="1:14" ht="14.4" customHeight="1" x14ac:dyDescent="0.3">
      <c r="A389" s="661" t="s">
        <v>574</v>
      </c>
      <c r="B389" s="662" t="s">
        <v>575</v>
      </c>
      <c r="C389" s="663" t="s">
        <v>580</v>
      </c>
      <c r="D389" s="664" t="s">
        <v>4207</v>
      </c>
      <c r="E389" s="663" t="s">
        <v>597</v>
      </c>
      <c r="F389" s="664" t="s">
        <v>4237</v>
      </c>
      <c r="G389" s="663" t="s">
        <v>1772</v>
      </c>
      <c r="H389" s="663" t="s">
        <v>1873</v>
      </c>
      <c r="I389" s="663" t="s">
        <v>1874</v>
      </c>
      <c r="J389" s="663" t="s">
        <v>1875</v>
      </c>
      <c r="K389" s="663" t="s">
        <v>1876</v>
      </c>
      <c r="L389" s="665">
        <v>76.20260108554497</v>
      </c>
      <c r="M389" s="665">
        <v>38</v>
      </c>
      <c r="N389" s="666">
        <v>2895.6988412507089</v>
      </c>
    </row>
    <row r="390" spans="1:14" ht="14.4" customHeight="1" x14ac:dyDescent="0.3">
      <c r="A390" s="661" t="s">
        <v>574</v>
      </c>
      <c r="B390" s="662" t="s">
        <v>575</v>
      </c>
      <c r="C390" s="663" t="s">
        <v>580</v>
      </c>
      <c r="D390" s="664" t="s">
        <v>4207</v>
      </c>
      <c r="E390" s="663" t="s">
        <v>597</v>
      </c>
      <c r="F390" s="664" t="s">
        <v>4237</v>
      </c>
      <c r="G390" s="663" t="s">
        <v>1772</v>
      </c>
      <c r="H390" s="663" t="s">
        <v>1877</v>
      </c>
      <c r="I390" s="663" t="s">
        <v>1878</v>
      </c>
      <c r="J390" s="663" t="s">
        <v>1879</v>
      </c>
      <c r="K390" s="663" t="s">
        <v>1880</v>
      </c>
      <c r="L390" s="665">
        <v>1135.4608011795842</v>
      </c>
      <c r="M390" s="665">
        <v>11</v>
      </c>
      <c r="N390" s="666">
        <v>12490.068812975425</v>
      </c>
    </row>
    <row r="391" spans="1:14" ht="14.4" customHeight="1" x14ac:dyDescent="0.3">
      <c r="A391" s="661" t="s">
        <v>574</v>
      </c>
      <c r="B391" s="662" t="s">
        <v>575</v>
      </c>
      <c r="C391" s="663" t="s">
        <v>580</v>
      </c>
      <c r="D391" s="664" t="s">
        <v>4207</v>
      </c>
      <c r="E391" s="663" t="s">
        <v>597</v>
      </c>
      <c r="F391" s="664" t="s">
        <v>4237</v>
      </c>
      <c r="G391" s="663" t="s">
        <v>1772</v>
      </c>
      <c r="H391" s="663" t="s">
        <v>1881</v>
      </c>
      <c r="I391" s="663" t="s">
        <v>1882</v>
      </c>
      <c r="J391" s="663" t="s">
        <v>1879</v>
      </c>
      <c r="K391" s="663" t="s">
        <v>1883</v>
      </c>
      <c r="L391" s="665">
        <v>1511.6830450688099</v>
      </c>
      <c r="M391" s="665">
        <v>19</v>
      </c>
      <c r="N391" s="666">
        <v>28721.977856307389</v>
      </c>
    </row>
    <row r="392" spans="1:14" ht="14.4" customHeight="1" x14ac:dyDescent="0.3">
      <c r="A392" s="661" t="s">
        <v>574</v>
      </c>
      <c r="B392" s="662" t="s">
        <v>575</v>
      </c>
      <c r="C392" s="663" t="s">
        <v>580</v>
      </c>
      <c r="D392" s="664" t="s">
        <v>4207</v>
      </c>
      <c r="E392" s="663" t="s">
        <v>597</v>
      </c>
      <c r="F392" s="664" t="s">
        <v>4237</v>
      </c>
      <c r="G392" s="663" t="s">
        <v>1772</v>
      </c>
      <c r="H392" s="663" t="s">
        <v>1884</v>
      </c>
      <c r="I392" s="663" t="s">
        <v>1885</v>
      </c>
      <c r="J392" s="663" t="s">
        <v>1879</v>
      </c>
      <c r="K392" s="663" t="s">
        <v>1886</v>
      </c>
      <c r="L392" s="665">
        <v>1895.77</v>
      </c>
      <c r="M392" s="665">
        <v>2</v>
      </c>
      <c r="N392" s="666">
        <v>3791.54</v>
      </c>
    </row>
    <row r="393" spans="1:14" ht="14.4" customHeight="1" x14ac:dyDescent="0.3">
      <c r="A393" s="661" t="s">
        <v>574</v>
      </c>
      <c r="B393" s="662" t="s">
        <v>575</v>
      </c>
      <c r="C393" s="663" t="s">
        <v>580</v>
      </c>
      <c r="D393" s="664" t="s">
        <v>4207</v>
      </c>
      <c r="E393" s="663" t="s">
        <v>597</v>
      </c>
      <c r="F393" s="664" t="s">
        <v>4237</v>
      </c>
      <c r="G393" s="663" t="s">
        <v>1772</v>
      </c>
      <c r="H393" s="663" t="s">
        <v>1887</v>
      </c>
      <c r="I393" s="663" t="s">
        <v>1888</v>
      </c>
      <c r="J393" s="663" t="s">
        <v>1783</v>
      </c>
      <c r="K393" s="663" t="s">
        <v>995</v>
      </c>
      <c r="L393" s="665">
        <v>51.543242274563575</v>
      </c>
      <c r="M393" s="665">
        <v>3</v>
      </c>
      <c r="N393" s="666">
        <v>154.62972682369073</v>
      </c>
    </row>
    <row r="394" spans="1:14" ht="14.4" customHeight="1" x14ac:dyDescent="0.3">
      <c r="A394" s="661" t="s">
        <v>574</v>
      </c>
      <c r="B394" s="662" t="s">
        <v>575</v>
      </c>
      <c r="C394" s="663" t="s">
        <v>580</v>
      </c>
      <c r="D394" s="664" t="s">
        <v>4207</v>
      </c>
      <c r="E394" s="663" t="s">
        <v>597</v>
      </c>
      <c r="F394" s="664" t="s">
        <v>4237</v>
      </c>
      <c r="G394" s="663" t="s">
        <v>1772</v>
      </c>
      <c r="H394" s="663" t="s">
        <v>1889</v>
      </c>
      <c r="I394" s="663" t="s">
        <v>1889</v>
      </c>
      <c r="J394" s="663" t="s">
        <v>1890</v>
      </c>
      <c r="K394" s="663" t="s">
        <v>1891</v>
      </c>
      <c r="L394" s="665">
        <v>63.464846341838332</v>
      </c>
      <c r="M394" s="665">
        <v>4</v>
      </c>
      <c r="N394" s="666">
        <v>253.85938536735333</v>
      </c>
    </row>
    <row r="395" spans="1:14" ht="14.4" customHeight="1" x14ac:dyDescent="0.3">
      <c r="A395" s="661" t="s">
        <v>574</v>
      </c>
      <c r="B395" s="662" t="s">
        <v>575</v>
      </c>
      <c r="C395" s="663" t="s">
        <v>580</v>
      </c>
      <c r="D395" s="664" t="s">
        <v>4207</v>
      </c>
      <c r="E395" s="663" t="s">
        <v>597</v>
      </c>
      <c r="F395" s="664" t="s">
        <v>4237</v>
      </c>
      <c r="G395" s="663" t="s">
        <v>1772</v>
      </c>
      <c r="H395" s="663" t="s">
        <v>1892</v>
      </c>
      <c r="I395" s="663" t="s">
        <v>1893</v>
      </c>
      <c r="J395" s="663" t="s">
        <v>1894</v>
      </c>
      <c r="K395" s="663" t="s">
        <v>621</v>
      </c>
      <c r="L395" s="665">
        <v>47.031438861669919</v>
      </c>
      <c r="M395" s="665">
        <v>41</v>
      </c>
      <c r="N395" s="666">
        <v>1928.2889933284666</v>
      </c>
    </row>
    <row r="396" spans="1:14" ht="14.4" customHeight="1" x14ac:dyDescent="0.3">
      <c r="A396" s="661" t="s">
        <v>574</v>
      </c>
      <c r="B396" s="662" t="s">
        <v>575</v>
      </c>
      <c r="C396" s="663" t="s">
        <v>580</v>
      </c>
      <c r="D396" s="664" t="s">
        <v>4207</v>
      </c>
      <c r="E396" s="663" t="s">
        <v>597</v>
      </c>
      <c r="F396" s="664" t="s">
        <v>4237</v>
      </c>
      <c r="G396" s="663" t="s">
        <v>1772</v>
      </c>
      <c r="H396" s="663" t="s">
        <v>1895</v>
      </c>
      <c r="I396" s="663" t="s">
        <v>1895</v>
      </c>
      <c r="J396" s="663" t="s">
        <v>1896</v>
      </c>
      <c r="K396" s="663" t="s">
        <v>1897</v>
      </c>
      <c r="L396" s="665">
        <v>94.849999999999966</v>
      </c>
      <c r="M396" s="665">
        <v>4</v>
      </c>
      <c r="N396" s="666">
        <v>379.39999999999986</v>
      </c>
    </row>
    <row r="397" spans="1:14" ht="14.4" customHeight="1" x14ac:dyDescent="0.3">
      <c r="A397" s="661" t="s">
        <v>574</v>
      </c>
      <c r="B397" s="662" t="s">
        <v>575</v>
      </c>
      <c r="C397" s="663" t="s">
        <v>580</v>
      </c>
      <c r="D397" s="664" t="s">
        <v>4207</v>
      </c>
      <c r="E397" s="663" t="s">
        <v>597</v>
      </c>
      <c r="F397" s="664" t="s">
        <v>4237</v>
      </c>
      <c r="G397" s="663" t="s">
        <v>1772</v>
      </c>
      <c r="H397" s="663" t="s">
        <v>1898</v>
      </c>
      <c r="I397" s="663" t="s">
        <v>1898</v>
      </c>
      <c r="J397" s="663" t="s">
        <v>1899</v>
      </c>
      <c r="K397" s="663" t="s">
        <v>1130</v>
      </c>
      <c r="L397" s="665">
        <v>138.54582273083537</v>
      </c>
      <c r="M397" s="665">
        <v>5</v>
      </c>
      <c r="N397" s="666">
        <v>692.7291136541769</v>
      </c>
    </row>
    <row r="398" spans="1:14" ht="14.4" customHeight="1" x14ac:dyDescent="0.3">
      <c r="A398" s="661" t="s">
        <v>574</v>
      </c>
      <c r="B398" s="662" t="s">
        <v>575</v>
      </c>
      <c r="C398" s="663" t="s">
        <v>580</v>
      </c>
      <c r="D398" s="664" t="s">
        <v>4207</v>
      </c>
      <c r="E398" s="663" t="s">
        <v>597</v>
      </c>
      <c r="F398" s="664" t="s">
        <v>4237</v>
      </c>
      <c r="G398" s="663" t="s">
        <v>1772</v>
      </c>
      <c r="H398" s="663" t="s">
        <v>1900</v>
      </c>
      <c r="I398" s="663" t="s">
        <v>1901</v>
      </c>
      <c r="J398" s="663" t="s">
        <v>1902</v>
      </c>
      <c r="K398" s="663" t="s">
        <v>1903</v>
      </c>
      <c r="L398" s="665">
        <v>90.158239992584129</v>
      </c>
      <c r="M398" s="665">
        <v>36</v>
      </c>
      <c r="N398" s="666">
        <v>3245.6966397330284</v>
      </c>
    </row>
    <row r="399" spans="1:14" ht="14.4" customHeight="1" x14ac:dyDescent="0.3">
      <c r="A399" s="661" t="s">
        <v>574</v>
      </c>
      <c r="B399" s="662" t="s">
        <v>575</v>
      </c>
      <c r="C399" s="663" t="s">
        <v>580</v>
      </c>
      <c r="D399" s="664" t="s">
        <v>4207</v>
      </c>
      <c r="E399" s="663" t="s">
        <v>597</v>
      </c>
      <c r="F399" s="664" t="s">
        <v>4237</v>
      </c>
      <c r="G399" s="663" t="s">
        <v>1772</v>
      </c>
      <c r="H399" s="663" t="s">
        <v>1904</v>
      </c>
      <c r="I399" s="663" t="s">
        <v>1905</v>
      </c>
      <c r="J399" s="663" t="s">
        <v>1906</v>
      </c>
      <c r="K399" s="663" t="s">
        <v>1907</v>
      </c>
      <c r="L399" s="665">
        <v>298.15600000000006</v>
      </c>
      <c r="M399" s="665">
        <v>5</v>
      </c>
      <c r="N399" s="666">
        <v>1490.7800000000002</v>
      </c>
    </row>
    <row r="400" spans="1:14" ht="14.4" customHeight="1" x14ac:dyDescent="0.3">
      <c r="A400" s="661" t="s">
        <v>574</v>
      </c>
      <c r="B400" s="662" t="s">
        <v>575</v>
      </c>
      <c r="C400" s="663" t="s">
        <v>580</v>
      </c>
      <c r="D400" s="664" t="s">
        <v>4207</v>
      </c>
      <c r="E400" s="663" t="s">
        <v>597</v>
      </c>
      <c r="F400" s="664" t="s">
        <v>4237</v>
      </c>
      <c r="G400" s="663" t="s">
        <v>1772</v>
      </c>
      <c r="H400" s="663" t="s">
        <v>1908</v>
      </c>
      <c r="I400" s="663" t="s">
        <v>1909</v>
      </c>
      <c r="J400" s="663" t="s">
        <v>1910</v>
      </c>
      <c r="K400" s="663" t="s">
        <v>1911</v>
      </c>
      <c r="L400" s="665">
        <v>138.61699570516618</v>
      </c>
      <c r="M400" s="665">
        <v>11</v>
      </c>
      <c r="N400" s="666">
        <v>1524.786952756828</v>
      </c>
    </row>
    <row r="401" spans="1:14" ht="14.4" customHeight="1" x14ac:dyDescent="0.3">
      <c r="A401" s="661" t="s">
        <v>574</v>
      </c>
      <c r="B401" s="662" t="s">
        <v>575</v>
      </c>
      <c r="C401" s="663" t="s">
        <v>580</v>
      </c>
      <c r="D401" s="664" t="s">
        <v>4207</v>
      </c>
      <c r="E401" s="663" t="s">
        <v>597</v>
      </c>
      <c r="F401" s="664" t="s">
        <v>4237</v>
      </c>
      <c r="G401" s="663" t="s">
        <v>1772</v>
      </c>
      <c r="H401" s="663" t="s">
        <v>1912</v>
      </c>
      <c r="I401" s="663" t="s">
        <v>1913</v>
      </c>
      <c r="J401" s="663" t="s">
        <v>1914</v>
      </c>
      <c r="K401" s="663" t="s">
        <v>1402</v>
      </c>
      <c r="L401" s="665">
        <v>86.559832365847171</v>
      </c>
      <c r="M401" s="665">
        <v>16</v>
      </c>
      <c r="N401" s="666">
        <v>1384.9573178535547</v>
      </c>
    </row>
    <row r="402" spans="1:14" ht="14.4" customHeight="1" x14ac:dyDescent="0.3">
      <c r="A402" s="661" t="s">
        <v>574</v>
      </c>
      <c r="B402" s="662" t="s">
        <v>575</v>
      </c>
      <c r="C402" s="663" t="s">
        <v>580</v>
      </c>
      <c r="D402" s="664" t="s">
        <v>4207</v>
      </c>
      <c r="E402" s="663" t="s">
        <v>597</v>
      </c>
      <c r="F402" s="664" t="s">
        <v>4237</v>
      </c>
      <c r="G402" s="663" t="s">
        <v>1772</v>
      </c>
      <c r="H402" s="663" t="s">
        <v>1915</v>
      </c>
      <c r="I402" s="663" t="s">
        <v>1916</v>
      </c>
      <c r="J402" s="663" t="s">
        <v>1914</v>
      </c>
      <c r="K402" s="663" t="s">
        <v>1917</v>
      </c>
      <c r="L402" s="665">
        <v>222.06665341710902</v>
      </c>
      <c r="M402" s="665">
        <v>12</v>
      </c>
      <c r="N402" s="666">
        <v>2664.7998410053083</v>
      </c>
    </row>
    <row r="403" spans="1:14" ht="14.4" customHeight="1" x14ac:dyDescent="0.3">
      <c r="A403" s="661" t="s">
        <v>574</v>
      </c>
      <c r="B403" s="662" t="s">
        <v>575</v>
      </c>
      <c r="C403" s="663" t="s">
        <v>580</v>
      </c>
      <c r="D403" s="664" t="s">
        <v>4207</v>
      </c>
      <c r="E403" s="663" t="s">
        <v>597</v>
      </c>
      <c r="F403" s="664" t="s">
        <v>4237</v>
      </c>
      <c r="G403" s="663" t="s">
        <v>1772</v>
      </c>
      <c r="H403" s="663" t="s">
        <v>1918</v>
      </c>
      <c r="I403" s="663" t="s">
        <v>1919</v>
      </c>
      <c r="J403" s="663" t="s">
        <v>1920</v>
      </c>
      <c r="K403" s="663" t="s">
        <v>1276</v>
      </c>
      <c r="L403" s="665">
        <v>118.11987951210703</v>
      </c>
      <c r="M403" s="665">
        <v>2</v>
      </c>
      <c r="N403" s="666">
        <v>236.23975902421407</v>
      </c>
    </row>
    <row r="404" spans="1:14" ht="14.4" customHeight="1" x14ac:dyDescent="0.3">
      <c r="A404" s="661" t="s">
        <v>574</v>
      </c>
      <c r="B404" s="662" t="s">
        <v>575</v>
      </c>
      <c r="C404" s="663" t="s">
        <v>580</v>
      </c>
      <c r="D404" s="664" t="s">
        <v>4207</v>
      </c>
      <c r="E404" s="663" t="s">
        <v>597</v>
      </c>
      <c r="F404" s="664" t="s">
        <v>4237</v>
      </c>
      <c r="G404" s="663" t="s">
        <v>1772</v>
      </c>
      <c r="H404" s="663" t="s">
        <v>1921</v>
      </c>
      <c r="I404" s="663" t="s">
        <v>1922</v>
      </c>
      <c r="J404" s="663" t="s">
        <v>1795</v>
      </c>
      <c r="K404" s="663" t="s">
        <v>1923</v>
      </c>
      <c r="L404" s="665">
        <v>129.69635910219944</v>
      </c>
      <c r="M404" s="665">
        <v>200</v>
      </c>
      <c r="N404" s="666">
        <v>25939.271820439888</v>
      </c>
    </row>
    <row r="405" spans="1:14" ht="14.4" customHeight="1" x14ac:dyDescent="0.3">
      <c r="A405" s="661" t="s">
        <v>574</v>
      </c>
      <c r="B405" s="662" t="s">
        <v>575</v>
      </c>
      <c r="C405" s="663" t="s">
        <v>580</v>
      </c>
      <c r="D405" s="664" t="s">
        <v>4207</v>
      </c>
      <c r="E405" s="663" t="s">
        <v>597</v>
      </c>
      <c r="F405" s="664" t="s">
        <v>4237</v>
      </c>
      <c r="G405" s="663" t="s">
        <v>1772</v>
      </c>
      <c r="H405" s="663" t="s">
        <v>1924</v>
      </c>
      <c r="I405" s="663" t="s">
        <v>1925</v>
      </c>
      <c r="J405" s="663" t="s">
        <v>1926</v>
      </c>
      <c r="K405" s="663" t="s">
        <v>1927</v>
      </c>
      <c r="L405" s="665">
        <v>389.17999999999995</v>
      </c>
      <c r="M405" s="665">
        <v>2</v>
      </c>
      <c r="N405" s="666">
        <v>778.3599999999999</v>
      </c>
    </row>
    <row r="406" spans="1:14" ht="14.4" customHeight="1" x14ac:dyDescent="0.3">
      <c r="A406" s="661" t="s">
        <v>574</v>
      </c>
      <c r="B406" s="662" t="s">
        <v>575</v>
      </c>
      <c r="C406" s="663" t="s">
        <v>580</v>
      </c>
      <c r="D406" s="664" t="s">
        <v>4207</v>
      </c>
      <c r="E406" s="663" t="s">
        <v>597</v>
      </c>
      <c r="F406" s="664" t="s">
        <v>4237</v>
      </c>
      <c r="G406" s="663" t="s">
        <v>1772</v>
      </c>
      <c r="H406" s="663" t="s">
        <v>1928</v>
      </c>
      <c r="I406" s="663" t="s">
        <v>1929</v>
      </c>
      <c r="J406" s="663" t="s">
        <v>1926</v>
      </c>
      <c r="K406" s="663" t="s">
        <v>1065</v>
      </c>
      <c r="L406" s="665">
        <v>130.46862658184526</v>
      </c>
      <c r="M406" s="665">
        <v>7</v>
      </c>
      <c r="N406" s="666">
        <v>913.28038607291671</v>
      </c>
    </row>
    <row r="407" spans="1:14" ht="14.4" customHeight="1" x14ac:dyDescent="0.3">
      <c r="A407" s="661" t="s">
        <v>574</v>
      </c>
      <c r="B407" s="662" t="s">
        <v>575</v>
      </c>
      <c r="C407" s="663" t="s">
        <v>580</v>
      </c>
      <c r="D407" s="664" t="s">
        <v>4207</v>
      </c>
      <c r="E407" s="663" t="s">
        <v>597</v>
      </c>
      <c r="F407" s="664" t="s">
        <v>4237</v>
      </c>
      <c r="G407" s="663" t="s">
        <v>1772</v>
      </c>
      <c r="H407" s="663" t="s">
        <v>1930</v>
      </c>
      <c r="I407" s="663" t="s">
        <v>1931</v>
      </c>
      <c r="J407" s="663" t="s">
        <v>1932</v>
      </c>
      <c r="K407" s="663" t="s">
        <v>1933</v>
      </c>
      <c r="L407" s="665">
        <v>352.66</v>
      </c>
      <c r="M407" s="665">
        <v>1</v>
      </c>
      <c r="N407" s="666">
        <v>352.66</v>
      </c>
    </row>
    <row r="408" spans="1:14" ht="14.4" customHeight="1" x14ac:dyDescent="0.3">
      <c r="A408" s="661" t="s">
        <v>574</v>
      </c>
      <c r="B408" s="662" t="s">
        <v>575</v>
      </c>
      <c r="C408" s="663" t="s">
        <v>580</v>
      </c>
      <c r="D408" s="664" t="s">
        <v>4207</v>
      </c>
      <c r="E408" s="663" t="s">
        <v>597</v>
      </c>
      <c r="F408" s="664" t="s">
        <v>4237</v>
      </c>
      <c r="G408" s="663" t="s">
        <v>1772</v>
      </c>
      <c r="H408" s="663" t="s">
        <v>1934</v>
      </c>
      <c r="I408" s="663" t="s">
        <v>1935</v>
      </c>
      <c r="J408" s="663" t="s">
        <v>1936</v>
      </c>
      <c r="K408" s="663" t="s">
        <v>1717</v>
      </c>
      <c r="L408" s="665">
        <v>22.972323315316835</v>
      </c>
      <c r="M408" s="665">
        <v>8</v>
      </c>
      <c r="N408" s="666">
        <v>183.77858652253468</v>
      </c>
    </row>
    <row r="409" spans="1:14" ht="14.4" customHeight="1" x14ac:dyDescent="0.3">
      <c r="A409" s="661" t="s">
        <v>574</v>
      </c>
      <c r="B409" s="662" t="s">
        <v>575</v>
      </c>
      <c r="C409" s="663" t="s">
        <v>580</v>
      </c>
      <c r="D409" s="664" t="s">
        <v>4207</v>
      </c>
      <c r="E409" s="663" t="s">
        <v>597</v>
      </c>
      <c r="F409" s="664" t="s">
        <v>4237</v>
      </c>
      <c r="G409" s="663" t="s">
        <v>1772</v>
      </c>
      <c r="H409" s="663" t="s">
        <v>1937</v>
      </c>
      <c r="I409" s="663" t="s">
        <v>1938</v>
      </c>
      <c r="J409" s="663" t="s">
        <v>1939</v>
      </c>
      <c r="K409" s="663" t="s">
        <v>1940</v>
      </c>
      <c r="L409" s="665">
        <v>19.646228633147814</v>
      </c>
      <c r="M409" s="665">
        <v>8</v>
      </c>
      <c r="N409" s="666">
        <v>157.16982906518251</v>
      </c>
    </row>
    <row r="410" spans="1:14" ht="14.4" customHeight="1" x14ac:dyDescent="0.3">
      <c r="A410" s="661" t="s">
        <v>574</v>
      </c>
      <c r="B410" s="662" t="s">
        <v>575</v>
      </c>
      <c r="C410" s="663" t="s">
        <v>580</v>
      </c>
      <c r="D410" s="664" t="s">
        <v>4207</v>
      </c>
      <c r="E410" s="663" t="s">
        <v>597</v>
      </c>
      <c r="F410" s="664" t="s">
        <v>4237</v>
      </c>
      <c r="G410" s="663" t="s">
        <v>1772</v>
      </c>
      <c r="H410" s="663" t="s">
        <v>1941</v>
      </c>
      <c r="I410" s="663" t="s">
        <v>1942</v>
      </c>
      <c r="J410" s="663" t="s">
        <v>1943</v>
      </c>
      <c r="K410" s="663" t="s">
        <v>1944</v>
      </c>
      <c r="L410" s="665">
        <v>24.946000000000005</v>
      </c>
      <c r="M410" s="665">
        <v>5</v>
      </c>
      <c r="N410" s="666">
        <v>124.73000000000003</v>
      </c>
    </row>
    <row r="411" spans="1:14" ht="14.4" customHeight="1" x14ac:dyDescent="0.3">
      <c r="A411" s="661" t="s">
        <v>574</v>
      </c>
      <c r="B411" s="662" t="s">
        <v>575</v>
      </c>
      <c r="C411" s="663" t="s">
        <v>580</v>
      </c>
      <c r="D411" s="664" t="s">
        <v>4207</v>
      </c>
      <c r="E411" s="663" t="s">
        <v>597</v>
      </c>
      <c r="F411" s="664" t="s">
        <v>4237</v>
      </c>
      <c r="G411" s="663" t="s">
        <v>1772</v>
      </c>
      <c r="H411" s="663" t="s">
        <v>1945</v>
      </c>
      <c r="I411" s="663" t="s">
        <v>1946</v>
      </c>
      <c r="J411" s="663" t="s">
        <v>1947</v>
      </c>
      <c r="K411" s="663" t="s">
        <v>1948</v>
      </c>
      <c r="L411" s="665">
        <v>119.01999999999992</v>
      </c>
      <c r="M411" s="665">
        <v>1</v>
      </c>
      <c r="N411" s="666">
        <v>119.01999999999992</v>
      </c>
    </row>
    <row r="412" spans="1:14" ht="14.4" customHeight="1" x14ac:dyDescent="0.3">
      <c r="A412" s="661" t="s">
        <v>574</v>
      </c>
      <c r="B412" s="662" t="s">
        <v>575</v>
      </c>
      <c r="C412" s="663" t="s">
        <v>580</v>
      </c>
      <c r="D412" s="664" t="s">
        <v>4207</v>
      </c>
      <c r="E412" s="663" t="s">
        <v>597</v>
      </c>
      <c r="F412" s="664" t="s">
        <v>4237</v>
      </c>
      <c r="G412" s="663" t="s">
        <v>1772</v>
      </c>
      <c r="H412" s="663" t="s">
        <v>1949</v>
      </c>
      <c r="I412" s="663" t="s">
        <v>1950</v>
      </c>
      <c r="J412" s="663" t="s">
        <v>1951</v>
      </c>
      <c r="K412" s="663" t="s">
        <v>1952</v>
      </c>
      <c r="L412" s="665">
        <v>38.805402746712936</v>
      </c>
      <c r="M412" s="665">
        <v>22</v>
      </c>
      <c r="N412" s="666">
        <v>853.7188604276846</v>
      </c>
    </row>
    <row r="413" spans="1:14" ht="14.4" customHeight="1" x14ac:dyDescent="0.3">
      <c r="A413" s="661" t="s">
        <v>574</v>
      </c>
      <c r="B413" s="662" t="s">
        <v>575</v>
      </c>
      <c r="C413" s="663" t="s">
        <v>580</v>
      </c>
      <c r="D413" s="664" t="s">
        <v>4207</v>
      </c>
      <c r="E413" s="663" t="s">
        <v>597</v>
      </c>
      <c r="F413" s="664" t="s">
        <v>4237</v>
      </c>
      <c r="G413" s="663" t="s">
        <v>1772</v>
      </c>
      <c r="H413" s="663" t="s">
        <v>1953</v>
      </c>
      <c r="I413" s="663" t="s">
        <v>1954</v>
      </c>
      <c r="J413" s="663" t="s">
        <v>1955</v>
      </c>
      <c r="K413" s="663" t="s">
        <v>1956</v>
      </c>
      <c r="L413" s="665">
        <v>467.37650356597078</v>
      </c>
      <c r="M413" s="665">
        <v>14</v>
      </c>
      <c r="N413" s="666">
        <v>6543.2710499235909</v>
      </c>
    </row>
    <row r="414" spans="1:14" ht="14.4" customHeight="1" x14ac:dyDescent="0.3">
      <c r="A414" s="661" t="s">
        <v>574</v>
      </c>
      <c r="B414" s="662" t="s">
        <v>575</v>
      </c>
      <c r="C414" s="663" t="s">
        <v>580</v>
      </c>
      <c r="D414" s="664" t="s">
        <v>4207</v>
      </c>
      <c r="E414" s="663" t="s">
        <v>597</v>
      </c>
      <c r="F414" s="664" t="s">
        <v>4237</v>
      </c>
      <c r="G414" s="663" t="s">
        <v>1772</v>
      </c>
      <c r="H414" s="663" t="s">
        <v>1957</v>
      </c>
      <c r="I414" s="663" t="s">
        <v>1958</v>
      </c>
      <c r="J414" s="663" t="s">
        <v>1959</v>
      </c>
      <c r="K414" s="663" t="s">
        <v>1960</v>
      </c>
      <c r="L414" s="665">
        <v>48.266637337460743</v>
      </c>
      <c r="M414" s="665">
        <v>15</v>
      </c>
      <c r="N414" s="666">
        <v>723.9995600619111</v>
      </c>
    </row>
    <row r="415" spans="1:14" ht="14.4" customHeight="1" x14ac:dyDescent="0.3">
      <c r="A415" s="661" t="s">
        <v>574</v>
      </c>
      <c r="B415" s="662" t="s">
        <v>575</v>
      </c>
      <c r="C415" s="663" t="s">
        <v>580</v>
      </c>
      <c r="D415" s="664" t="s">
        <v>4207</v>
      </c>
      <c r="E415" s="663" t="s">
        <v>597</v>
      </c>
      <c r="F415" s="664" t="s">
        <v>4237</v>
      </c>
      <c r="G415" s="663" t="s">
        <v>1772</v>
      </c>
      <c r="H415" s="663" t="s">
        <v>1961</v>
      </c>
      <c r="I415" s="663" t="s">
        <v>1962</v>
      </c>
      <c r="J415" s="663" t="s">
        <v>1963</v>
      </c>
      <c r="K415" s="663" t="s">
        <v>1964</v>
      </c>
      <c r="L415" s="665">
        <v>71.25237259655195</v>
      </c>
      <c r="M415" s="665">
        <v>17</v>
      </c>
      <c r="N415" s="666">
        <v>1211.2903341413833</v>
      </c>
    </row>
    <row r="416" spans="1:14" ht="14.4" customHeight="1" x14ac:dyDescent="0.3">
      <c r="A416" s="661" t="s">
        <v>574</v>
      </c>
      <c r="B416" s="662" t="s">
        <v>575</v>
      </c>
      <c r="C416" s="663" t="s">
        <v>580</v>
      </c>
      <c r="D416" s="664" t="s">
        <v>4207</v>
      </c>
      <c r="E416" s="663" t="s">
        <v>597</v>
      </c>
      <c r="F416" s="664" t="s">
        <v>4237</v>
      </c>
      <c r="G416" s="663" t="s">
        <v>1772</v>
      </c>
      <c r="H416" s="663" t="s">
        <v>1965</v>
      </c>
      <c r="I416" s="663" t="s">
        <v>1966</v>
      </c>
      <c r="J416" s="663" t="s">
        <v>1802</v>
      </c>
      <c r="K416" s="663" t="s">
        <v>1967</v>
      </c>
      <c r="L416" s="665">
        <v>300.21000000000004</v>
      </c>
      <c r="M416" s="665">
        <v>3</v>
      </c>
      <c r="N416" s="666">
        <v>900.63000000000011</v>
      </c>
    </row>
    <row r="417" spans="1:14" ht="14.4" customHeight="1" x14ac:dyDescent="0.3">
      <c r="A417" s="661" t="s">
        <v>574</v>
      </c>
      <c r="B417" s="662" t="s">
        <v>575</v>
      </c>
      <c r="C417" s="663" t="s">
        <v>580</v>
      </c>
      <c r="D417" s="664" t="s">
        <v>4207</v>
      </c>
      <c r="E417" s="663" t="s">
        <v>597</v>
      </c>
      <c r="F417" s="664" t="s">
        <v>4237</v>
      </c>
      <c r="G417" s="663" t="s">
        <v>1772</v>
      </c>
      <c r="H417" s="663" t="s">
        <v>1968</v>
      </c>
      <c r="I417" s="663" t="s">
        <v>1969</v>
      </c>
      <c r="J417" s="663" t="s">
        <v>1970</v>
      </c>
      <c r="K417" s="663" t="s">
        <v>1971</v>
      </c>
      <c r="L417" s="665">
        <v>67.83</v>
      </c>
      <c r="M417" s="665">
        <v>4</v>
      </c>
      <c r="N417" s="666">
        <v>271.32</v>
      </c>
    </row>
    <row r="418" spans="1:14" ht="14.4" customHeight="1" x14ac:dyDescent="0.3">
      <c r="A418" s="661" t="s">
        <v>574</v>
      </c>
      <c r="B418" s="662" t="s">
        <v>575</v>
      </c>
      <c r="C418" s="663" t="s">
        <v>580</v>
      </c>
      <c r="D418" s="664" t="s">
        <v>4207</v>
      </c>
      <c r="E418" s="663" t="s">
        <v>597</v>
      </c>
      <c r="F418" s="664" t="s">
        <v>4237</v>
      </c>
      <c r="G418" s="663" t="s">
        <v>1772</v>
      </c>
      <c r="H418" s="663" t="s">
        <v>1972</v>
      </c>
      <c r="I418" s="663" t="s">
        <v>1972</v>
      </c>
      <c r="J418" s="663" t="s">
        <v>1973</v>
      </c>
      <c r="K418" s="663" t="s">
        <v>608</v>
      </c>
      <c r="L418" s="665">
        <v>82.467553989956002</v>
      </c>
      <c r="M418" s="665">
        <v>9</v>
      </c>
      <c r="N418" s="666">
        <v>742.20798590960408</v>
      </c>
    </row>
    <row r="419" spans="1:14" ht="14.4" customHeight="1" x14ac:dyDescent="0.3">
      <c r="A419" s="661" t="s">
        <v>574</v>
      </c>
      <c r="B419" s="662" t="s">
        <v>575</v>
      </c>
      <c r="C419" s="663" t="s">
        <v>580</v>
      </c>
      <c r="D419" s="664" t="s">
        <v>4207</v>
      </c>
      <c r="E419" s="663" t="s">
        <v>597</v>
      </c>
      <c r="F419" s="664" t="s">
        <v>4237</v>
      </c>
      <c r="G419" s="663" t="s">
        <v>1772</v>
      </c>
      <c r="H419" s="663" t="s">
        <v>1974</v>
      </c>
      <c r="I419" s="663" t="s">
        <v>1975</v>
      </c>
      <c r="J419" s="663" t="s">
        <v>1976</v>
      </c>
      <c r="K419" s="663" t="s">
        <v>1977</v>
      </c>
      <c r="L419" s="665">
        <v>64.505921265113017</v>
      </c>
      <c r="M419" s="665">
        <v>5</v>
      </c>
      <c r="N419" s="666">
        <v>322.52960632556506</v>
      </c>
    </row>
    <row r="420" spans="1:14" ht="14.4" customHeight="1" x14ac:dyDescent="0.3">
      <c r="A420" s="661" t="s">
        <v>574</v>
      </c>
      <c r="B420" s="662" t="s">
        <v>575</v>
      </c>
      <c r="C420" s="663" t="s">
        <v>580</v>
      </c>
      <c r="D420" s="664" t="s">
        <v>4207</v>
      </c>
      <c r="E420" s="663" t="s">
        <v>597</v>
      </c>
      <c r="F420" s="664" t="s">
        <v>4237</v>
      </c>
      <c r="G420" s="663" t="s">
        <v>1772</v>
      </c>
      <c r="H420" s="663" t="s">
        <v>1978</v>
      </c>
      <c r="I420" s="663" t="s">
        <v>1978</v>
      </c>
      <c r="J420" s="663" t="s">
        <v>1979</v>
      </c>
      <c r="K420" s="663" t="s">
        <v>1980</v>
      </c>
      <c r="L420" s="665">
        <v>586.69999999999993</v>
      </c>
      <c r="M420" s="665">
        <v>1</v>
      </c>
      <c r="N420" s="666">
        <v>586.69999999999993</v>
      </c>
    </row>
    <row r="421" spans="1:14" ht="14.4" customHeight="1" x14ac:dyDescent="0.3">
      <c r="A421" s="661" t="s">
        <v>574</v>
      </c>
      <c r="B421" s="662" t="s">
        <v>575</v>
      </c>
      <c r="C421" s="663" t="s">
        <v>580</v>
      </c>
      <c r="D421" s="664" t="s">
        <v>4207</v>
      </c>
      <c r="E421" s="663" t="s">
        <v>597</v>
      </c>
      <c r="F421" s="664" t="s">
        <v>4237</v>
      </c>
      <c r="G421" s="663" t="s">
        <v>1772</v>
      </c>
      <c r="H421" s="663" t="s">
        <v>1981</v>
      </c>
      <c r="I421" s="663" t="s">
        <v>1982</v>
      </c>
      <c r="J421" s="663" t="s">
        <v>1983</v>
      </c>
      <c r="K421" s="663" t="s">
        <v>1984</v>
      </c>
      <c r="L421" s="665">
        <v>138.33842263531537</v>
      </c>
      <c r="M421" s="665">
        <v>77</v>
      </c>
      <c r="N421" s="666">
        <v>10652.058542919283</v>
      </c>
    </row>
    <row r="422" spans="1:14" ht="14.4" customHeight="1" x14ac:dyDescent="0.3">
      <c r="A422" s="661" t="s">
        <v>574</v>
      </c>
      <c r="B422" s="662" t="s">
        <v>575</v>
      </c>
      <c r="C422" s="663" t="s">
        <v>580</v>
      </c>
      <c r="D422" s="664" t="s">
        <v>4207</v>
      </c>
      <c r="E422" s="663" t="s">
        <v>597</v>
      </c>
      <c r="F422" s="664" t="s">
        <v>4237</v>
      </c>
      <c r="G422" s="663" t="s">
        <v>1772</v>
      </c>
      <c r="H422" s="663" t="s">
        <v>1985</v>
      </c>
      <c r="I422" s="663" t="s">
        <v>1986</v>
      </c>
      <c r="J422" s="663" t="s">
        <v>1987</v>
      </c>
      <c r="K422" s="663" t="s">
        <v>1988</v>
      </c>
      <c r="L422" s="665">
        <v>470.50201180567421</v>
      </c>
      <c r="M422" s="665">
        <v>5</v>
      </c>
      <c r="N422" s="666">
        <v>2352.510059028371</v>
      </c>
    </row>
    <row r="423" spans="1:14" ht="14.4" customHeight="1" x14ac:dyDescent="0.3">
      <c r="A423" s="661" t="s">
        <v>574</v>
      </c>
      <c r="B423" s="662" t="s">
        <v>575</v>
      </c>
      <c r="C423" s="663" t="s">
        <v>580</v>
      </c>
      <c r="D423" s="664" t="s">
        <v>4207</v>
      </c>
      <c r="E423" s="663" t="s">
        <v>597</v>
      </c>
      <c r="F423" s="664" t="s">
        <v>4237</v>
      </c>
      <c r="G423" s="663" t="s">
        <v>1772</v>
      </c>
      <c r="H423" s="663" t="s">
        <v>1989</v>
      </c>
      <c r="I423" s="663" t="s">
        <v>1990</v>
      </c>
      <c r="J423" s="663" t="s">
        <v>1910</v>
      </c>
      <c r="K423" s="663" t="s">
        <v>1991</v>
      </c>
      <c r="L423" s="665">
        <v>112.26999999999998</v>
      </c>
      <c r="M423" s="665">
        <v>1</v>
      </c>
      <c r="N423" s="666">
        <v>112.26999999999998</v>
      </c>
    </row>
    <row r="424" spans="1:14" ht="14.4" customHeight="1" x14ac:dyDescent="0.3">
      <c r="A424" s="661" t="s">
        <v>574</v>
      </c>
      <c r="B424" s="662" t="s">
        <v>575</v>
      </c>
      <c r="C424" s="663" t="s">
        <v>580</v>
      </c>
      <c r="D424" s="664" t="s">
        <v>4207</v>
      </c>
      <c r="E424" s="663" t="s">
        <v>597</v>
      </c>
      <c r="F424" s="664" t="s">
        <v>4237</v>
      </c>
      <c r="G424" s="663" t="s">
        <v>1772</v>
      </c>
      <c r="H424" s="663" t="s">
        <v>1992</v>
      </c>
      <c r="I424" s="663" t="s">
        <v>1286</v>
      </c>
      <c r="J424" s="663" t="s">
        <v>1993</v>
      </c>
      <c r="K424" s="663" t="s">
        <v>1994</v>
      </c>
      <c r="L424" s="665">
        <v>77.81</v>
      </c>
      <c r="M424" s="665">
        <v>1</v>
      </c>
      <c r="N424" s="666">
        <v>77.81</v>
      </c>
    </row>
    <row r="425" spans="1:14" ht="14.4" customHeight="1" x14ac:dyDescent="0.3">
      <c r="A425" s="661" t="s">
        <v>574</v>
      </c>
      <c r="B425" s="662" t="s">
        <v>575</v>
      </c>
      <c r="C425" s="663" t="s">
        <v>580</v>
      </c>
      <c r="D425" s="664" t="s">
        <v>4207</v>
      </c>
      <c r="E425" s="663" t="s">
        <v>597</v>
      </c>
      <c r="F425" s="664" t="s">
        <v>4237</v>
      </c>
      <c r="G425" s="663" t="s">
        <v>1772</v>
      </c>
      <c r="H425" s="663" t="s">
        <v>1995</v>
      </c>
      <c r="I425" s="663" t="s">
        <v>1996</v>
      </c>
      <c r="J425" s="663" t="s">
        <v>1920</v>
      </c>
      <c r="K425" s="663" t="s">
        <v>1691</v>
      </c>
      <c r="L425" s="665">
        <v>335.61901792356213</v>
      </c>
      <c r="M425" s="665">
        <v>2</v>
      </c>
      <c r="N425" s="666">
        <v>671.23803584712425</v>
      </c>
    </row>
    <row r="426" spans="1:14" ht="14.4" customHeight="1" x14ac:dyDescent="0.3">
      <c r="A426" s="661" t="s">
        <v>574</v>
      </c>
      <c r="B426" s="662" t="s">
        <v>575</v>
      </c>
      <c r="C426" s="663" t="s">
        <v>580</v>
      </c>
      <c r="D426" s="664" t="s">
        <v>4207</v>
      </c>
      <c r="E426" s="663" t="s">
        <v>597</v>
      </c>
      <c r="F426" s="664" t="s">
        <v>4237</v>
      </c>
      <c r="G426" s="663" t="s">
        <v>1772</v>
      </c>
      <c r="H426" s="663" t="s">
        <v>1997</v>
      </c>
      <c r="I426" s="663" t="s">
        <v>1998</v>
      </c>
      <c r="J426" s="663" t="s">
        <v>1999</v>
      </c>
      <c r="K426" s="663" t="s">
        <v>2000</v>
      </c>
      <c r="L426" s="665">
        <v>254.25333333333333</v>
      </c>
      <c r="M426" s="665">
        <v>1</v>
      </c>
      <c r="N426" s="666">
        <v>254.25333333333333</v>
      </c>
    </row>
    <row r="427" spans="1:14" ht="14.4" customHeight="1" x14ac:dyDescent="0.3">
      <c r="A427" s="661" t="s">
        <v>574</v>
      </c>
      <c r="B427" s="662" t="s">
        <v>575</v>
      </c>
      <c r="C427" s="663" t="s">
        <v>580</v>
      </c>
      <c r="D427" s="664" t="s">
        <v>4207</v>
      </c>
      <c r="E427" s="663" t="s">
        <v>597</v>
      </c>
      <c r="F427" s="664" t="s">
        <v>4237</v>
      </c>
      <c r="G427" s="663" t="s">
        <v>1772</v>
      </c>
      <c r="H427" s="663" t="s">
        <v>2001</v>
      </c>
      <c r="I427" s="663" t="s">
        <v>2002</v>
      </c>
      <c r="J427" s="663" t="s">
        <v>2003</v>
      </c>
      <c r="K427" s="663" t="s">
        <v>2004</v>
      </c>
      <c r="L427" s="665">
        <v>616.61999999999989</v>
      </c>
      <c r="M427" s="665">
        <v>2</v>
      </c>
      <c r="N427" s="666">
        <v>1233.2399999999998</v>
      </c>
    </row>
    <row r="428" spans="1:14" ht="14.4" customHeight="1" x14ac:dyDescent="0.3">
      <c r="A428" s="661" t="s">
        <v>574</v>
      </c>
      <c r="B428" s="662" t="s">
        <v>575</v>
      </c>
      <c r="C428" s="663" t="s">
        <v>580</v>
      </c>
      <c r="D428" s="664" t="s">
        <v>4207</v>
      </c>
      <c r="E428" s="663" t="s">
        <v>597</v>
      </c>
      <c r="F428" s="664" t="s">
        <v>4237</v>
      </c>
      <c r="G428" s="663" t="s">
        <v>1772</v>
      </c>
      <c r="H428" s="663" t="s">
        <v>2005</v>
      </c>
      <c r="I428" s="663" t="s">
        <v>2006</v>
      </c>
      <c r="J428" s="663" t="s">
        <v>2007</v>
      </c>
      <c r="K428" s="663" t="s">
        <v>1610</v>
      </c>
      <c r="L428" s="665">
        <v>39.309617613048061</v>
      </c>
      <c r="M428" s="665">
        <v>27</v>
      </c>
      <c r="N428" s="666">
        <v>1061.3596755522976</v>
      </c>
    </row>
    <row r="429" spans="1:14" ht="14.4" customHeight="1" x14ac:dyDescent="0.3">
      <c r="A429" s="661" t="s">
        <v>574</v>
      </c>
      <c r="B429" s="662" t="s">
        <v>575</v>
      </c>
      <c r="C429" s="663" t="s">
        <v>580</v>
      </c>
      <c r="D429" s="664" t="s">
        <v>4207</v>
      </c>
      <c r="E429" s="663" t="s">
        <v>597</v>
      </c>
      <c r="F429" s="664" t="s">
        <v>4237</v>
      </c>
      <c r="G429" s="663" t="s">
        <v>1772</v>
      </c>
      <c r="H429" s="663" t="s">
        <v>2008</v>
      </c>
      <c r="I429" s="663" t="s">
        <v>2009</v>
      </c>
      <c r="J429" s="663" t="s">
        <v>1817</v>
      </c>
      <c r="K429" s="663" t="s">
        <v>2010</v>
      </c>
      <c r="L429" s="665">
        <v>0</v>
      </c>
      <c r="M429" s="665">
        <v>0</v>
      </c>
      <c r="N429" s="666">
        <v>-6.4094324419780264</v>
      </c>
    </row>
    <row r="430" spans="1:14" ht="14.4" customHeight="1" x14ac:dyDescent="0.3">
      <c r="A430" s="661" t="s">
        <v>574</v>
      </c>
      <c r="B430" s="662" t="s">
        <v>575</v>
      </c>
      <c r="C430" s="663" t="s">
        <v>580</v>
      </c>
      <c r="D430" s="664" t="s">
        <v>4207</v>
      </c>
      <c r="E430" s="663" t="s">
        <v>597</v>
      </c>
      <c r="F430" s="664" t="s">
        <v>4237</v>
      </c>
      <c r="G430" s="663" t="s">
        <v>1772</v>
      </c>
      <c r="H430" s="663" t="s">
        <v>2011</v>
      </c>
      <c r="I430" s="663" t="s">
        <v>2012</v>
      </c>
      <c r="J430" s="663" t="s">
        <v>2003</v>
      </c>
      <c r="K430" s="663" t="s">
        <v>2013</v>
      </c>
      <c r="L430" s="665">
        <v>201.37795001289635</v>
      </c>
      <c r="M430" s="665">
        <v>10</v>
      </c>
      <c r="N430" s="666">
        <v>2013.7795001289635</v>
      </c>
    </row>
    <row r="431" spans="1:14" ht="14.4" customHeight="1" x14ac:dyDescent="0.3">
      <c r="A431" s="661" t="s">
        <v>574</v>
      </c>
      <c r="B431" s="662" t="s">
        <v>575</v>
      </c>
      <c r="C431" s="663" t="s">
        <v>580</v>
      </c>
      <c r="D431" s="664" t="s">
        <v>4207</v>
      </c>
      <c r="E431" s="663" t="s">
        <v>597</v>
      </c>
      <c r="F431" s="664" t="s">
        <v>4237</v>
      </c>
      <c r="G431" s="663" t="s">
        <v>1772</v>
      </c>
      <c r="H431" s="663" t="s">
        <v>2014</v>
      </c>
      <c r="I431" s="663" t="s">
        <v>2015</v>
      </c>
      <c r="J431" s="663" t="s">
        <v>1783</v>
      </c>
      <c r="K431" s="663" t="s">
        <v>2016</v>
      </c>
      <c r="L431" s="665">
        <v>155.5200000000001</v>
      </c>
      <c r="M431" s="665">
        <v>1</v>
      </c>
      <c r="N431" s="666">
        <v>155.5200000000001</v>
      </c>
    </row>
    <row r="432" spans="1:14" ht="14.4" customHeight="1" x14ac:dyDescent="0.3">
      <c r="A432" s="661" t="s">
        <v>574</v>
      </c>
      <c r="B432" s="662" t="s">
        <v>575</v>
      </c>
      <c r="C432" s="663" t="s">
        <v>580</v>
      </c>
      <c r="D432" s="664" t="s">
        <v>4207</v>
      </c>
      <c r="E432" s="663" t="s">
        <v>597</v>
      </c>
      <c r="F432" s="664" t="s">
        <v>4237</v>
      </c>
      <c r="G432" s="663" t="s">
        <v>1772</v>
      </c>
      <c r="H432" s="663" t="s">
        <v>2017</v>
      </c>
      <c r="I432" s="663" t="s">
        <v>2018</v>
      </c>
      <c r="J432" s="663" t="s">
        <v>2019</v>
      </c>
      <c r="K432" s="663" t="s">
        <v>2020</v>
      </c>
      <c r="L432" s="665">
        <v>629.12800862298377</v>
      </c>
      <c r="M432" s="665">
        <v>2</v>
      </c>
      <c r="N432" s="666">
        <v>1258.2560172459675</v>
      </c>
    </row>
    <row r="433" spans="1:14" ht="14.4" customHeight="1" x14ac:dyDescent="0.3">
      <c r="A433" s="661" t="s">
        <v>574</v>
      </c>
      <c r="B433" s="662" t="s">
        <v>575</v>
      </c>
      <c r="C433" s="663" t="s">
        <v>580</v>
      </c>
      <c r="D433" s="664" t="s">
        <v>4207</v>
      </c>
      <c r="E433" s="663" t="s">
        <v>597</v>
      </c>
      <c r="F433" s="664" t="s">
        <v>4237</v>
      </c>
      <c r="G433" s="663" t="s">
        <v>1772</v>
      </c>
      <c r="H433" s="663" t="s">
        <v>2021</v>
      </c>
      <c r="I433" s="663" t="s">
        <v>2022</v>
      </c>
      <c r="J433" s="663" t="s">
        <v>1821</v>
      </c>
      <c r="K433" s="663" t="s">
        <v>2023</v>
      </c>
      <c r="L433" s="665">
        <v>301.98647844831476</v>
      </c>
      <c r="M433" s="665">
        <v>53</v>
      </c>
      <c r="N433" s="666">
        <v>16005.283357760682</v>
      </c>
    </row>
    <row r="434" spans="1:14" ht="14.4" customHeight="1" x14ac:dyDescent="0.3">
      <c r="A434" s="661" t="s">
        <v>574</v>
      </c>
      <c r="B434" s="662" t="s">
        <v>575</v>
      </c>
      <c r="C434" s="663" t="s">
        <v>580</v>
      </c>
      <c r="D434" s="664" t="s">
        <v>4207</v>
      </c>
      <c r="E434" s="663" t="s">
        <v>597</v>
      </c>
      <c r="F434" s="664" t="s">
        <v>4237</v>
      </c>
      <c r="G434" s="663" t="s">
        <v>1772</v>
      </c>
      <c r="H434" s="663" t="s">
        <v>2024</v>
      </c>
      <c r="I434" s="663" t="s">
        <v>2025</v>
      </c>
      <c r="J434" s="663" t="s">
        <v>1821</v>
      </c>
      <c r="K434" s="663" t="s">
        <v>2026</v>
      </c>
      <c r="L434" s="665">
        <v>408.94999999999993</v>
      </c>
      <c r="M434" s="665">
        <v>26</v>
      </c>
      <c r="N434" s="666">
        <v>10632.699999999999</v>
      </c>
    </row>
    <row r="435" spans="1:14" ht="14.4" customHeight="1" x14ac:dyDescent="0.3">
      <c r="A435" s="661" t="s">
        <v>574</v>
      </c>
      <c r="B435" s="662" t="s">
        <v>575</v>
      </c>
      <c r="C435" s="663" t="s">
        <v>580</v>
      </c>
      <c r="D435" s="664" t="s">
        <v>4207</v>
      </c>
      <c r="E435" s="663" t="s">
        <v>597</v>
      </c>
      <c r="F435" s="664" t="s">
        <v>4237</v>
      </c>
      <c r="G435" s="663" t="s">
        <v>1772</v>
      </c>
      <c r="H435" s="663" t="s">
        <v>2027</v>
      </c>
      <c r="I435" s="663" t="s">
        <v>2028</v>
      </c>
      <c r="J435" s="663" t="s">
        <v>2029</v>
      </c>
      <c r="K435" s="663" t="s">
        <v>2030</v>
      </c>
      <c r="L435" s="665">
        <v>93.414999999999992</v>
      </c>
      <c r="M435" s="665">
        <v>2</v>
      </c>
      <c r="N435" s="666">
        <v>186.82999999999998</v>
      </c>
    </row>
    <row r="436" spans="1:14" ht="14.4" customHeight="1" x14ac:dyDescent="0.3">
      <c r="A436" s="661" t="s">
        <v>574</v>
      </c>
      <c r="B436" s="662" t="s">
        <v>575</v>
      </c>
      <c r="C436" s="663" t="s">
        <v>580</v>
      </c>
      <c r="D436" s="664" t="s">
        <v>4207</v>
      </c>
      <c r="E436" s="663" t="s">
        <v>597</v>
      </c>
      <c r="F436" s="664" t="s">
        <v>4237</v>
      </c>
      <c r="G436" s="663" t="s">
        <v>1772</v>
      </c>
      <c r="H436" s="663" t="s">
        <v>2031</v>
      </c>
      <c r="I436" s="663" t="s">
        <v>2032</v>
      </c>
      <c r="J436" s="663" t="s">
        <v>1787</v>
      </c>
      <c r="K436" s="663" t="s">
        <v>2033</v>
      </c>
      <c r="L436" s="665">
        <v>134.41999999999999</v>
      </c>
      <c r="M436" s="665">
        <v>3</v>
      </c>
      <c r="N436" s="666">
        <v>403.26</v>
      </c>
    </row>
    <row r="437" spans="1:14" ht="14.4" customHeight="1" x14ac:dyDescent="0.3">
      <c r="A437" s="661" t="s">
        <v>574</v>
      </c>
      <c r="B437" s="662" t="s">
        <v>575</v>
      </c>
      <c r="C437" s="663" t="s">
        <v>580</v>
      </c>
      <c r="D437" s="664" t="s">
        <v>4207</v>
      </c>
      <c r="E437" s="663" t="s">
        <v>597</v>
      </c>
      <c r="F437" s="664" t="s">
        <v>4237</v>
      </c>
      <c r="G437" s="663" t="s">
        <v>1772</v>
      </c>
      <c r="H437" s="663" t="s">
        <v>2034</v>
      </c>
      <c r="I437" s="663" t="s">
        <v>2035</v>
      </c>
      <c r="J437" s="663" t="s">
        <v>2036</v>
      </c>
      <c r="K437" s="663" t="s">
        <v>1917</v>
      </c>
      <c r="L437" s="665">
        <v>258.19</v>
      </c>
      <c r="M437" s="665">
        <v>1</v>
      </c>
      <c r="N437" s="666">
        <v>258.19</v>
      </c>
    </row>
    <row r="438" spans="1:14" ht="14.4" customHeight="1" x14ac:dyDescent="0.3">
      <c r="A438" s="661" t="s">
        <v>574</v>
      </c>
      <c r="B438" s="662" t="s">
        <v>575</v>
      </c>
      <c r="C438" s="663" t="s">
        <v>580</v>
      </c>
      <c r="D438" s="664" t="s">
        <v>4207</v>
      </c>
      <c r="E438" s="663" t="s">
        <v>597</v>
      </c>
      <c r="F438" s="664" t="s">
        <v>4237</v>
      </c>
      <c r="G438" s="663" t="s">
        <v>1772</v>
      </c>
      <c r="H438" s="663" t="s">
        <v>2037</v>
      </c>
      <c r="I438" s="663" t="s">
        <v>2038</v>
      </c>
      <c r="J438" s="663" t="s">
        <v>1943</v>
      </c>
      <c r="K438" s="663" t="s">
        <v>2039</v>
      </c>
      <c r="L438" s="665">
        <v>68.48</v>
      </c>
      <c r="M438" s="665">
        <v>2</v>
      </c>
      <c r="N438" s="666">
        <v>136.96</v>
      </c>
    </row>
    <row r="439" spans="1:14" ht="14.4" customHeight="1" x14ac:dyDescent="0.3">
      <c r="A439" s="661" t="s">
        <v>574</v>
      </c>
      <c r="B439" s="662" t="s">
        <v>575</v>
      </c>
      <c r="C439" s="663" t="s">
        <v>580</v>
      </c>
      <c r="D439" s="664" t="s">
        <v>4207</v>
      </c>
      <c r="E439" s="663" t="s">
        <v>597</v>
      </c>
      <c r="F439" s="664" t="s">
        <v>4237</v>
      </c>
      <c r="G439" s="663" t="s">
        <v>1772</v>
      </c>
      <c r="H439" s="663" t="s">
        <v>2040</v>
      </c>
      <c r="I439" s="663" t="s">
        <v>2041</v>
      </c>
      <c r="J439" s="663" t="s">
        <v>2042</v>
      </c>
      <c r="K439" s="663" t="s">
        <v>2043</v>
      </c>
      <c r="L439" s="665">
        <v>74.889999999999986</v>
      </c>
      <c r="M439" s="665">
        <v>3</v>
      </c>
      <c r="N439" s="666">
        <v>224.66999999999996</v>
      </c>
    </row>
    <row r="440" spans="1:14" ht="14.4" customHeight="1" x14ac:dyDescent="0.3">
      <c r="A440" s="661" t="s">
        <v>574</v>
      </c>
      <c r="B440" s="662" t="s">
        <v>575</v>
      </c>
      <c r="C440" s="663" t="s">
        <v>580</v>
      </c>
      <c r="D440" s="664" t="s">
        <v>4207</v>
      </c>
      <c r="E440" s="663" t="s">
        <v>597</v>
      </c>
      <c r="F440" s="664" t="s">
        <v>4237</v>
      </c>
      <c r="G440" s="663" t="s">
        <v>1772</v>
      </c>
      <c r="H440" s="663" t="s">
        <v>2044</v>
      </c>
      <c r="I440" s="663" t="s">
        <v>2045</v>
      </c>
      <c r="J440" s="663" t="s">
        <v>1894</v>
      </c>
      <c r="K440" s="663" t="s">
        <v>2046</v>
      </c>
      <c r="L440" s="665">
        <v>61.779999999999994</v>
      </c>
      <c r="M440" s="665">
        <v>2</v>
      </c>
      <c r="N440" s="666">
        <v>123.55999999999999</v>
      </c>
    </row>
    <row r="441" spans="1:14" ht="14.4" customHeight="1" x14ac:dyDescent="0.3">
      <c r="A441" s="661" t="s">
        <v>574</v>
      </c>
      <c r="B441" s="662" t="s">
        <v>575</v>
      </c>
      <c r="C441" s="663" t="s">
        <v>580</v>
      </c>
      <c r="D441" s="664" t="s">
        <v>4207</v>
      </c>
      <c r="E441" s="663" t="s">
        <v>597</v>
      </c>
      <c r="F441" s="664" t="s">
        <v>4237</v>
      </c>
      <c r="G441" s="663" t="s">
        <v>1772</v>
      </c>
      <c r="H441" s="663" t="s">
        <v>2047</v>
      </c>
      <c r="I441" s="663" t="s">
        <v>2048</v>
      </c>
      <c r="J441" s="663" t="s">
        <v>2049</v>
      </c>
      <c r="K441" s="663" t="s">
        <v>2016</v>
      </c>
      <c r="L441" s="665">
        <v>371.45333333333338</v>
      </c>
      <c r="M441" s="665">
        <v>3</v>
      </c>
      <c r="N441" s="666">
        <v>1114.3600000000001</v>
      </c>
    </row>
    <row r="442" spans="1:14" ht="14.4" customHeight="1" x14ac:dyDescent="0.3">
      <c r="A442" s="661" t="s">
        <v>574</v>
      </c>
      <c r="B442" s="662" t="s">
        <v>575</v>
      </c>
      <c r="C442" s="663" t="s">
        <v>580</v>
      </c>
      <c r="D442" s="664" t="s">
        <v>4207</v>
      </c>
      <c r="E442" s="663" t="s">
        <v>597</v>
      </c>
      <c r="F442" s="664" t="s">
        <v>4237</v>
      </c>
      <c r="G442" s="663" t="s">
        <v>1772</v>
      </c>
      <c r="H442" s="663" t="s">
        <v>2050</v>
      </c>
      <c r="I442" s="663" t="s">
        <v>2051</v>
      </c>
      <c r="J442" s="663" t="s">
        <v>1850</v>
      </c>
      <c r="K442" s="663" t="s">
        <v>2052</v>
      </c>
      <c r="L442" s="665">
        <v>240.22333333333333</v>
      </c>
      <c r="M442" s="665">
        <v>3</v>
      </c>
      <c r="N442" s="666">
        <v>720.67</v>
      </c>
    </row>
    <row r="443" spans="1:14" ht="14.4" customHeight="1" x14ac:dyDescent="0.3">
      <c r="A443" s="661" t="s">
        <v>574</v>
      </c>
      <c r="B443" s="662" t="s">
        <v>575</v>
      </c>
      <c r="C443" s="663" t="s">
        <v>580</v>
      </c>
      <c r="D443" s="664" t="s">
        <v>4207</v>
      </c>
      <c r="E443" s="663" t="s">
        <v>597</v>
      </c>
      <c r="F443" s="664" t="s">
        <v>4237</v>
      </c>
      <c r="G443" s="663" t="s">
        <v>1772</v>
      </c>
      <c r="H443" s="663" t="s">
        <v>2053</v>
      </c>
      <c r="I443" s="663" t="s">
        <v>2054</v>
      </c>
      <c r="J443" s="663" t="s">
        <v>2055</v>
      </c>
      <c r="K443" s="663" t="s">
        <v>1691</v>
      </c>
      <c r="L443" s="665">
        <v>578.23</v>
      </c>
      <c r="M443" s="665">
        <v>1</v>
      </c>
      <c r="N443" s="666">
        <v>578.23</v>
      </c>
    </row>
    <row r="444" spans="1:14" ht="14.4" customHeight="1" x14ac:dyDescent="0.3">
      <c r="A444" s="661" t="s">
        <v>574</v>
      </c>
      <c r="B444" s="662" t="s">
        <v>575</v>
      </c>
      <c r="C444" s="663" t="s">
        <v>580</v>
      </c>
      <c r="D444" s="664" t="s">
        <v>4207</v>
      </c>
      <c r="E444" s="663" t="s">
        <v>597</v>
      </c>
      <c r="F444" s="664" t="s">
        <v>4237</v>
      </c>
      <c r="G444" s="663" t="s">
        <v>1772</v>
      </c>
      <c r="H444" s="663" t="s">
        <v>2056</v>
      </c>
      <c r="I444" s="663" t="s">
        <v>2057</v>
      </c>
      <c r="J444" s="663" t="s">
        <v>1787</v>
      </c>
      <c r="K444" s="663" t="s">
        <v>2058</v>
      </c>
      <c r="L444" s="665">
        <v>64.136909954836113</v>
      </c>
      <c r="M444" s="665">
        <v>14</v>
      </c>
      <c r="N444" s="666">
        <v>897.91673936770553</v>
      </c>
    </row>
    <row r="445" spans="1:14" ht="14.4" customHeight="1" x14ac:dyDescent="0.3">
      <c r="A445" s="661" t="s">
        <v>574</v>
      </c>
      <c r="B445" s="662" t="s">
        <v>575</v>
      </c>
      <c r="C445" s="663" t="s">
        <v>580</v>
      </c>
      <c r="D445" s="664" t="s">
        <v>4207</v>
      </c>
      <c r="E445" s="663" t="s">
        <v>597</v>
      </c>
      <c r="F445" s="664" t="s">
        <v>4237</v>
      </c>
      <c r="G445" s="663" t="s">
        <v>1772</v>
      </c>
      <c r="H445" s="663" t="s">
        <v>2059</v>
      </c>
      <c r="I445" s="663" t="s">
        <v>2060</v>
      </c>
      <c r="J445" s="663" t="s">
        <v>2061</v>
      </c>
      <c r="K445" s="663" t="s">
        <v>2062</v>
      </c>
      <c r="L445" s="665">
        <v>80.520000000000039</v>
      </c>
      <c r="M445" s="665">
        <v>1</v>
      </c>
      <c r="N445" s="666">
        <v>80.520000000000039</v>
      </c>
    </row>
    <row r="446" spans="1:14" ht="14.4" customHeight="1" x14ac:dyDescent="0.3">
      <c r="A446" s="661" t="s">
        <v>574</v>
      </c>
      <c r="B446" s="662" t="s">
        <v>575</v>
      </c>
      <c r="C446" s="663" t="s">
        <v>580</v>
      </c>
      <c r="D446" s="664" t="s">
        <v>4207</v>
      </c>
      <c r="E446" s="663" t="s">
        <v>597</v>
      </c>
      <c r="F446" s="664" t="s">
        <v>4237</v>
      </c>
      <c r="G446" s="663" t="s">
        <v>1772</v>
      </c>
      <c r="H446" s="663" t="s">
        <v>2063</v>
      </c>
      <c r="I446" s="663" t="s">
        <v>2064</v>
      </c>
      <c r="J446" s="663" t="s">
        <v>2065</v>
      </c>
      <c r="K446" s="663" t="s">
        <v>2066</v>
      </c>
      <c r="L446" s="665">
        <v>99.979999999999976</v>
      </c>
      <c r="M446" s="665">
        <v>3</v>
      </c>
      <c r="N446" s="666">
        <v>299.93999999999994</v>
      </c>
    </row>
    <row r="447" spans="1:14" ht="14.4" customHeight="1" x14ac:dyDescent="0.3">
      <c r="A447" s="661" t="s">
        <v>574</v>
      </c>
      <c r="B447" s="662" t="s">
        <v>575</v>
      </c>
      <c r="C447" s="663" t="s">
        <v>580</v>
      </c>
      <c r="D447" s="664" t="s">
        <v>4207</v>
      </c>
      <c r="E447" s="663" t="s">
        <v>597</v>
      </c>
      <c r="F447" s="664" t="s">
        <v>4237</v>
      </c>
      <c r="G447" s="663" t="s">
        <v>1772</v>
      </c>
      <c r="H447" s="663" t="s">
        <v>2067</v>
      </c>
      <c r="I447" s="663" t="s">
        <v>2067</v>
      </c>
      <c r="J447" s="663" t="s">
        <v>1890</v>
      </c>
      <c r="K447" s="663" t="s">
        <v>2068</v>
      </c>
      <c r="L447" s="665">
        <v>123.87853750966588</v>
      </c>
      <c r="M447" s="665">
        <v>1</v>
      </c>
      <c r="N447" s="666">
        <v>123.87853750966588</v>
      </c>
    </row>
    <row r="448" spans="1:14" ht="14.4" customHeight="1" x14ac:dyDescent="0.3">
      <c r="A448" s="661" t="s">
        <v>574</v>
      </c>
      <c r="B448" s="662" t="s">
        <v>575</v>
      </c>
      <c r="C448" s="663" t="s">
        <v>580</v>
      </c>
      <c r="D448" s="664" t="s">
        <v>4207</v>
      </c>
      <c r="E448" s="663" t="s">
        <v>597</v>
      </c>
      <c r="F448" s="664" t="s">
        <v>4237</v>
      </c>
      <c r="G448" s="663" t="s">
        <v>1772</v>
      </c>
      <c r="H448" s="663" t="s">
        <v>2069</v>
      </c>
      <c r="I448" s="663" t="s">
        <v>2070</v>
      </c>
      <c r="J448" s="663" t="s">
        <v>2071</v>
      </c>
      <c r="K448" s="663" t="s">
        <v>2072</v>
      </c>
      <c r="L448" s="665">
        <v>183.92000000000002</v>
      </c>
      <c r="M448" s="665">
        <v>10</v>
      </c>
      <c r="N448" s="666">
        <v>1839.2000000000003</v>
      </c>
    </row>
    <row r="449" spans="1:14" ht="14.4" customHeight="1" x14ac:dyDescent="0.3">
      <c r="A449" s="661" t="s">
        <v>574</v>
      </c>
      <c r="B449" s="662" t="s">
        <v>575</v>
      </c>
      <c r="C449" s="663" t="s">
        <v>580</v>
      </c>
      <c r="D449" s="664" t="s">
        <v>4207</v>
      </c>
      <c r="E449" s="663" t="s">
        <v>597</v>
      </c>
      <c r="F449" s="664" t="s">
        <v>4237</v>
      </c>
      <c r="G449" s="663" t="s">
        <v>1772</v>
      </c>
      <c r="H449" s="663" t="s">
        <v>2073</v>
      </c>
      <c r="I449" s="663" t="s">
        <v>2074</v>
      </c>
      <c r="J449" s="663" t="s">
        <v>2007</v>
      </c>
      <c r="K449" s="663" t="s">
        <v>2075</v>
      </c>
      <c r="L449" s="665">
        <v>129.83999999999995</v>
      </c>
      <c r="M449" s="665">
        <v>3</v>
      </c>
      <c r="N449" s="666">
        <v>389.51999999999987</v>
      </c>
    </row>
    <row r="450" spans="1:14" ht="14.4" customHeight="1" x14ac:dyDescent="0.3">
      <c r="A450" s="661" t="s">
        <v>574</v>
      </c>
      <c r="B450" s="662" t="s">
        <v>575</v>
      </c>
      <c r="C450" s="663" t="s">
        <v>580</v>
      </c>
      <c r="D450" s="664" t="s">
        <v>4207</v>
      </c>
      <c r="E450" s="663" t="s">
        <v>597</v>
      </c>
      <c r="F450" s="664" t="s">
        <v>4237</v>
      </c>
      <c r="G450" s="663" t="s">
        <v>1772</v>
      </c>
      <c r="H450" s="663" t="s">
        <v>2076</v>
      </c>
      <c r="I450" s="663" t="s">
        <v>2076</v>
      </c>
      <c r="J450" s="663" t="s">
        <v>2077</v>
      </c>
      <c r="K450" s="663" t="s">
        <v>2078</v>
      </c>
      <c r="L450" s="665">
        <v>112.08999999999995</v>
      </c>
      <c r="M450" s="665">
        <v>1</v>
      </c>
      <c r="N450" s="666">
        <v>112.08999999999995</v>
      </c>
    </row>
    <row r="451" spans="1:14" ht="14.4" customHeight="1" x14ac:dyDescent="0.3">
      <c r="A451" s="661" t="s">
        <v>574</v>
      </c>
      <c r="B451" s="662" t="s">
        <v>575</v>
      </c>
      <c r="C451" s="663" t="s">
        <v>580</v>
      </c>
      <c r="D451" s="664" t="s">
        <v>4207</v>
      </c>
      <c r="E451" s="663" t="s">
        <v>597</v>
      </c>
      <c r="F451" s="664" t="s">
        <v>4237</v>
      </c>
      <c r="G451" s="663" t="s">
        <v>1772</v>
      </c>
      <c r="H451" s="663" t="s">
        <v>2079</v>
      </c>
      <c r="I451" s="663" t="s">
        <v>2080</v>
      </c>
      <c r="J451" s="663" t="s">
        <v>2081</v>
      </c>
      <c r="K451" s="663" t="s">
        <v>1691</v>
      </c>
      <c r="L451" s="665">
        <v>86.34000000000006</v>
      </c>
      <c r="M451" s="665">
        <v>1</v>
      </c>
      <c r="N451" s="666">
        <v>86.34000000000006</v>
      </c>
    </row>
    <row r="452" spans="1:14" ht="14.4" customHeight="1" x14ac:dyDescent="0.3">
      <c r="A452" s="661" t="s">
        <v>574</v>
      </c>
      <c r="B452" s="662" t="s">
        <v>575</v>
      </c>
      <c r="C452" s="663" t="s">
        <v>580</v>
      </c>
      <c r="D452" s="664" t="s">
        <v>4207</v>
      </c>
      <c r="E452" s="663" t="s">
        <v>597</v>
      </c>
      <c r="F452" s="664" t="s">
        <v>4237</v>
      </c>
      <c r="G452" s="663" t="s">
        <v>1772</v>
      </c>
      <c r="H452" s="663" t="s">
        <v>2082</v>
      </c>
      <c r="I452" s="663" t="s">
        <v>2083</v>
      </c>
      <c r="J452" s="663" t="s">
        <v>2084</v>
      </c>
      <c r="K452" s="663" t="s">
        <v>2085</v>
      </c>
      <c r="L452" s="665">
        <v>149.24983230215946</v>
      </c>
      <c r="M452" s="665">
        <v>1</v>
      </c>
      <c r="N452" s="666">
        <v>149.24983230215946</v>
      </c>
    </row>
    <row r="453" spans="1:14" ht="14.4" customHeight="1" x14ac:dyDescent="0.3">
      <c r="A453" s="661" t="s">
        <v>574</v>
      </c>
      <c r="B453" s="662" t="s">
        <v>575</v>
      </c>
      <c r="C453" s="663" t="s">
        <v>580</v>
      </c>
      <c r="D453" s="664" t="s">
        <v>4207</v>
      </c>
      <c r="E453" s="663" t="s">
        <v>597</v>
      </c>
      <c r="F453" s="664" t="s">
        <v>4237</v>
      </c>
      <c r="G453" s="663" t="s">
        <v>1772</v>
      </c>
      <c r="H453" s="663" t="s">
        <v>2086</v>
      </c>
      <c r="I453" s="663" t="s">
        <v>2087</v>
      </c>
      <c r="J453" s="663" t="s">
        <v>2088</v>
      </c>
      <c r="K453" s="663" t="s">
        <v>2089</v>
      </c>
      <c r="L453" s="665">
        <v>175.8</v>
      </c>
      <c r="M453" s="665">
        <v>1</v>
      </c>
      <c r="N453" s="666">
        <v>175.8</v>
      </c>
    </row>
    <row r="454" spans="1:14" ht="14.4" customHeight="1" x14ac:dyDescent="0.3">
      <c r="A454" s="661" t="s">
        <v>574</v>
      </c>
      <c r="B454" s="662" t="s">
        <v>575</v>
      </c>
      <c r="C454" s="663" t="s">
        <v>580</v>
      </c>
      <c r="D454" s="664" t="s">
        <v>4207</v>
      </c>
      <c r="E454" s="663" t="s">
        <v>597</v>
      </c>
      <c r="F454" s="664" t="s">
        <v>4237</v>
      </c>
      <c r="G454" s="663" t="s">
        <v>1772</v>
      </c>
      <c r="H454" s="663" t="s">
        <v>2090</v>
      </c>
      <c r="I454" s="663" t="s">
        <v>2091</v>
      </c>
      <c r="J454" s="663" t="s">
        <v>2092</v>
      </c>
      <c r="K454" s="663" t="s">
        <v>2093</v>
      </c>
      <c r="L454" s="665">
        <v>89.170063325625065</v>
      </c>
      <c r="M454" s="665">
        <v>1</v>
      </c>
      <c r="N454" s="666">
        <v>89.170063325625065</v>
      </c>
    </row>
    <row r="455" spans="1:14" ht="14.4" customHeight="1" x14ac:dyDescent="0.3">
      <c r="A455" s="661" t="s">
        <v>574</v>
      </c>
      <c r="B455" s="662" t="s">
        <v>575</v>
      </c>
      <c r="C455" s="663" t="s">
        <v>580</v>
      </c>
      <c r="D455" s="664" t="s">
        <v>4207</v>
      </c>
      <c r="E455" s="663" t="s">
        <v>597</v>
      </c>
      <c r="F455" s="664" t="s">
        <v>4237</v>
      </c>
      <c r="G455" s="663" t="s">
        <v>1772</v>
      </c>
      <c r="H455" s="663" t="s">
        <v>2094</v>
      </c>
      <c r="I455" s="663" t="s">
        <v>2095</v>
      </c>
      <c r="J455" s="663" t="s">
        <v>2096</v>
      </c>
      <c r="K455" s="663" t="s">
        <v>2097</v>
      </c>
      <c r="L455" s="665">
        <v>366.59000000000003</v>
      </c>
      <c r="M455" s="665">
        <v>1</v>
      </c>
      <c r="N455" s="666">
        <v>366.59000000000003</v>
      </c>
    </row>
    <row r="456" spans="1:14" ht="14.4" customHeight="1" x14ac:dyDescent="0.3">
      <c r="A456" s="661" t="s">
        <v>574</v>
      </c>
      <c r="B456" s="662" t="s">
        <v>575</v>
      </c>
      <c r="C456" s="663" t="s">
        <v>580</v>
      </c>
      <c r="D456" s="664" t="s">
        <v>4207</v>
      </c>
      <c r="E456" s="663" t="s">
        <v>597</v>
      </c>
      <c r="F456" s="664" t="s">
        <v>4237</v>
      </c>
      <c r="G456" s="663" t="s">
        <v>1772</v>
      </c>
      <c r="H456" s="663" t="s">
        <v>2098</v>
      </c>
      <c r="I456" s="663" t="s">
        <v>2099</v>
      </c>
      <c r="J456" s="663" t="s">
        <v>2100</v>
      </c>
      <c r="K456" s="663" t="s">
        <v>2101</v>
      </c>
      <c r="L456" s="665">
        <v>69.929023672782819</v>
      </c>
      <c r="M456" s="665">
        <v>40</v>
      </c>
      <c r="N456" s="666">
        <v>2797.1609469113127</v>
      </c>
    </row>
    <row r="457" spans="1:14" ht="14.4" customHeight="1" x14ac:dyDescent="0.3">
      <c r="A457" s="661" t="s">
        <v>574</v>
      </c>
      <c r="B457" s="662" t="s">
        <v>575</v>
      </c>
      <c r="C457" s="663" t="s">
        <v>580</v>
      </c>
      <c r="D457" s="664" t="s">
        <v>4207</v>
      </c>
      <c r="E457" s="663" t="s">
        <v>597</v>
      </c>
      <c r="F457" s="664" t="s">
        <v>4237</v>
      </c>
      <c r="G457" s="663" t="s">
        <v>1772</v>
      </c>
      <c r="H457" s="663" t="s">
        <v>2102</v>
      </c>
      <c r="I457" s="663" t="s">
        <v>2102</v>
      </c>
      <c r="J457" s="663" t="s">
        <v>2103</v>
      </c>
      <c r="K457" s="663" t="s">
        <v>2104</v>
      </c>
      <c r="L457" s="665">
        <v>92.890505334576346</v>
      </c>
      <c r="M457" s="665">
        <v>14</v>
      </c>
      <c r="N457" s="666">
        <v>1300.4670746840688</v>
      </c>
    </row>
    <row r="458" spans="1:14" ht="14.4" customHeight="1" x14ac:dyDescent="0.3">
      <c r="A458" s="661" t="s">
        <v>574</v>
      </c>
      <c r="B458" s="662" t="s">
        <v>575</v>
      </c>
      <c r="C458" s="663" t="s">
        <v>580</v>
      </c>
      <c r="D458" s="664" t="s">
        <v>4207</v>
      </c>
      <c r="E458" s="663" t="s">
        <v>597</v>
      </c>
      <c r="F458" s="664" t="s">
        <v>4237</v>
      </c>
      <c r="G458" s="663" t="s">
        <v>1772</v>
      </c>
      <c r="H458" s="663" t="s">
        <v>2105</v>
      </c>
      <c r="I458" s="663" t="s">
        <v>2105</v>
      </c>
      <c r="J458" s="663" t="s">
        <v>2106</v>
      </c>
      <c r="K458" s="663" t="s">
        <v>2107</v>
      </c>
      <c r="L458" s="665">
        <v>1677.61</v>
      </c>
      <c r="M458" s="665">
        <v>1</v>
      </c>
      <c r="N458" s="666">
        <v>1677.61</v>
      </c>
    </row>
    <row r="459" spans="1:14" ht="14.4" customHeight="1" x14ac:dyDescent="0.3">
      <c r="A459" s="661" t="s">
        <v>574</v>
      </c>
      <c r="B459" s="662" t="s">
        <v>575</v>
      </c>
      <c r="C459" s="663" t="s">
        <v>580</v>
      </c>
      <c r="D459" s="664" t="s">
        <v>4207</v>
      </c>
      <c r="E459" s="663" t="s">
        <v>597</v>
      </c>
      <c r="F459" s="664" t="s">
        <v>4237</v>
      </c>
      <c r="G459" s="663" t="s">
        <v>1772</v>
      </c>
      <c r="H459" s="663" t="s">
        <v>2108</v>
      </c>
      <c r="I459" s="663" t="s">
        <v>2109</v>
      </c>
      <c r="J459" s="663" t="s">
        <v>2110</v>
      </c>
      <c r="K459" s="663" t="s">
        <v>2111</v>
      </c>
      <c r="L459" s="665">
        <v>408.65221606422875</v>
      </c>
      <c r="M459" s="665">
        <v>1</v>
      </c>
      <c r="N459" s="666">
        <v>408.65221606422875</v>
      </c>
    </row>
    <row r="460" spans="1:14" ht="14.4" customHeight="1" x14ac:dyDescent="0.3">
      <c r="A460" s="661" t="s">
        <v>574</v>
      </c>
      <c r="B460" s="662" t="s">
        <v>575</v>
      </c>
      <c r="C460" s="663" t="s">
        <v>580</v>
      </c>
      <c r="D460" s="664" t="s">
        <v>4207</v>
      </c>
      <c r="E460" s="663" t="s">
        <v>597</v>
      </c>
      <c r="F460" s="664" t="s">
        <v>4237</v>
      </c>
      <c r="G460" s="663" t="s">
        <v>1772</v>
      </c>
      <c r="H460" s="663" t="s">
        <v>2112</v>
      </c>
      <c r="I460" s="663" t="s">
        <v>2113</v>
      </c>
      <c r="J460" s="663" t="s">
        <v>2114</v>
      </c>
      <c r="K460" s="663" t="s">
        <v>1065</v>
      </c>
      <c r="L460" s="665">
        <v>88.309583852901639</v>
      </c>
      <c r="M460" s="665">
        <v>6</v>
      </c>
      <c r="N460" s="666">
        <v>529.85750311740981</v>
      </c>
    </row>
    <row r="461" spans="1:14" ht="14.4" customHeight="1" x14ac:dyDescent="0.3">
      <c r="A461" s="661" t="s">
        <v>574</v>
      </c>
      <c r="B461" s="662" t="s">
        <v>575</v>
      </c>
      <c r="C461" s="663" t="s">
        <v>580</v>
      </c>
      <c r="D461" s="664" t="s">
        <v>4207</v>
      </c>
      <c r="E461" s="663" t="s">
        <v>597</v>
      </c>
      <c r="F461" s="664" t="s">
        <v>4237</v>
      </c>
      <c r="G461" s="663" t="s">
        <v>1772</v>
      </c>
      <c r="H461" s="663" t="s">
        <v>2115</v>
      </c>
      <c r="I461" s="663" t="s">
        <v>2115</v>
      </c>
      <c r="J461" s="663" t="s">
        <v>2116</v>
      </c>
      <c r="K461" s="663" t="s">
        <v>2117</v>
      </c>
      <c r="L461" s="665">
        <v>168.71000000000009</v>
      </c>
      <c r="M461" s="665">
        <v>1</v>
      </c>
      <c r="N461" s="666">
        <v>168.71000000000009</v>
      </c>
    </row>
    <row r="462" spans="1:14" ht="14.4" customHeight="1" x14ac:dyDescent="0.3">
      <c r="A462" s="661" t="s">
        <v>574</v>
      </c>
      <c r="B462" s="662" t="s">
        <v>575</v>
      </c>
      <c r="C462" s="663" t="s">
        <v>580</v>
      </c>
      <c r="D462" s="664" t="s">
        <v>4207</v>
      </c>
      <c r="E462" s="663" t="s">
        <v>597</v>
      </c>
      <c r="F462" s="664" t="s">
        <v>4237</v>
      </c>
      <c r="G462" s="663" t="s">
        <v>1772</v>
      </c>
      <c r="H462" s="663" t="s">
        <v>2118</v>
      </c>
      <c r="I462" s="663" t="s">
        <v>2118</v>
      </c>
      <c r="J462" s="663" t="s">
        <v>2100</v>
      </c>
      <c r="K462" s="663" t="s">
        <v>2119</v>
      </c>
      <c r="L462" s="665">
        <v>140.2090546673426</v>
      </c>
      <c r="M462" s="665">
        <v>9</v>
      </c>
      <c r="N462" s="666">
        <v>1261.8814920060834</v>
      </c>
    </row>
    <row r="463" spans="1:14" ht="14.4" customHeight="1" x14ac:dyDescent="0.3">
      <c r="A463" s="661" t="s">
        <v>574</v>
      </c>
      <c r="B463" s="662" t="s">
        <v>575</v>
      </c>
      <c r="C463" s="663" t="s">
        <v>580</v>
      </c>
      <c r="D463" s="664" t="s">
        <v>4207</v>
      </c>
      <c r="E463" s="663" t="s">
        <v>597</v>
      </c>
      <c r="F463" s="664" t="s">
        <v>4237</v>
      </c>
      <c r="G463" s="663" t="s">
        <v>1772</v>
      </c>
      <c r="H463" s="663" t="s">
        <v>2120</v>
      </c>
      <c r="I463" s="663" t="s">
        <v>2120</v>
      </c>
      <c r="J463" s="663" t="s">
        <v>1879</v>
      </c>
      <c r="K463" s="663" t="s">
        <v>1822</v>
      </c>
      <c r="L463" s="665">
        <v>1106.2599670851405</v>
      </c>
      <c r="M463" s="665">
        <v>16</v>
      </c>
      <c r="N463" s="666">
        <v>17700.159473362248</v>
      </c>
    </row>
    <row r="464" spans="1:14" ht="14.4" customHeight="1" x14ac:dyDescent="0.3">
      <c r="A464" s="661" t="s">
        <v>574</v>
      </c>
      <c r="B464" s="662" t="s">
        <v>575</v>
      </c>
      <c r="C464" s="663" t="s">
        <v>580</v>
      </c>
      <c r="D464" s="664" t="s">
        <v>4207</v>
      </c>
      <c r="E464" s="663" t="s">
        <v>597</v>
      </c>
      <c r="F464" s="664" t="s">
        <v>4237</v>
      </c>
      <c r="G464" s="663" t="s">
        <v>1772</v>
      </c>
      <c r="H464" s="663" t="s">
        <v>2121</v>
      </c>
      <c r="I464" s="663" t="s">
        <v>2121</v>
      </c>
      <c r="J464" s="663" t="s">
        <v>1821</v>
      </c>
      <c r="K464" s="663" t="s">
        <v>2026</v>
      </c>
      <c r="L464" s="665">
        <v>408.94969553390041</v>
      </c>
      <c r="M464" s="665">
        <v>49</v>
      </c>
      <c r="N464" s="666">
        <v>20038.535081161121</v>
      </c>
    </row>
    <row r="465" spans="1:14" ht="14.4" customHeight="1" x14ac:dyDescent="0.3">
      <c r="A465" s="661" t="s">
        <v>574</v>
      </c>
      <c r="B465" s="662" t="s">
        <v>575</v>
      </c>
      <c r="C465" s="663" t="s">
        <v>580</v>
      </c>
      <c r="D465" s="664" t="s">
        <v>4207</v>
      </c>
      <c r="E465" s="663" t="s">
        <v>597</v>
      </c>
      <c r="F465" s="664" t="s">
        <v>4237</v>
      </c>
      <c r="G465" s="663" t="s">
        <v>1772</v>
      </c>
      <c r="H465" s="663" t="s">
        <v>2122</v>
      </c>
      <c r="I465" s="663" t="s">
        <v>2122</v>
      </c>
      <c r="J465" s="663" t="s">
        <v>1970</v>
      </c>
      <c r="K465" s="663" t="s">
        <v>1971</v>
      </c>
      <c r="L465" s="665">
        <v>67.83</v>
      </c>
      <c r="M465" s="665">
        <v>38</v>
      </c>
      <c r="N465" s="666">
        <v>2577.54</v>
      </c>
    </row>
    <row r="466" spans="1:14" ht="14.4" customHeight="1" x14ac:dyDescent="0.3">
      <c r="A466" s="661" t="s">
        <v>574</v>
      </c>
      <c r="B466" s="662" t="s">
        <v>575</v>
      </c>
      <c r="C466" s="663" t="s">
        <v>580</v>
      </c>
      <c r="D466" s="664" t="s">
        <v>4207</v>
      </c>
      <c r="E466" s="663" t="s">
        <v>597</v>
      </c>
      <c r="F466" s="664" t="s">
        <v>4237</v>
      </c>
      <c r="G466" s="663" t="s">
        <v>1772</v>
      </c>
      <c r="H466" s="663" t="s">
        <v>2123</v>
      </c>
      <c r="I466" s="663" t="s">
        <v>2123</v>
      </c>
      <c r="J466" s="663" t="s">
        <v>1821</v>
      </c>
      <c r="K466" s="663" t="s">
        <v>2023</v>
      </c>
      <c r="L466" s="665">
        <v>301.46926643395938</v>
      </c>
      <c r="M466" s="665">
        <v>63</v>
      </c>
      <c r="N466" s="666">
        <v>18992.56378533944</v>
      </c>
    </row>
    <row r="467" spans="1:14" ht="14.4" customHeight="1" x14ac:dyDescent="0.3">
      <c r="A467" s="661" t="s">
        <v>574</v>
      </c>
      <c r="B467" s="662" t="s">
        <v>575</v>
      </c>
      <c r="C467" s="663" t="s">
        <v>580</v>
      </c>
      <c r="D467" s="664" t="s">
        <v>4207</v>
      </c>
      <c r="E467" s="663" t="s">
        <v>597</v>
      </c>
      <c r="F467" s="664" t="s">
        <v>4237</v>
      </c>
      <c r="G467" s="663" t="s">
        <v>1772</v>
      </c>
      <c r="H467" s="663" t="s">
        <v>2124</v>
      </c>
      <c r="I467" s="663" t="s">
        <v>2124</v>
      </c>
      <c r="J467" s="663" t="s">
        <v>1821</v>
      </c>
      <c r="K467" s="663" t="s">
        <v>1822</v>
      </c>
      <c r="L467" s="665">
        <v>630.66012668314943</v>
      </c>
      <c r="M467" s="665">
        <v>47</v>
      </c>
      <c r="N467" s="666">
        <v>29641.025954108023</v>
      </c>
    </row>
    <row r="468" spans="1:14" ht="14.4" customHeight="1" x14ac:dyDescent="0.3">
      <c r="A468" s="661" t="s">
        <v>574</v>
      </c>
      <c r="B468" s="662" t="s">
        <v>575</v>
      </c>
      <c r="C468" s="663" t="s">
        <v>580</v>
      </c>
      <c r="D468" s="664" t="s">
        <v>4207</v>
      </c>
      <c r="E468" s="663" t="s">
        <v>597</v>
      </c>
      <c r="F468" s="664" t="s">
        <v>4237</v>
      </c>
      <c r="G468" s="663" t="s">
        <v>1772</v>
      </c>
      <c r="H468" s="663" t="s">
        <v>2125</v>
      </c>
      <c r="I468" s="663" t="s">
        <v>2125</v>
      </c>
      <c r="J468" s="663" t="s">
        <v>1879</v>
      </c>
      <c r="K468" s="663" t="s">
        <v>1828</v>
      </c>
      <c r="L468" s="665">
        <v>1895.7691342506223</v>
      </c>
      <c r="M468" s="665">
        <v>3</v>
      </c>
      <c r="N468" s="666">
        <v>5687.3074027518669</v>
      </c>
    </row>
    <row r="469" spans="1:14" ht="14.4" customHeight="1" x14ac:dyDescent="0.3">
      <c r="A469" s="661" t="s">
        <v>574</v>
      </c>
      <c r="B469" s="662" t="s">
        <v>575</v>
      </c>
      <c r="C469" s="663" t="s">
        <v>580</v>
      </c>
      <c r="D469" s="664" t="s">
        <v>4207</v>
      </c>
      <c r="E469" s="663" t="s">
        <v>597</v>
      </c>
      <c r="F469" s="664" t="s">
        <v>4237</v>
      </c>
      <c r="G469" s="663" t="s">
        <v>1772</v>
      </c>
      <c r="H469" s="663" t="s">
        <v>2126</v>
      </c>
      <c r="I469" s="663" t="s">
        <v>2126</v>
      </c>
      <c r="J469" s="663" t="s">
        <v>1821</v>
      </c>
      <c r="K469" s="663" t="s">
        <v>1828</v>
      </c>
      <c r="L469" s="665">
        <v>913.64901067665107</v>
      </c>
      <c r="M469" s="665">
        <v>8</v>
      </c>
      <c r="N469" s="666">
        <v>7309.1920854132086</v>
      </c>
    </row>
    <row r="470" spans="1:14" ht="14.4" customHeight="1" x14ac:dyDescent="0.3">
      <c r="A470" s="661" t="s">
        <v>574</v>
      </c>
      <c r="B470" s="662" t="s">
        <v>575</v>
      </c>
      <c r="C470" s="663" t="s">
        <v>580</v>
      </c>
      <c r="D470" s="664" t="s">
        <v>4207</v>
      </c>
      <c r="E470" s="663" t="s">
        <v>597</v>
      </c>
      <c r="F470" s="664" t="s">
        <v>4237</v>
      </c>
      <c r="G470" s="663" t="s">
        <v>1772</v>
      </c>
      <c r="H470" s="663" t="s">
        <v>2127</v>
      </c>
      <c r="I470" s="663" t="s">
        <v>2127</v>
      </c>
      <c r="J470" s="663" t="s">
        <v>1850</v>
      </c>
      <c r="K470" s="663" t="s">
        <v>1851</v>
      </c>
      <c r="L470" s="665">
        <v>64.342187284468338</v>
      </c>
      <c r="M470" s="665">
        <v>18</v>
      </c>
      <c r="N470" s="666">
        <v>1158.15937112043</v>
      </c>
    </row>
    <row r="471" spans="1:14" ht="14.4" customHeight="1" x14ac:dyDescent="0.3">
      <c r="A471" s="661" t="s">
        <v>574</v>
      </c>
      <c r="B471" s="662" t="s">
        <v>575</v>
      </c>
      <c r="C471" s="663" t="s">
        <v>580</v>
      </c>
      <c r="D471" s="664" t="s">
        <v>4207</v>
      </c>
      <c r="E471" s="663" t="s">
        <v>597</v>
      </c>
      <c r="F471" s="664" t="s">
        <v>4237</v>
      </c>
      <c r="G471" s="663" t="s">
        <v>1772</v>
      </c>
      <c r="H471" s="663" t="s">
        <v>2128</v>
      </c>
      <c r="I471" s="663" t="s">
        <v>2129</v>
      </c>
      <c r="J471" s="663" t="s">
        <v>2130</v>
      </c>
      <c r="K471" s="663" t="s">
        <v>2131</v>
      </c>
      <c r="L471" s="665">
        <v>245.69999999999996</v>
      </c>
      <c r="M471" s="665">
        <v>3</v>
      </c>
      <c r="N471" s="666">
        <v>737.09999999999991</v>
      </c>
    </row>
    <row r="472" spans="1:14" ht="14.4" customHeight="1" x14ac:dyDescent="0.3">
      <c r="A472" s="661" t="s">
        <v>574</v>
      </c>
      <c r="B472" s="662" t="s">
        <v>575</v>
      </c>
      <c r="C472" s="663" t="s">
        <v>580</v>
      </c>
      <c r="D472" s="664" t="s">
        <v>4207</v>
      </c>
      <c r="E472" s="663" t="s">
        <v>2132</v>
      </c>
      <c r="F472" s="664" t="s">
        <v>4238</v>
      </c>
      <c r="G472" s="663" t="s">
        <v>627</v>
      </c>
      <c r="H472" s="663" t="s">
        <v>2133</v>
      </c>
      <c r="I472" s="663" t="s">
        <v>215</v>
      </c>
      <c r="J472" s="663" t="s">
        <v>2134</v>
      </c>
      <c r="K472" s="663"/>
      <c r="L472" s="665">
        <v>117.23983483587604</v>
      </c>
      <c r="M472" s="665">
        <v>80</v>
      </c>
      <c r="N472" s="666">
        <v>9379.1867868700829</v>
      </c>
    </row>
    <row r="473" spans="1:14" ht="14.4" customHeight="1" x14ac:dyDescent="0.3">
      <c r="A473" s="661" t="s">
        <v>574</v>
      </c>
      <c r="B473" s="662" t="s">
        <v>575</v>
      </c>
      <c r="C473" s="663" t="s">
        <v>580</v>
      </c>
      <c r="D473" s="664" t="s">
        <v>4207</v>
      </c>
      <c r="E473" s="663" t="s">
        <v>2132</v>
      </c>
      <c r="F473" s="664" t="s">
        <v>4238</v>
      </c>
      <c r="G473" s="663" t="s">
        <v>1772</v>
      </c>
      <c r="H473" s="663" t="s">
        <v>2135</v>
      </c>
      <c r="I473" s="663" t="s">
        <v>2136</v>
      </c>
      <c r="J473" s="663" t="s">
        <v>2137</v>
      </c>
      <c r="K473" s="663" t="s">
        <v>2138</v>
      </c>
      <c r="L473" s="665">
        <v>202.86</v>
      </c>
      <c r="M473" s="665">
        <v>4</v>
      </c>
      <c r="N473" s="666">
        <v>811.44</v>
      </c>
    </row>
    <row r="474" spans="1:14" ht="14.4" customHeight="1" x14ac:dyDescent="0.3">
      <c r="A474" s="661" t="s">
        <v>574</v>
      </c>
      <c r="B474" s="662" t="s">
        <v>575</v>
      </c>
      <c r="C474" s="663" t="s">
        <v>580</v>
      </c>
      <c r="D474" s="664" t="s">
        <v>4207</v>
      </c>
      <c r="E474" s="663" t="s">
        <v>2132</v>
      </c>
      <c r="F474" s="664" t="s">
        <v>4238</v>
      </c>
      <c r="G474" s="663" t="s">
        <v>1772</v>
      </c>
      <c r="H474" s="663" t="s">
        <v>2139</v>
      </c>
      <c r="I474" s="663" t="s">
        <v>2140</v>
      </c>
      <c r="J474" s="663" t="s">
        <v>2141</v>
      </c>
      <c r="K474" s="663" t="s">
        <v>2142</v>
      </c>
      <c r="L474" s="665">
        <v>40.920058227907411</v>
      </c>
      <c r="M474" s="665">
        <v>10</v>
      </c>
      <c r="N474" s="666">
        <v>409.20058227907413</v>
      </c>
    </row>
    <row r="475" spans="1:14" ht="14.4" customHeight="1" x14ac:dyDescent="0.3">
      <c r="A475" s="661" t="s">
        <v>574</v>
      </c>
      <c r="B475" s="662" t="s">
        <v>575</v>
      </c>
      <c r="C475" s="663" t="s">
        <v>580</v>
      </c>
      <c r="D475" s="664" t="s">
        <v>4207</v>
      </c>
      <c r="E475" s="663" t="s">
        <v>2132</v>
      </c>
      <c r="F475" s="664" t="s">
        <v>4238</v>
      </c>
      <c r="G475" s="663" t="s">
        <v>1772</v>
      </c>
      <c r="H475" s="663" t="s">
        <v>2143</v>
      </c>
      <c r="I475" s="663" t="s">
        <v>2144</v>
      </c>
      <c r="J475" s="663" t="s">
        <v>2145</v>
      </c>
      <c r="K475" s="663" t="s">
        <v>2142</v>
      </c>
      <c r="L475" s="665">
        <v>45.657647045388892</v>
      </c>
      <c r="M475" s="665">
        <v>68</v>
      </c>
      <c r="N475" s="666">
        <v>3104.7199990864447</v>
      </c>
    </row>
    <row r="476" spans="1:14" ht="14.4" customHeight="1" x14ac:dyDescent="0.3">
      <c r="A476" s="661" t="s">
        <v>574</v>
      </c>
      <c r="B476" s="662" t="s">
        <v>575</v>
      </c>
      <c r="C476" s="663" t="s">
        <v>580</v>
      </c>
      <c r="D476" s="664" t="s">
        <v>4207</v>
      </c>
      <c r="E476" s="663" t="s">
        <v>2132</v>
      </c>
      <c r="F476" s="664" t="s">
        <v>4238</v>
      </c>
      <c r="G476" s="663" t="s">
        <v>1772</v>
      </c>
      <c r="H476" s="663" t="s">
        <v>2146</v>
      </c>
      <c r="I476" s="663" t="s">
        <v>2147</v>
      </c>
      <c r="J476" s="663" t="s">
        <v>2148</v>
      </c>
      <c r="K476" s="663" t="s">
        <v>2142</v>
      </c>
      <c r="L476" s="665">
        <v>47.622758989398619</v>
      </c>
      <c r="M476" s="665">
        <v>58</v>
      </c>
      <c r="N476" s="666">
        <v>2762.1200213851198</v>
      </c>
    </row>
    <row r="477" spans="1:14" ht="14.4" customHeight="1" x14ac:dyDescent="0.3">
      <c r="A477" s="661" t="s">
        <v>574</v>
      </c>
      <c r="B477" s="662" t="s">
        <v>575</v>
      </c>
      <c r="C477" s="663" t="s">
        <v>580</v>
      </c>
      <c r="D477" s="664" t="s">
        <v>4207</v>
      </c>
      <c r="E477" s="663" t="s">
        <v>2132</v>
      </c>
      <c r="F477" s="664" t="s">
        <v>4238</v>
      </c>
      <c r="G477" s="663" t="s">
        <v>1772</v>
      </c>
      <c r="H477" s="663" t="s">
        <v>2149</v>
      </c>
      <c r="I477" s="663" t="s">
        <v>2150</v>
      </c>
      <c r="J477" s="663" t="s">
        <v>2151</v>
      </c>
      <c r="K477" s="663" t="s">
        <v>2142</v>
      </c>
      <c r="L477" s="665">
        <v>48.099991551802596</v>
      </c>
      <c r="M477" s="665">
        <v>45</v>
      </c>
      <c r="N477" s="666">
        <v>2164.4996198311169</v>
      </c>
    </row>
    <row r="478" spans="1:14" ht="14.4" customHeight="1" x14ac:dyDescent="0.3">
      <c r="A478" s="661" t="s">
        <v>574</v>
      </c>
      <c r="B478" s="662" t="s">
        <v>575</v>
      </c>
      <c r="C478" s="663" t="s">
        <v>580</v>
      </c>
      <c r="D478" s="664" t="s">
        <v>4207</v>
      </c>
      <c r="E478" s="663" t="s">
        <v>2132</v>
      </c>
      <c r="F478" s="664" t="s">
        <v>4238</v>
      </c>
      <c r="G478" s="663" t="s">
        <v>1772</v>
      </c>
      <c r="H478" s="663" t="s">
        <v>2152</v>
      </c>
      <c r="I478" s="663" t="s">
        <v>2152</v>
      </c>
      <c r="J478" s="663" t="s">
        <v>2153</v>
      </c>
      <c r="K478" s="663" t="s">
        <v>2154</v>
      </c>
      <c r="L478" s="665">
        <v>148.96001605099971</v>
      </c>
      <c r="M478" s="665">
        <v>5</v>
      </c>
      <c r="N478" s="666">
        <v>744.80008025499853</v>
      </c>
    </row>
    <row r="479" spans="1:14" ht="14.4" customHeight="1" x14ac:dyDescent="0.3">
      <c r="A479" s="661" t="s">
        <v>574</v>
      </c>
      <c r="B479" s="662" t="s">
        <v>575</v>
      </c>
      <c r="C479" s="663" t="s">
        <v>580</v>
      </c>
      <c r="D479" s="664" t="s">
        <v>4207</v>
      </c>
      <c r="E479" s="663" t="s">
        <v>2132</v>
      </c>
      <c r="F479" s="664" t="s">
        <v>4238</v>
      </c>
      <c r="G479" s="663" t="s">
        <v>1772</v>
      </c>
      <c r="H479" s="663" t="s">
        <v>2155</v>
      </c>
      <c r="I479" s="663" t="s">
        <v>2156</v>
      </c>
      <c r="J479" s="663" t="s">
        <v>2157</v>
      </c>
      <c r="K479" s="663" t="s">
        <v>2158</v>
      </c>
      <c r="L479" s="665">
        <v>216.90990514722051</v>
      </c>
      <c r="M479" s="665">
        <v>4</v>
      </c>
      <c r="N479" s="666">
        <v>867.63962058888205</v>
      </c>
    </row>
    <row r="480" spans="1:14" ht="14.4" customHeight="1" x14ac:dyDescent="0.3">
      <c r="A480" s="661" t="s">
        <v>574</v>
      </c>
      <c r="B480" s="662" t="s">
        <v>575</v>
      </c>
      <c r="C480" s="663" t="s">
        <v>580</v>
      </c>
      <c r="D480" s="664" t="s">
        <v>4207</v>
      </c>
      <c r="E480" s="663" t="s">
        <v>2132</v>
      </c>
      <c r="F480" s="664" t="s">
        <v>4238</v>
      </c>
      <c r="G480" s="663" t="s">
        <v>1772</v>
      </c>
      <c r="H480" s="663" t="s">
        <v>2159</v>
      </c>
      <c r="I480" s="663" t="s">
        <v>2159</v>
      </c>
      <c r="J480" s="663" t="s">
        <v>2160</v>
      </c>
      <c r="K480" s="663" t="s">
        <v>2161</v>
      </c>
      <c r="L480" s="665">
        <v>116.24999999999997</v>
      </c>
      <c r="M480" s="665">
        <v>2</v>
      </c>
      <c r="N480" s="666">
        <v>232.49999999999994</v>
      </c>
    </row>
    <row r="481" spans="1:14" ht="14.4" customHeight="1" x14ac:dyDescent="0.3">
      <c r="A481" s="661" t="s">
        <v>574</v>
      </c>
      <c r="B481" s="662" t="s">
        <v>575</v>
      </c>
      <c r="C481" s="663" t="s">
        <v>580</v>
      </c>
      <c r="D481" s="664" t="s">
        <v>4207</v>
      </c>
      <c r="E481" s="663" t="s">
        <v>2132</v>
      </c>
      <c r="F481" s="664" t="s">
        <v>4238</v>
      </c>
      <c r="G481" s="663" t="s">
        <v>1772</v>
      </c>
      <c r="H481" s="663" t="s">
        <v>2162</v>
      </c>
      <c r="I481" s="663" t="s">
        <v>2163</v>
      </c>
      <c r="J481" s="663" t="s">
        <v>2164</v>
      </c>
      <c r="K481" s="663" t="s">
        <v>2142</v>
      </c>
      <c r="L481" s="665">
        <v>49.250164528629639</v>
      </c>
      <c r="M481" s="665">
        <v>10</v>
      </c>
      <c r="N481" s="666">
        <v>492.50164528629642</v>
      </c>
    </row>
    <row r="482" spans="1:14" ht="14.4" customHeight="1" x14ac:dyDescent="0.3">
      <c r="A482" s="661" t="s">
        <v>574</v>
      </c>
      <c r="B482" s="662" t="s">
        <v>575</v>
      </c>
      <c r="C482" s="663" t="s">
        <v>580</v>
      </c>
      <c r="D482" s="664" t="s">
        <v>4207</v>
      </c>
      <c r="E482" s="663" t="s">
        <v>2132</v>
      </c>
      <c r="F482" s="664" t="s">
        <v>4238</v>
      </c>
      <c r="G482" s="663" t="s">
        <v>1772</v>
      </c>
      <c r="H482" s="663" t="s">
        <v>2165</v>
      </c>
      <c r="I482" s="663" t="s">
        <v>2166</v>
      </c>
      <c r="J482" s="663" t="s">
        <v>2167</v>
      </c>
      <c r="K482" s="663" t="s">
        <v>2154</v>
      </c>
      <c r="L482" s="665">
        <v>135.60004156469452</v>
      </c>
      <c r="M482" s="665">
        <v>5</v>
      </c>
      <c r="N482" s="666">
        <v>678.00020782347258</v>
      </c>
    </row>
    <row r="483" spans="1:14" ht="14.4" customHeight="1" x14ac:dyDescent="0.3">
      <c r="A483" s="661" t="s">
        <v>574</v>
      </c>
      <c r="B483" s="662" t="s">
        <v>575</v>
      </c>
      <c r="C483" s="663" t="s">
        <v>580</v>
      </c>
      <c r="D483" s="664" t="s">
        <v>4207</v>
      </c>
      <c r="E483" s="663" t="s">
        <v>2132</v>
      </c>
      <c r="F483" s="664" t="s">
        <v>4238</v>
      </c>
      <c r="G483" s="663" t="s">
        <v>1772</v>
      </c>
      <c r="H483" s="663" t="s">
        <v>2168</v>
      </c>
      <c r="I483" s="663" t="s">
        <v>2169</v>
      </c>
      <c r="J483" s="663" t="s">
        <v>2170</v>
      </c>
      <c r="K483" s="663" t="s">
        <v>2161</v>
      </c>
      <c r="L483" s="665">
        <v>116.24999999999997</v>
      </c>
      <c r="M483" s="665">
        <v>1</v>
      </c>
      <c r="N483" s="666">
        <v>116.24999999999997</v>
      </c>
    </row>
    <row r="484" spans="1:14" ht="14.4" customHeight="1" x14ac:dyDescent="0.3">
      <c r="A484" s="661" t="s">
        <v>574</v>
      </c>
      <c r="B484" s="662" t="s">
        <v>575</v>
      </c>
      <c r="C484" s="663" t="s">
        <v>580</v>
      </c>
      <c r="D484" s="664" t="s">
        <v>4207</v>
      </c>
      <c r="E484" s="663" t="s">
        <v>2132</v>
      </c>
      <c r="F484" s="664" t="s">
        <v>4238</v>
      </c>
      <c r="G484" s="663" t="s">
        <v>1772</v>
      </c>
      <c r="H484" s="663" t="s">
        <v>2171</v>
      </c>
      <c r="I484" s="663" t="s">
        <v>2171</v>
      </c>
      <c r="J484" s="663" t="s">
        <v>2172</v>
      </c>
      <c r="K484" s="663" t="s">
        <v>2173</v>
      </c>
      <c r="L484" s="665">
        <v>191.21997055799358</v>
      </c>
      <c r="M484" s="665">
        <v>13.25</v>
      </c>
      <c r="N484" s="666">
        <v>2533.6646098934148</v>
      </c>
    </row>
    <row r="485" spans="1:14" ht="14.4" customHeight="1" x14ac:dyDescent="0.3">
      <c r="A485" s="661" t="s">
        <v>574</v>
      </c>
      <c r="B485" s="662" t="s">
        <v>575</v>
      </c>
      <c r="C485" s="663" t="s">
        <v>580</v>
      </c>
      <c r="D485" s="664" t="s">
        <v>4207</v>
      </c>
      <c r="E485" s="663" t="s">
        <v>2132</v>
      </c>
      <c r="F485" s="664" t="s">
        <v>4238</v>
      </c>
      <c r="G485" s="663" t="s">
        <v>1772</v>
      </c>
      <c r="H485" s="663" t="s">
        <v>2174</v>
      </c>
      <c r="I485" s="663" t="s">
        <v>2174</v>
      </c>
      <c r="J485" s="663" t="s">
        <v>2175</v>
      </c>
      <c r="K485" s="663" t="s">
        <v>2173</v>
      </c>
      <c r="L485" s="665">
        <v>122.69000000000001</v>
      </c>
      <c r="M485" s="665">
        <v>5</v>
      </c>
      <c r="N485" s="666">
        <v>613.45000000000005</v>
      </c>
    </row>
    <row r="486" spans="1:14" ht="14.4" customHeight="1" x14ac:dyDescent="0.3">
      <c r="A486" s="661" t="s">
        <v>574</v>
      </c>
      <c r="B486" s="662" t="s">
        <v>575</v>
      </c>
      <c r="C486" s="663" t="s">
        <v>580</v>
      </c>
      <c r="D486" s="664" t="s">
        <v>4207</v>
      </c>
      <c r="E486" s="663" t="s">
        <v>2132</v>
      </c>
      <c r="F486" s="664" t="s">
        <v>4238</v>
      </c>
      <c r="G486" s="663" t="s">
        <v>1772</v>
      </c>
      <c r="H486" s="663" t="s">
        <v>2176</v>
      </c>
      <c r="I486" s="663" t="s">
        <v>2176</v>
      </c>
      <c r="J486" s="663" t="s">
        <v>2177</v>
      </c>
      <c r="K486" s="663" t="s">
        <v>2173</v>
      </c>
      <c r="L486" s="665">
        <v>149.35739568670195</v>
      </c>
      <c r="M486" s="665">
        <v>15</v>
      </c>
      <c r="N486" s="666">
        <v>2240.360935300529</v>
      </c>
    </row>
    <row r="487" spans="1:14" ht="14.4" customHeight="1" x14ac:dyDescent="0.3">
      <c r="A487" s="661" t="s">
        <v>574</v>
      </c>
      <c r="B487" s="662" t="s">
        <v>575</v>
      </c>
      <c r="C487" s="663" t="s">
        <v>580</v>
      </c>
      <c r="D487" s="664" t="s">
        <v>4207</v>
      </c>
      <c r="E487" s="663" t="s">
        <v>2132</v>
      </c>
      <c r="F487" s="664" t="s">
        <v>4238</v>
      </c>
      <c r="G487" s="663" t="s">
        <v>1772</v>
      </c>
      <c r="H487" s="663" t="s">
        <v>2178</v>
      </c>
      <c r="I487" s="663" t="s">
        <v>2178</v>
      </c>
      <c r="J487" s="663" t="s">
        <v>2179</v>
      </c>
      <c r="K487" s="663" t="s">
        <v>2173</v>
      </c>
      <c r="L487" s="665">
        <v>137.07998680736165</v>
      </c>
      <c r="M487" s="665">
        <v>10</v>
      </c>
      <c r="N487" s="666">
        <v>1370.7998680736164</v>
      </c>
    </row>
    <row r="488" spans="1:14" ht="14.4" customHeight="1" x14ac:dyDescent="0.3">
      <c r="A488" s="661" t="s">
        <v>574</v>
      </c>
      <c r="B488" s="662" t="s">
        <v>575</v>
      </c>
      <c r="C488" s="663" t="s">
        <v>580</v>
      </c>
      <c r="D488" s="664" t="s">
        <v>4207</v>
      </c>
      <c r="E488" s="663" t="s">
        <v>2132</v>
      </c>
      <c r="F488" s="664" t="s">
        <v>4238</v>
      </c>
      <c r="G488" s="663" t="s">
        <v>1772</v>
      </c>
      <c r="H488" s="663" t="s">
        <v>2180</v>
      </c>
      <c r="I488" s="663" t="s">
        <v>2181</v>
      </c>
      <c r="J488" s="663" t="s">
        <v>2182</v>
      </c>
      <c r="K488" s="663" t="s">
        <v>2142</v>
      </c>
      <c r="L488" s="665">
        <v>40.710000000000008</v>
      </c>
      <c r="M488" s="665">
        <v>10</v>
      </c>
      <c r="N488" s="666">
        <v>407.10000000000008</v>
      </c>
    </row>
    <row r="489" spans="1:14" ht="14.4" customHeight="1" x14ac:dyDescent="0.3">
      <c r="A489" s="661" t="s">
        <v>574</v>
      </c>
      <c r="B489" s="662" t="s">
        <v>575</v>
      </c>
      <c r="C489" s="663" t="s">
        <v>580</v>
      </c>
      <c r="D489" s="664" t="s">
        <v>4207</v>
      </c>
      <c r="E489" s="663" t="s">
        <v>2183</v>
      </c>
      <c r="F489" s="664" t="s">
        <v>4239</v>
      </c>
      <c r="G489" s="663" t="s">
        <v>627</v>
      </c>
      <c r="H489" s="663" t="s">
        <v>2184</v>
      </c>
      <c r="I489" s="663" t="s">
        <v>2185</v>
      </c>
      <c r="J489" s="663" t="s">
        <v>2186</v>
      </c>
      <c r="K489" s="663" t="s">
        <v>2187</v>
      </c>
      <c r="L489" s="665">
        <v>10822.94</v>
      </c>
      <c r="M489" s="665">
        <v>2</v>
      </c>
      <c r="N489" s="666">
        <v>21645.88</v>
      </c>
    </row>
    <row r="490" spans="1:14" ht="14.4" customHeight="1" x14ac:dyDescent="0.3">
      <c r="A490" s="661" t="s">
        <v>574</v>
      </c>
      <c r="B490" s="662" t="s">
        <v>575</v>
      </c>
      <c r="C490" s="663" t="s">
        <v>580</v>
      </c>
      <c r="D490" s="664" t="s">
        <v>4207</v>
      </c>
      <c r="E490" s="663" t="s">
        <v>2188</v>
      </c>
      <c r="F490" s="664" t="s">
        <v>4240</v>
      </c>
      <c r="G490" s="663"/>
      <c r="H490" s="663" t="s">
        <v>2189</v>
      </c>
      <c r="I490" s="663" t="s">
        <v>2190</v>
      </c>
      <c r="J490" s="663" t="s">
        <v>2191</v>
      </c>
      <c r="K490" s="663" t="s">
        <v>2192</v>
      </c>
      <c r="L490" s="665">
        <v>71.459999999999994</v>
      </c>
      <c r="M490" s="665">
        <v>5</v>
      </c>
      <c r="N490" s="666">
        <v>357.29999999999995</v>
      </c>
    </row>
    <row r="491" spans="1:14" ht="14.4" customHeight="1" x14ac:dyDescent="0.3">
      <c r="A491" s="661" t="s">
        <v>574</v>
      </c>
      <c r="B491" s="662" t="s">
        <v>575</v>
      </c>
      <c r="C491" s="663" t="s">
        <v>580</v>
      </c>
      <c r="D491" s="664" t="s">
        <v>4207</v>
      </c>
      <c r="E491" s="663" t="s">
        <v>2188</v>
      </c>
      <c r="F491" s="664" t="s">
        <v>4240</v>
      </c>
      <c r="G491" s="663"/>
      <c r="H491" s="663" t="s">
        <v>2193</v>
      </c>
      <c r="I491" s="663" t="s">
        <v>2193</v>
      </c>
      <c r="J491" s="663" t="s">
        <v>2194</v>
      </c>
      <c r="K491" s="663" t="s">
        <v>2195</v>
      </c>
      <c r="L491" s="665">
        <v>1116.5</v>
      </c>
      <c r="M491" s="665">
        <v>5.4</v>
      </c>
      <c r="N491" s="666">
        <v>6029.1</v>
      </c>
    </row>
    <row r="492" spans="1:14" ht="14.4" customHeight="1" x14ac:dyDescent="0.3">
      <c r="A492" s="661" t="s">
        <v>574</v>
      </c>
      <c r="B492" s="662" t="s">
        <v>575</v>
      </c>
      <c r="C492" s="663" t="s">
        <v>580</v>
      </c>
      <c r="D492" s="664" t="s">
        <v>4207</v>
      </c>
      <c r="E492" s="663" t="s">
        <v>2188</v>
      </c>
      <c r="F492" s="664" t="s">
        <v>4240</v>
      </c>
      <c r="G492" s="663"/>
      <c r="H492" s="663" t="s">
        <v>2196</v>
      </c>
      <c r="I492" s="663" t="s">
        <v>2196</v>
      </c>
      <c r="J492" s="663" t="s">
        <v>2197</v>
      </c>
      <c r="K492" s="663" t="s">
        <v>2198</v>
      </c>
      <c r="L492" s="665">
        <v>196.82931700265442</v>
      </c>
      <c r="M492" s="665">
        <v>55.40000000000007</v>
      </c>
      <c r="N492" s="666">
        <v>10904.344161947069</v>
      </c>
    </row>
    <row r="493" spans="1:14" ht="14.4" customHeight="1" x14ac:dyDescent="0.3">
      <c r="A493" s="661" t="s">
        <v>574</v>
      </c>
      <c r="B493" s="662" t="s">
        <v>575</v>
      </c>
      <c r="C493" s="663" t="s">
        <v>580</v>
      </c>
      <c r="D493" s="664" t="s">
        <v>4207</v>
      </c>
      <c r="E493" s="663" t="s">
        <v>2188</v>
      </c>
      <c r="F493" s="664" t="s">
        <v>4240</v>
      </c>
      <c r="G493" s="663"/>
      <c r="H493" s="663" t="s">
        <v>2199</v>
      </c>
      <c r="I493" s="663" t="s">
        <v>2199</v>
      </c>
      <c r="J493" s="663" t="s">
        <v>2200</v>
      </c>
      <c r="K493" s="663" t="s">
        <v>2201</v>
      </c>
      <c r="L493" s="665">
        <v>157.96843848449888</v>
      </c>
      <c r="M493" s="665">
        <v>1</v>
      </c>
      <c r="N493" s="666">
        <v>157.96843848449888</v>
      </c>
    </row>
    <row r="494" spans="1:14" ht="14.4" customHeight="1" x14ac:dyDescent="0.3">
      <c r="A494" s="661" t="s">
        <v>574</v>
      </c>
      <c r="B494" s="662" t="s">
        <v>575</v>
      </c>
      <c r="C494" s="663" t="s">
        <v>580</v>
      </c>
      <c r="D494" s="664" t="s">
        <v>4207</v>
      </c>
      <c r="E494" s="663" t="s">
        <v>2188</v>
      </c>
      <c r="F494" s="664" t="s">
        <v>4240</v>
      </c>
      <c r="G494" s="663"/>
      <c r="H494" s="663" t="s">
        <v>2202</v>
      </c>
      <c r="I494" s="663" t="s">
        <v>2202</v>
      </c>
      <c r="J494" s="663" t="s">
        <v>2203</v>
      </c>
      <c r="K494" s="663" t="s">
        <v>2198</v>
      </c>
      <c r="L494" s="665">
        <v>169.78666666666666</v>
      </c>
      <c r="M494" s="665">
        <v>2</v>
      </c>
      <c r="N494" s="666">
        <v>339.57333333333332</v>
      </c>
    </row>
    <row r="495" spans="1:14" ht="14.4" customHeight="1" x14ac:dyDescent="0.3">
      <c r="A495" s="661" t="s">
        <v>574</v>
      </c>
      <c r="B495" s="662" t="s">
        <v>575</v>
      </c>
      <c r="C495" s="663" t="s">
        <v>580</v>
      </c>
      <c r="D495" s="664" t="s">
        <v>4207</v>
      </c>
      <c r="E495" s="663" t="s">
        <v>2188</v>
      </c>
      <c r="F495" s="664" t="s">
        <v>4240</v>
      </c>
      <c r="G495" s="663"/>
      <c r="H495" s="663" t="s">
        <v>2204</v>
      </c>
      <c r="I495" s="663" t="s">
        <v>2204</v>
      </c>
      <c r="J495" s="663" t="s">
        <v>2205</v>
      </c>
      <c r="K495" s="663" t="s">
        <v>2206</v>
      </c>
      <c r="L495" s="665">
        <v>454.44999999999993</v>
      </c>
      <c r="M495" s="665">
        <v>5.4</v>
      </c>
      <c r="N495" s="666">
        <v>2454.0299999999997</v>
      </c>
    </row>
    <row r="496" spans="1:14" ht="14.4" customHeight="1" x14ac:dyDescent="0.3">
      <c r="A496" s="661" t="s">
        <v>574</v>
      </c>
      <c r="B496" s="662" t="s">
        <v>575</v>
      </c>
      <c r="C496" s="663" t="s">
        <v>580</v>
      </c>
      <c r="D496" s="664" t="s">
        <v>4207</v>
      </c>
      <c r="E496" s="663" t="s">
        <v>2188</v>
      </c>
      <c r="F496" s="664" t="s">
        <v>4240</v>
      </c>
      <c r="G496" s="663"/>
      <c r="H496" s="663" t="s">
        <v>2207</v>
      </c>
      <c r="I496" s="663" t="s">
        <v>2207</v>
      </c>
      <c r="J496" s="663" t="s">
        <v>2208</v>
      </c>
      <c r="K496" s="663" t="s">
        <v>2209</v>
      </c>
      <c r="L496" s="665">
        <v>273.15223265874238</v>
      </c>
      <c r="M496" s="665">
        <v>7.799999999999998</v>
      </c>
      <c r="N496" s="666">
        <v>2130.5874147381901</v>
      </c>
    </row>
    <row r="497" spans="1:14" ht="14.4" customHeight="1" x14ac:dyDescent="0.3">
      <c r="A497" s="661" t="s">
        <v>574</v>
      </c>
      <c r="B497" s="662" t="s">
        <v>575</v>
      </c>
      <c r="C497" s="663" t="s">
        <v>580</v>
      </c>
      <c r="D497" s="664" t="s">
        <v>4207</v>
      </c>
      <c r="E497" s="663" t="s">
        <v>2188</v>
      </c>
      <c r="F497" s="664" t="s">
        <v>4240</v>
      </c>
      <c r="G497" s="663" t="s">
        <v>627</v>
      </c>
      <c r="H497" s="663" t="s">
        <v>2210</v>
      </c>
      <c r="I497" s="663" t="s">
        <v>2211</v>
      </c>
      <c r="J497" s="663" t="s">
        <v>2212</v>
      </c>
      <c r="K497" s="663" t="s">
        <v>2213</v>
      </c>
      <c r="L497" s="665">
        <v>40.286181818181824</v>
      </c>
      <c r="M497" s="665">
        <v>11</v>
      </c>
      <c r="N497" s="666">
        <v>443.14800000000002</v>
      </c>
    </row>
    <row r="498" spans="1:14" ht="14.4" customHeight="1" x14ac:dyDescent="0.3">
      <c r="A498" s="661" t="s">
        <v>574</v>
      </c>
      <c r="B498" s="662" t="s">
        <v>575</v>
      </c>
      <c r="C498" s="663" t="s">
        <v>580</v>
      </c>
      <c r="D498" s="664" t="s">
        <v>4207</v>
      </c>
      <c r="E498" s="663" t="s">
        <v>2188</v>
      </c>
      <c r="F498" s="664" t="s">
        <v>4240</v>
      </c>
      <c r="G498" s="663" t="s">
        <v>627</v>
      </c>
      <c r="H498" s="663" t="s">
        <v>2214</v>
      </c>
      <c r="I498" s="663" t="s">
        <v>2215</v>
      </c>
      <c r="J498" s="663" t="s">
        <v>2216</v>
      </c>
      <c r="K498" s="663" t="s">
        <v>2217</v>
      </c>
      <c r="L498" s="665">
        <v>25.630008647503615</v>
      </c>
      <c r="M498" s="665">
        <v>5</v>
      </c>
      <c r="N498" s="666">
        <v>128.15004323751808</v>
      </c>
    </row>
    <row r="499" spans="1:14" ht="14.4" customHeight="1" x14ac:dyDescent="0.3">
      <c r="A499" s="661" t="s">
        <v>574</v>
      </c>
      <c r="B499" s="662" t="s">
        <v>575</v>
      </c>
      <c r="C499" s="663" t="s">
        <v>580</v>
      </c>
      <c r="D499" s="664" t="s">
        <v>4207</v>
      </c>
      <c r="E499" s="663" t="s">
        <v>2188</v>
      </c>
      <c r="F499" s="664" t="s">
        <v>4240</v>
      </c>
      <c r="G499" s="663" t="s">
        <v>627</v>
      </c>
      <c r="H499" s="663" t="s">
        <v>2218</v>
      </c>
      <c r="I499" s="663" t="s">
        <v>2219</v>
      </c>
      <c r="J499" s="663" t="s">
        <v>2220</v>
      </c>
      <c r="K499" s="663" t="s">
        <v>2221</v>
      </c>
      <c r="L499" s="665">
        <v>31.936881391056524</v>
      </c>
      <c r="M499" s="665">
        <v>73</v>
      </c>
      <c r="N499" s="666">
        <v>2331.3923415471263</v>
      </c>
    </row>
    <row r="500" spans="1:14" ht="14.4" customHeight="1" x14ac:dyDescent="0.3">
      <c r="A500" s="661" t="s">
        <v>574</v>
      </c>
      <c r="B500" s="662" t="s">
        <v>575</v>
      </c>
      <c r="C500" s="663" t="s">
        <v>580</v>
      </c>
      <c r="D500" s="664" t="s">
        <v>4207</v>
      </c>
      <c r="E500" s="663" t="s">
        <v>2188</v>
      </c>
      <c r="F500" s="664" t="s">
        <v>4240</v>
      </c>
      <c r="G500" s="663" t="s">
        <v>627</v>
      </c>
      <c r="H500" s="663" t="s">
        <v>2222</v>
      </c>
      <c r="I500" s="663" t="s">
        <v>2223</v>
      </c>
      <c r="J500" s="663" t="s">
        <v>2224</v>
      </c>
      <c r="K500" s="663" t="s">
        <v>2225</v>
      </c>
      <c r="L500" s="665">
        <v>174.78460014658674</v>
      </c>
      <c r="M500" s="665">
        <v>45</v>
      </c>
      <c r="N500" s="666">
        <v>7865.307006596403</v>
      </c>
    </row>
    <row r="501" spans="1:14" ht="14.4" customHeight="1" x14ac:dyDescent="0.3">
      <c r="A501" s="661" t="s">
        <v>574</v>
      </c>
      <c r="B501" s="662" t="s">
        <v>575</v>
      </c>
      <c r="C501" s="663" t="s">
        <v>580</v>
      </c>
      <c r="D501" s="664" t="s">
        <v>4207</v>
      </c>
      <c r="E501" s="663" t="s">
        <v>2188</v>
      </c>
      <c r="F501" s="664" t="s">
        <v>4240</v>
      </c>
      <c r="G501" s="663" t="s">
        <v>627</v>
      </c>
      <c r="H501" s="663" t="s">
        <v>2226</v>
      </c>
      <c r="I501" s="663" t="s">
        <v>2227</v>
      </c>
      <c r="J501" s="663" t="s">
        <v>2228</v>
      </c>
      <c r="K501" s="663" t="s">
        <v>2229</v>
      </c>
      <c r="L501" s="665">
        <v>127.41333333333334</v>
      </c>
      <c r="M501" s="665">
        <v>3</v>
      </c>
      <c r="N501" s="666">
        <v>382.24</v>
      </c>
    </row>
    <row r="502" spans="1:14" ht="14.4" customHeight="1" x14ac:dyDescent="0.3">
      <c r="A502" s="661" t="s">
        <v>574</v>
      </c>
      <c r="B502" s="662" t="s">
        <v>575</v>
      </c>
      <c r="C502" s="663" t="s">
        <v>580</v>
      </c>
      <c r="D502" s="664" t="s">
        <v>4207</v>
      </c>
      <c r="E502" s="663" t="s">
        <v>2188</v>
      </c>
      <c r="F502" s="664" t="s">
        <v>4240</v>
      </c>
      <c r="G502" s="663" t="s">
        <v>627</v>
      </c>
      <c r="H502" s="663" t="s">
        <v>2230</v>
      </c>
      <c r="I502" s="663" t="s">
        <v>2231</v>
      </c>
      <c r="J502" s="663" t="s">
        <v>2232</v>
      </c>
      <c r="K502" s="663" t="s">
        <v>2229</v>
      </c>
      <c r="L502" s="665">
        <v>55.064407407407408</v>
      </c>
      <c r="M502" s="665">
        <v>27</v>
      </c>
      <c r="N502" s="666">
        <v>1486.739</v>
      </c>
    </row>
    <row r="503" spans="1:14" ht="14.4" customHeight="1" x14ac:dyDescent="0.3">
      <c r="A503" s="661" t="s">
        <v>574</v>
      </c>
      <c r="B503" s="662" t="s">
        <v>575</v>
      </c>
      <c r="C503" s="663" t="s">
        <v>580</v>
      </c>
      <c r="D503" s="664" t="s">
        <v>4207</v>
      </c>
      <c r="E503" s="663" t="s">
        <v>2188</v>
      </c>
      <c r="F503" s="664" t="s">
        <v>4240</v>
      </c>
      <c r="G503" s="663" t="s">
        <v>627</v>
      </c>
      <c r="H503" s="663" t="s">
        <v>2233</v>
      </c>
      <c r="I503" s="663" t="s">
        <v>2234</v>
      </c>
      <c r="J503" s="663" t="s">
        <v>2235</v>
      </c>
      <c r="K503" s="663" t="s">
        <v>2236</v>
      </c>
      <c r="L503" s="665">
        <v>61.36</v>
      </c>
      <c r="M503" s="665">
        <v>1</v>
      </c>
      <c r="N503" s="666">
        <v>61.36</v>
      </c>
    </row>
    <row r="504" spans="1:14" ht="14.4" customHeight="1" x14ac:dyDescent="0.3">
      <c r="A504" s="661" t="s">
        <v>574</v>
      </c>
      <c r="B504" s="662" t="s">
        <v>575</v>
      </c>
      <c r="C504" s="663" t="s">
        <v>580</v>
      </c>
      <c r="D504" s="664" t="s">
        <v>4207</v>
      </c>
      <c r="E504" s="663" t="s">
        <v>2188</v>
      </c>
      <c r="F504" s="664" t="s">
        <v>4240</v>
      </c>
      <c r="G504" s="663" t="s">
        <v>627</v>
      </c>
      <c r="H504" s="663" t="s">
        <v>2237</v>
      </c>
      <c r="I504" s="663" t="s">
        <v>2238</v>
      </c>
      <c r="J504" s="663" t="s">
        <v>2239</v>
      </c>
      <c r="K504" s="663" t="s">
        <v>2240</v>
      </c>
      <c r="L504" s="665">
        <v>98.032000000000011</v>
      </c>
      <c r="M504" s="665">
        <v>1</v>
      </c>
      <c r="N504" s="666">
        <v>98.032000000000011</v>
      </c>
    </row>
    <row r="505" spans="1:14" ht="14.4" customHeight="1" x14ac:dyDescent="0.3">
      <c r="A505" s="661" t="s">
        <v>574</v>
      </c>
      <c r="B505" s="662" t="s">
        <v>575</v>
      </c>
      <c r="C505" s="663" t="s">
        <v>580</v>
      </c>
      <c r="D505" s="664" t="s">
        <v>4207</v>
      </c>
      <c r="E505" s="663" t="s">
        <v>2188</v>
      </c>
      <c r="F505" s="664" t="s">
        <v>4240</v>
      </c>
      <c r="G505" s="663" t="s">
        <v>627</v>
      </c>
      <c r="H505" s="663" t="s">
        <v>2241</v>
      </c>
      <c r="I505" s="663" t="s">
        <v>2242</v>
      </c>
      <c r="J505" s="663" t="s">
        <v>2243</v>
      </c>
      <c r="K505" s="663" t="s">
        <v>2244</v>
      </c>
      <c r="L505" s="665">
        <v>107.0200000000001</v>
      </c>
      <c r="M505" s="665">
        <v>1</v>
      </c>
      <c r="N505" s="666">
        <v>107.0200000000001</v>
      </c>
    </row>
    <row r="506" spans="1:14" ht="14.4" customHeight="1" x14ac:dyDescent="0.3">
      <c r="A506" s="661" t="s">
        <v>574</v>
      </c>
      <c r="B506" s="662" t="s">
        <v>575</v>
      </c>
      <c r="C506" s="663" t="s">
        <v>580</v>
      </c>
      <c r="D506" s="664" t="s">
        <v>4207</v>
      </c>
      <c r="E506" s="663" t="s">
        <v>2188</v>
      </c>
      <c r="F506" s="664" t="s">
        <v>4240</v>
      </c>
      <c r="G506" s="663" t="s">
        <v>627</v>
      </c>
      <c r="H506" s="663" t="s">
        <v>2245</v>
      </c>
      <c r="I506" s="663" t="s">
        <v>2246</v>
      </c>
      <c r="J506" s="663" t="s">
        <v>2247</v>
      </c>
      <c r="K506" s="663" t="s">
        <v>2248</v>
      </c>
      <c r="L506" s="665">
        <v>235.30763760049828</v>
      </c>
      <c r="M506" s="665">
        <v>1</v>
      </c>
      <c r="N506" s="666">
        <v>235.30763760049828</v>
      </c>
    </row>
    <row r="507" spans="1:14" ht="14.4" customHeight="1" x14ac:dyDescent="0.3">
      <c r="A507" s="661" t="s">
        <v>574</v>
      </c>
      <c r="B507" s="662" t="s">
        <v>575</v>
      </c>
      <c r="C507" s="663" t="s">
        <v>580</v>
      </c>
      <c r="D507" s="664" t="s">
        <v>4207</v>
      </c>
      <c r="E507" s="663" t="s">
        <v>2188</v>
      </c>
      <c r="F507" s="664" t="s">
        <v>4240</v>
      </c>
      <c r="G507" s="663" t="s">
        <v>627</v>
      </c>
      <c r="H507" s="663" t="s">
        <v>2249</v>
      </c>
      <c r="I507" s="663" t="s">
        <v>2250</v>
      </c>
      <c r="J507" s="663" t="s">
        <v>2212</v>
      </c>
      <c r="K507" s="663" t="s">
        <v>2251</v>
      </c>
      <c r="L507" s="665">
        <v>38.129999999999995</v>
      </c>
      <c r="M507" s="665">
        <v>1</v>
      </c>
      <c r="N507" s="666">
        <v>38.129999999999995</v>
      </c>
    </row>
    <row r="508" spans="1:14" ht="14.4" customHeight="1" x14ac:dyDescent="0.3">
      <c r="A508" s="661" t="s">
        <v>574</v>
      </c>
      <c r="B508" s="662" t="s">
        <v>575</v>
      </c>
      <c r="C508" s="663" t="s">
        <v>580</v>
      </c>
      <c r="D508" s="664" t="s">
        <v>4207</v>
      </c>
      <c r="E508" s="663" t="s">
        <v>2188</v>
      </c>
      <c r="F508" s="664" t="s">
        <v>4240</v>
      </c>
      <c r="G508" s="663" t="s">
        <v>627</v>
      </c>
      <c r="H508" s="663" t="s">
        <v>2252</v>
      </c>
      <c r="I508" s="663" t="s">
        <v>2253</v>
      </c>
      <c r="J508" s="663" t="s">
        <v>2243</v>
      </c>
      <c r="K508" s="663" t="s">
        <v>2254</v>
      </c>
      <c r="L508" s="665">
        <v>66.949949010843724</v>
      </c>
      <c r="M508" s="665">
        <v>3</v>
      </c>
      <c r="N508" s="666">
        <v>200.84984703253116</v>
      </c>
    </row>
    <row r="509" spans="1:14" ht="14.4" customHeight="1" x14ac:dyDescent="0.3">
      <c r="A509" s="661" t="s">
        <v>574</v>
      </c>
      <c r="B509" s="662" t="s">
        <v>575</v>
      </c>
      <c r="C509" s="663" t="s">
        <v>580</v>
      </c>
      <c r="D509" s="664" t="s">
        <v>4207</v>
      </c>
      <c r="E509" s="663" t="s">
        <v>2188</v>
      </c>
      <c r="F509" s="664" t="s">
        <v>4240</v>
      </c>
      <c r="G509" s="663" t="s">
        <v>627</v>
      </c>
      <c r="H509" s="663" t="s">
        <v>2255</v>
      </c>
      <c r="I509" s="663" t="s">
        <v>2256</v>
      </c>
      <c r="J509" s="663" t="s">
        <v>2257</v>
      </c>
      <c r="K509" s="663" t="s">
        <v>2258</v>
      </c>
      <c r="L509" s="665">
        <v>137.1035094455537</v>
      </c>
      <c r="M509" s="665">
        <v>4</v>
      </c>
      <c r="N509" s="666">
        <v>548.41403778221479</v>
      </c>
    </row>
    <row r="510" spans="1:14" ht="14.4" customHeight="1" x14ac:dyDescent="0.3">
      <c r="A510" s="661" t="s">
        <v>574</v>
      </c>
      <c r="B510" s="662" t="s">
        <v>575</v>
      </c>
      <c r="C510" s="663" t="s">
        <v>580</v>
      </c>
      <c r="D510" s="664" t="s">
        <v>4207</v>
      </c>
      <c r="E510" s="663" t="s">
        <v>2188</v>
      </c>
      <c r="F510" s="664" t="s">
        <v>4240</v>
      </c>
      <c r="G510" s="663" t="s">
        <v>627</v>
      </c>
      <c r="H510" s="663" t="s">
        <v>2259</v>
      </c>
      <c r="I510" s="663" t="s">
        <v>2260</v>
      </c>
      <c r="J510" s="663" t="s">
        <v>2261</v>
      </c>
      <c r="K510" s="663" t="s">
        <v>2262</v>
      </c>
      <c r="L510" s="665">
        <v>164.44</v>
      </c>
      <c r="M510" s="665">
        <v>1</v>
      </c>
      <c r="N510" s="666">
        <v>164.44</v>
      </c>
    </row>
    <row r="511" spans="1:14" ht="14.4" customHeight="1" x14ac:dyDescent="0.3">
      <c r="A511" s="661" t="s">
        <v>574</v>
      </c>
      <c r="B511" s="662" t="s">
        <v>575</v>
      </c>
      <c r="C511" s="663" t="s">
        <v>580</v>
      </c>
      <c r="D511" s="664" t="s">
        <v>4207</v>
      </c>
      <c r="E511" s="663" t="s">
        <v>2188</v>
      </c>
      <c r="F511" s="664" t="s">
        <v>4240</v>
      </c>
      <c r="G511" s="663" t="s">
        <v>627</v>
      </c>
      <c r="H511" s="663" t="s">
        <v>2263</v>
      </c>
      <c r="I511" s="663" t="s">
        <v>2264</v>
      </c>
      <c r="J511" s="663" t="s">
        <v>2265</v>
      </c>
      <c r="K511" s="663" t="s">
        <v>2266</v>
      </c>
      <c r="L511" s="665">
        <v>49.238457715598251</v>
      </c>
      <c r="M511" s="665">
        <v>2</v>
      </c>
      <c r="N511" s="666">
        <v>98.476915431196502</v>
      </c>
    </row>
    <row r="512" spans="1:14" ht="14.4" customHeight="1" x14ac:dyDescent="0.3">
      <c r="A512" s="661" t="s">
        <v>574</v>
      </c>
      <c r="B512" s="662" t="s">
        <v>575</v>
      </c>
      <c r="C512" s="663" t="s">
        <v>580</v>
      </c>
      <c r="D512" s="664" t="s">
        <v>4207</v>
      </c>
      <c r="E512" s="663" t="s">
        <v>2188</v>
      </c>
      <c r="F512" s="664" t="s">
        <v>4240</v>
      </c>
      <c r="G512" s="663" t="s">
        <v>627</v>
      </c>
      <c r="H512" s="663" t="s">
        <v>2267</v>
      </c>
      <c r="I512" s="663" t="s">
        <v>2268</v>
      </c>
      <c r="J512" s="663" t="s">
        <v>2265</v>
      </c>
      <c r="K512" s="663" t="s">
        <v>2269</v>
      </c>
      <c r="L512" s="665">
        <v>44.150000000000027</v>
      </c>
      <c r="M512" s="665">
        <v>2</v>
      </c>
      <c r="N512" s="666">
        <v>88.300000000000054</v>
      </c>
    </row>
    <row r="513" spans="1:14" ht="14.4" customHeight="1" x14ac:dyDescent="0.3">
      <c r="A513" s="661" t="s">
        <v>574</v>
      </c>
      <c r="B513" s="662" t="s">
        <v>575</v>
      </c>
      <c r="C513" s="663" t="s">
        <v>580</v>
      </c>
      <c r="D513" s="664" t="s">
        <v>4207</v>
      </c>
      <c r="E513" s="663" t="s">
        <v>2188</v>
      </c>
      <c r="F513" s="664" t="s">
        <v>4240</v>
      </c>
      <c r="G513" s="663" t="s">
        <v>627</v>
      </c>
      <c r="H513" s="663" t="s">
        <v>2270</v>
      </c>
      <c r="I513" s="663" t="s">
        <v>2271</v>
      </c>
      <c r="J513" s="663" t="s">
        <v>2272</v>
      </c>
      <c r="K513" s="663" t="s">
        <v>2273</v>
      </c>
      <c r="L513" s="665">
        <v>29.79</v>
      </c>
      <c r="M513" s="665">
        <v>2</v>
      </c>
      <c r="N513" s="666">
        <v>59.58</v>
      </c>
    </row>
    <row r="514" spans="1:14" ht="14.4" customHeight="1" x14ac:dyDescent="0.3">
      <c r="A514" s="661" t="s">
        <v>574</v>
      </c>
      <c r="B514" s="662" t="s">
        <v>575</v>
      </c>
      <c r="C514" s="663" t="s">
        <v>580</v>
      </c>
      <c r="D514" s="664" t="s">
        <v>4207</v>
      </c>
      <c r="E514" s="663" t="s">
        <v>2188</v>
      </c>
      <c r="F514" s="664" t="s">
        <v>4240</v>
      </c>
      <c r="G514" s="663" t="s">
        <v>627</v>
      </c>
      <c r="H514" s="663" t="s">
        <v>2274</v>
      </c>
      <c r="I514" s="663" t="s">
        <v>2275</v>
      </c>
      <c r="J514" s="663" t="s">
        <v>2276</v>
      </c>
      <c r="K514" s="663" t="s">
        <v>2277</v>
      </c>
      <c r="L514" s="665">
        <v>74.569999999999979</v>
      </c>
      <c r="M514" s="665">
        <v>1</v>
      </c>
      <c r="N514" s="666">
        <v>74.569999999999979</v>
      </c>
    </row>
    <row r="515" spans="1:14" ht="14.4" customHeight="1" x14ac:dyDescent="0.3">
      <c r="A515" s="661" t="s">
        <v>574</v>
      </c>
      <c r="B515" s="662" t="s">
        <v>575</v>
      </c>
      <c r="C515" s="663" t="s">
        <v>580</v>
      </c>
      <c r="D515" s="664" t="s">
        <v>4207</v>
      </c>
      <c r="E515" s="663" t="s">
        <v>2188</v>
      </c>
      <c r="F515" s="664" t="s">
        <v>4240</v>
      </c>
      <c r="G515" s="663" t="s">
        <v>627</v>
      </c>
      <c r="H515" s="663" t="s">
        <v>2278</v>
      </c>
      <c r="I515" s="663" t="s">
        <v>2278</v>
      </c>
      <c r="J515" s="663" t="s">
        <v>2279</v>
      </c>
      <c r="K515" s="663" t="s">
        <v>2280</v>
      </c>
      <c r="L515" s="665">
        <v>322.34782608695656</v>
      </c>
      <c r="M515" s="665">
        <v>9.1999999999999993</v>
      </c>
      <c r="N515" s="666">
        <v>2965.6</v>
      </c>
    </row>
    <row r="516" spans="1:14" ht="14.4" customHeight="1" x14ac:dyDescent="0.3">
      <c r="A516" s="661" t="s">
        <v>574</v>
      </c>
      <c r="B516" s="662" t="s">
        <v>575</v>
      </c>
      <c r="C516" s="663" t="s">
        <v>580</v>
      </c>
      <c r="D516" s="664" t="s">
        <v>4207</v>
      </c>
      <c r="E516" s="663" t="s">
        <v>2188</v>
      </c>
      <c r="F516" s="664" t="s">
        <v>4240</v>
      </c>
      <c r="G516" s="663" t="s">
        <v>627</v>
      </c>
      <c r="H516" s="663" t="s">
        <v>2281</v>
      </c>
      <c r="I516" s="663" t="s">
        <v>2281</v>
      </c>
      <c r="J516" s="663" t="s">
        <v>2282</v>
      </c>
      <c r="K516" s="663" t="s">
        <v>2201</v>
      </c>
      <c r="L516" s="665">
        <v>154.0325</v>
      </c>
      <c r="M516" s="665">
        <v>4</v>
      </c>
      <c r="N516" s="666">
        <v>616.13</v>
      </c>
    </row>
    <row r="517" spans="1:14" ht="14.4" customHeight="1" x14ac:dyDescent="0.3">
      <c r="A517" s="661" t="s">
        <v>574</v>
      </c>
      <c r="B517" s="662" t="s">
        <v>575</v>
      </c>
      <c r="C517" s="663" t="s">
        <v>580</v>
      </c>
      <c r="D517" s="664" t="s">
        <v>4207</v>
      </c>
      <c r="E517" s="663" t="s">
        <v>2188</v>
      </c>
      <c r="F517" s="664" t="s">
        <v>4240</v>
      </c>
      <c r="G517" s="663" t="s">
        <v>627</v>
      </c>
      <c r="H517" s="663" t="s">
        <v>2283</v>
      </c>
      <c r="I517" s="663" t="s">
        <v>2283</v>
      </c>
      <c r="J517" s="663" t="s">
        <v>2284</v>
      </c>
      <c r="K517" s="663" t="s">
        <v>2285</v>
      </c>
      <c r="L517" s="665">
        <v>72.449939071431629</v>
      </c>
      <c r="M517" s="665">
        <v>2</v>
      </c>
      <c r="N517" s="666">
        <v>144.89987814286326</v>
      </c>
    </row>
    <row r="518" spans="1:14" ht="14.4" customHeight="1" x14ac:dyDescent="0.3">
      <c r="A518" s="661" t="s">
        <v>574</v>
      </c>
      <c r="B518" s="662" t="s">
        <v>575</v>
      </c>
      <c r="C518" s="663" t="s">
        <v>580</v>
      </c>
      <c r="D518" s="664" t="s">
        <v>4207</v>
      </c>
      <c r="E518" s="663" t="s">
        <v>2188</v>
      </c>
      <c r="F518" s="664" t="s">
        <v>4240</v>
      </c>
      <c r="G518" s="663" t="s">
        <v>1772</v>
      </c>
      <c r="H518" s="663" t="s">
        <v>2286</v>
      </c>
      <c r="I518" s="663" t="s">
        <v>2286</v>
      </c>
      <c r="J518" s="663" t="s">
        <v>2287</v>
      </c>
      <c r="K518" s="663" t="s">
        <v>2288</v>
      </c>
      <c r="L518" s="665">
        <v>68.199104564134245</v>
      </c>
      <c r="M518" s="665">
        <v>12.6</v>
      </c>
      <c r="N518" s="666">
        <v>859.30871750809138</v>
      </c>
    </row>
    <row r="519" spans="1:14" ht="14.4" customHeight="1" x14ac:dyDescent="0.3">
      <c r="A519" s="661" t="s">
        <v>574</v>
      </c>
      <c r="B519" s="662" t="s">
        <v>575</v>
      </c>
      <c r="C519" s="663" t="s">
        <v>580</v>
      </c>
      <c r="D519" s="664" t="s">
        <v>4207</v>
      </c>
      <c r="E519" s="663" t="s">
        <v>2188</v>
      </c>
      <c r="F519" s="664" t="s">
        <v>4240</v>
      </c>
      <c r="G519" s="663" t="s">
        <v>1772</v>
      </c>
      <c r="H519" s="663" t="s">
        <v>2289</v>
      </c>
      <c r="I519" s="663" t="s">
        <v>2290</v>
      </c>
      <c r="J519" s="663" t="s">
        <v>2291</v>
      </c>
      <c r="K519" s="663" t="s">
        <v>2292</v>
      </c>
      <c r="L519" s="665">
        <v>115.18804961472266</v>
      </c>
      <c r="M519" s="665">
        <v>44</v>
      </c>
      <c r="N519" s="666">
        <v>5068.2741830477971</v>
      </c>
    </row>
    <row r="520" spans="1:14" ht="14.4" customHeight="1" x14ac:dyDescent="0.3">
      <c r="A520" s="661" t="s">
        <v>574</v>
      </c>
      <c r="B520" s="662" t="s">
        <v>575</v>
      </c>
      <c r="C520" s="663" t="s">
        <v>580</v>
      </c>
      <c r="D520" s="664" t="s">
        <v>4207</v>
      </c>
      <c r="E520" s="663" t="s">
        <v>2188</v>
      </c>
      <c r="F520" s="664" t="s">
        <v>4240</v>
      </c>
      <c r="G520" s="663" t="s">
        <v>1772</v>
      </c>
      <c r="H520" s="663" t="s">
        <v>2293</v>
      </c>
      <c r="I520" s="663" t="s">
        <v>2294</v>
      </c>
      <c r="J520" s="663" t="s">
        <v>2224</v>
      </c>
      <c r="K520" s="663" t="s">
        <v>2295</v>
      </c>
      <c r="L520" s="665">
        <v>20.378261061960956</v>
      </c>
      <c r="M520" s="665">
        <v>822</v>
      </c>
      <c r="N520" s="666">
        <v>16750.930592931905</v>
      </c>
    </row>
    <row r="521" spans="1:14" ht="14.4" customHeight="1" x14ac:dyDescent="0.3">
      <c r="A521" s="661" t="s">
        <v>574</v>
      </c>
      <c r="B521" s="662" t="s">
        <v>575</v>
      </c>
      <c r="C521" s="663" t="s">
        <v>580</v>
      </c>
      <c r="D521" s="664" t="s">
        <v>4207</v>
      </c>
      <c r="E521" s="663" t="s">
        <v>2188</v>
      </c>
      <c r="F521" s="664" t="s">
        <v>4240</v>
      </c>
      <c r="G521" s="663" t="s">
        <v>1772</v>
      </c>
      <c r="H521" s="663" t="s">
        <v>2296</v>
      </c>
      <c r="I521" s="663" t="s">
        <v>2297</v>
      </c>
      <c r="J521" s="663" t="s">
        <v>2298</v>
      </c>
      <c r="K521" s="663" t="s">
        <v>2299</v>
      </c>
      <c r="L521" s="665">
        <v>598.84</v>
      </c>
      <c r="M521" s="665">
        <v>1</v>
      </c>
      <c r="N521" s="666">
        <v>598.84</v>
      </c>
    </row>
    <row r="522" spans="1:14" ht="14.4" customHeight="1" x14ac:dyDescent="0.3">
      <c r="A522" s="661" t="s">
        <v>574</v>
      </c>
      <c r="B522" s="662" t="s">
        <v>575</v>
      </c>
      <c r="C522" s="663" t="s">
        <v>580</v>
      </c>
      <c r="D522" s="664" t="s">
        <v>4207</v>
      </c>
      <c r="E522" s="663" t="s">
        <v>2188</v>
      </c>
      <c r="F522" s="664" t="s">
        <v>4240</v>
      </c>
      <c r="G522" s="663" t="s">
        <v>1772</v>
      </c>
      <c r="H522" s="663" t="s">
        <v>2300</v>
      </c>
      <c r="I522" s="663" t="s">
        <v>2301</v>
      </c>
      <c r="J522" s="663" t="s">
        <v>2302</v>
      </c>
      <c r="K522" s="663" t="s">
        <v>2303</v>
      </c>
      <c r="L522" s="665">
        <v>144.95032881964528</v>
      </c>
      <c r="M522" s="665">
        <v>52.200000000000024</v>
      </c>
      <c r="N522" s="666">
        <v>7566.4071643854868</v>
      </c>
    </row>
    <row r="523" spans="1:14" ht="14.4" customHeight="1" x14ac:dyDescent="0.3">
      <c r="A523" s="661" t="s">
        <v>574</v>
      </c>
      <c r="B523" s="662" t="s">
        <v>575</v>
      </c>
      <c r="C523" s="663" t="s">
        <v>580</v>
      </c>
      <c r="D523" s="664" t="s">
        <v>4207</v>
      </c>
      <c r="E523" s="663" t="s">
        <v>2188</v>
      </c>
      <c r="F523" s="664" t="s">
        <v>4240</v>
      </c>
      <c r="G523" s="663" t="s">
        <v>1772</v>
      </c>
      <c r="H523" s="663" t="s">
        <v>2304</v>
      </c>
      <c r="I523" s="663" t="s">
        <v>2305</v>
      </c>
      <c r="J523" s="663" t="s">
        <v>2306</v>
      </c>
      <c r="K523" s="663" t="s">
        <v>2307</v>
      </c>
      <c r="L523" s="665">
        <v>232.19921298890256</v>
      </c>
      <c r="M523" s="665">
        <v>26</v>
      </c>
      <c r="N523" s="666">
        <v>6037.1795377114668</v>
      </c>
    </row>
    <row r="524" spans="1:14" ht="14.4" customHeight="1" x14ac:dyDescent="0.3">
      <c r="A524" s="661" t="s">
        <v>574</v>
      </c>
      <c r="B524" s="662" t="s">
        <v>575</v>
      </c>
      <c r="C524" s="663" t="s">
        <v>580</v>
      </c>
      <c r="D524" s="664" t="s">
        <v>4207</v>
      </c>
      <c r="E524" s="663" t="s">
        <v>2188</v>
      </c>
      <c r="F524" s="664" t="s">
        <v>4240</v>
      </c>
      <c r="G524" s="663" t="s">
        <v>1772</v>
      </c>
      <c r="H524" s="663" t="s">
        <v>2308</v>
      </c>
      <c r="I524" s="663" t="s">
        <v>2309</v>
      </c>
      <c r="J524" s="663" t="s">
        <v>2310</v>
      </c>
      <c r="K524" s="663" t="s">
        <v>2311</v>
      </c>
      <c r="L524" s="665">
        <v>76.509018292355321</v>
      </c>
      <c r="M524" s="665">
        <v>105.80000000000001</v>
      </c>
      <c r="N524" s="666">
        <v>8094.6541353311941</v>
      </c>
    </row>
    <row r="525" spans="1:14" ht="14.4" customHeight="1" x14ac:dyDescent="0.3">
      <c r="A525" s="661" t="s">
        <v>574</v>
      </c>
      <c r="B525" s="662" t="s">
        <v>575</v>
      </c>
      <c r="C525" s="663" t="s">
        <v>580</v>
      </c>
      <c r="D525" s="664" t="s">
        <v>4207</v>
      </c>
      <c r="E525" s="663" t="s">
        <v>2188</v>
      </c>
      <c r="F525" s="664" t="s">
        <v>4240</v>
      </c>
      <c r="G525" s="663" t="s">
        <v>1772</v>
      </c>
      <c r="H525" s="663" t="s">
        <v>2312</v>
      </c>
      <c r="I525" s="663" t="s">
        <v>2313</v>
      </c>
      <c r="J525" s="663" t="s">
        <v>2314</v>
      </c>
      <c r="K525" s="663" t="s">
        <v>2315</v>
      </c>
      <c r="L525" s="665">
        <v>35.089999999999996</v>
      </c>
      <c r="M525" s="665">
        <v>104</v>
      </c>
      <c r="N525" s="666">
        <v>3649.3599999999997</v>
      </c>
    </row>
    <row r="526" spans="1:14" ht="14.4" customHeight="1" x14ac:dyDescent="0.3">
      <c r="A526" s="661" t="s">
        <v>574</v>
      </c>
      <c r="B526" s="662" t="s">
        <v>575</v>
      </c>
      <c r="C526" s="663" t="s">
        <v>580</v>
      </c>
      <c r="D526" s="664" t="s">
        <v>4207</v>
      </c>
      <c r="E526" s="663" t="s">
        <v>2188</v>
      </c>
      <c r="F526" s="664" t="s">
        <v>4240</v>
      </c>
      <c r="G526" s="663" t="s">
        <v>1772</v>
      </c>
      <c r="H526" s="663" t="s">
        <v>2316</v>
      </c>
      <c r="I526" s="663" t="s">
        <v>2317</v>
      </c>
      <c r="J526" s="663" t="s">
        <v>2318</v>
      </c>
      <c r="K526" s="663" t="s">
        <v>2192</v>
      </c>
      <c r="L526" s="665">
        <v>41.27</v>
      </c>
      <c r="M526" s="665">
        <v>18</v>
      </c>
      <c r="N526" s="666">
        <v>742.86</v>
      </c>
    </row>
    <row r="527" spans="1:14" ht="14.4" customHeight="1" x14ac:dyDescent="0.3">
      <c r="A527" s="661" t="s">
        <v>574</v>
      </c>
      <c r="B527" s="662" t="s">
        <v>575</v>
      </c>
      <c r="C527" s="663" t="s">
        <v>580</v>
      </c>
      <c r="D527" s="664" t="s">
        <v>4207</v>
      </c>
      <c r="E527" s="663" t="s">
        <v>2188</v>
      </c>
      <c r="F527" s="664" t="s">
        <v>4240</v>
      </c>
      <c r="G527" s="663" t="s">
        <v>1772</v>
      </c>
      <c r="H527" s="663" t="s">
        <v>2319</v>
      </c>
      <c r="I527" s="663" t="s">
        <v>2320</v>
      </c>
      <c r="J527" s="663" t="s">
        <v>2321</v>
      </c>
      <c r="K527" s="663" t="s">
        <v>2322</v>
      </c>
      <c r="L527" s="665">
        <v>11601.57</v>
      </c>
      <c r="M527" s="665">
        <v>1</v>
      </c>
      <c r="N527" s="666">
        <v>11601.57</v>
      </c>
    </row>
    <row r="528" spans="1:14" ht="14.4" customHeight="1" x14ac:dyDescent="0.3">
      <c r="A528" s="661" t="s">
        <v>574</v>
      </c>
      <c r="B528" s="662" t="s">
        <v>575</v>
      </c>
      <c r="C528" s="663" t="s">
        <v>580</v>
      </c>
      <c r="D528" s="664" t="s">
        <v>4207</v>
      </c>
      <c r="E528" s="663" t="s">
        <v>2188</v>
      </c>
      <c r="F528" s="664" t="s">
        <v>4240</v>
      </c>
      <c r="G528" s="663" t="s">
        <v>1772</v>
      </c>
      <c r="H528" s="663" t="s">
        <v>2323</v>
      </c>
      <c r="I528" s="663" t="s">
        <v>2323</v>
      </c>
      <c r="J528" s="663" t="s">
        <v>2324</v>
      </c>
      <c r="K528" s="663" t="s">
        <v>2325</v>
      </c>
      <c r="L528" s="665">
        <v>517</v>
      </c>
      <c r="M528" s="665">
        <v>4.4000000000000004</v>
      </c>
      <c r="N528" s="666">
        <v>2274.8000000000002</v>
      </c>
    </row>
    <row r="529" spans="1:14" ht="14.4" customHeight="1" x14ac:dyDescent="0.3">
      <c r="A529" s="661" t="s">
        <v>574</v>
      </c>
      <c r="B529" s="662" t="s">
        <v>575</v>
      </c>
      <c r="C529" s="663" t="s">
        <v>580</v>
      </c>
      <c r="D529" s="664" t="s">
        <v>4207</v>
      </c>
      <c r="E529" s="663" t="s">
        <v>2188</v>
      </c>
      <c r="F529" s="664" t="s">
        <v>4240</v>
      </c>
      <c r="G529" s="663" t="s">
        <v>1772</v>
      </c>
      <c r="H529" s="663" t="s">
        <v>2326</v>
      </c>
      <c r="I529" s="663" t="s">
        <v>2327</v>
      </c>
      <c r="J529" s="663" t="s">
        <v>2328</v>
      </c>
      <c r="K529" s="663" t="s">
        <v>2329</v>
      </c>
      <c r="L529" s="665">
        <v>12520.046366666666</v>
      </c>
      <c r="M529" s="665">
        <v>10</v>
      </c>
      <c r="N529" s="666">
        <v>125200.46366666665</v>
      </c>
    </row>
    <row r="530" spans="1:14" ht="14.4" customHeight="1" x14ac:dyDescent="0.3">
      <c r="A530" s="661" t="s">
        <v>574</v>
      </c>
      <c r="B530" s="662" t="s">
        <v>575</v>
      </c>
      <c r="C530" s="663" t="s">
        <v>580</v>
      </c>
      <c r="D530" s="664" t="s">
        <v>4207</v>
      </c>
      <c r="E530" s="663" t="s">
        <v>2188</v>
      </c>
      <c r="F530" s="664" t="s">
        <v>4240</v>
      </c>
      <c r="G530" s="663" t="s">
        <v>1772</v>
      </c>
      <c r="H530" s="663" t="s">
        <v>2330</v>
      </c>
      <c r="I530" s="663" t="s">
        <v>2331</v>
      </c>
      <c r="J530" s="663" t="s">
        <v>2332</v>
      </c>
      <c r="K530" s="663" t="s">
        <v>2333</v>
      </c>
      <c r="L530" s="665">
        <v>77.261687235064514</v>
      </c>
      <c r="M530" s="665">
        <v>28</v>
      </c>
      <c r="N530" s="666">
        <v>2163.3272425818063</v>
      </c>
    </row>
    <row r="531" spans="1:14" ht="14.4" customHeight="1" x14ac:dyDescent="0.3">
      <c r="A531" s="661" t="s">
        <v>574</v>
      </c>
      <c r="B531" s="662" t="s">
        <v>575</v>
      </c>
      <c r="C531" s="663" t="s">
        <v>580</v>
      </c>
      <c r="D531" s="664" t="s">
        <v>4207</v>
      </c>
      <c r="E531" s="663" t="s">
        <v>2188</v>
      </c>
      <c r="F531" s="664" t="s">
        <v>4240</v>
      </c>
      <c r="G531" s="663" t="s">
        <v>1772</v>
      </c>
      <c r="H531" s="663" t="s">
        <v>2334</v>
      </c>
      <c r="I531" s="663" t="s">
        <v>2335</v>
      </c>
      <c r="J531" s="663" t="s">
        <v>2336</v>
      </c>
      <c r="K531" s="663" t="s">
        <v>2337</v>
      </c>
      <c r="L531" s="665">
        <v>590.16999999999996</v>
      </c>
      <c r="M531" s="665">
        <v>10</v>
      </c>
      <c r="N531" s="666">
        <v>5901.7</v>
      </c>
    </row>
    <row r="532" spans="1:14" ht="14.4" customHeight="1" x14ac:dyDescent="0.3">
      <c r="A532" s="661" t="s">
        <v>574</v>
      </c>
      <c r="B532" s="662" t="s">
        <v>575</v>
      </c>
      <c r="C532" s="663" t="s">
        <v>580</v>
      </c>
      <c r="D532" s="664" t="s">
        <v>4207</v>
      </c>
      <c r="E532" s="663" t="s">
        <v>2188</v>
      </c>
      <c r="F532" s="664" t="s">
        <v>4240</v>
      </c>
      <c r="G532" s="663" t="s">
        <v>1772</v>
      </c>
      <c r="H532" s="663" t="s">
        <v>2338</v>
      </c>
      <c r="I532" s="663" t="s">
        <v>2339</v>
      </c>
      <c r="J532" s="663" t="s">
        <v>2340</v>
      </c>
      <c r="K532" s="663" t="s">
        <v>2341</v>
      </c>
      <c r="L532" s="665">
        <v>226.91428571428574</v>
      </c>
      <c r="M532" s="665">
        <v>28</v>
      </c>
      <c r="N532" s="666">
        <v>6353.6</v>
      </c>
    </row>
    <row r="533" spans="1:14" ht="14.4" customHeight="1" x14ac:dyDescent="0.3">
      <c r="A533" s="661" t="s">
        <v>574</v>
      </c>
      <c r="B533" s="662" t="s">
        <v>575</v>
      </c>
      <c r="C533" s="663" t="s">
        <v>580</v>
      </c>
      <c r="D533" s="664" t="s">
        <v>4207</v>
      </c>
      <c r="E533" s="663" t="s">
        <v>2188</v>
      </c>
      <c r="F533" s="664" t="s">
        <v>4240</v>
      </c>
      <c r="G533" s="663" t="s">
        <v>1772</v>
      </c>
      <c r="H533" s="663" t="s">
        <v>2342</v>
      </c>
      <c r="I533" s="663" t="s">
        <v>2343</v>
      </c>
      <c r="J533" s="663" t="s">
        <v>2344</v>
      </c>
      <c r="K533" s="663" t="s">
        <v>2345</v>
      </c>
      <c r="L533" s="665">
        <v>772.08</v>
      </c>
      <c r="M533" s="665">
        <v>4.2000000000000011</v>
      </c>
      <c r="N533" s="666">
        <v>3242.7360000000008</v>
      </c>
    </row>
    <row r="534" spans="1:14" ht="14.4" customHeight="1" x14ac:dyDescent="0.3">
      <c r="A534" s="661" t="s">
        <v>574</v>
      </c>
      <c r="B534" s="662" t="s">
        <v>575</v>
      </c>
      <c r="C534" s="663" t="s">
        <v>580</v>
      </c>
      <c r="D534" s="664" t="s">
        <v>4207</v>
      </c>
      <c r="E534" s="663" t="s">
        <v>2188</v>
      </c>
      <c r="F534" s="664" t="s">
        <v>4240</v>
      </c>
      <c r="G534" s="663" t="s">
        <v>1772</v>
      </c>
      <c r="H534" s="663" t="s">
        <v>2346</v>
      </c>
      <c r="I534" s="663" t="s">
        <v>2346</v>
      </c>
      <c r="J534" s="663" t="s">
        <v>2347</v>
      </c>
      <c r="K534" s="663" t="s">
        <v>2348</v>
      </c>
      <c r="L534" s="665">
        <v>462</v>
      </c>
      <c r="M534" s="665">
        <v>6</v>
      </c>
      <c r="N534" s="666">
        <v>2772</v>
      </c>
    </row>
    <row r="535" spans="1:14" ht="14.4" customHeight="1" x14ac:dyDescent="0.3">
      <c r="A535" s="661" t="s">
        <v>574</v>
      </c>
      <c r="B535" s="662" t="s">
        <v>575</v>
      </c>
      <c r="C535" s="663" t="s">
        <v>580</v>
      </c>
      <c r="D535" s="664" t="s">
        <v>4207</v>
      </c>
      <c r="E535" s="663" t="s">
        <v>2188</v>
      </c>
      <c r="F535" s="664" t="s">
        <v>4240</v>
      </c>
      <c r="G535" s="663" t="s">
        <v>1772</v>
      </c>
      <c r="H535" s="663" t="s">
        <v>2349</v>
      </c>
      <c r="I535" s="663" t="s">
        <v>2349</v>
      </c>
      <c r="J535" s="663" t="s">
        <v>2350</v>
      </c>
      <c r="K535" s="663" t="s">
        <v>2351</v>
      </c>
      <c r="L535" s="665">
        <v>29.94</v>
      </c>
      <c r="M535" s="665">
        <v>24</v>
      </c>
      <c r="N535" s="666">
        <v>718.56000000000006</v>
      </c>
    </row>
    <row r="536" spans="1:14" ht="14.4" customHeight="1" x14ac:dyDescent="0.3">
      <c r="A536" s="661" t="s">
        <v>574</v>
      </c>
      <c r="B536" s="662" t="s">
        <v>575</v>
      </c>
      <c r="C536" s="663" t="s">
        <v>580</v>
      </c>
      <c r="D536" s="664" t="s">
        <v>4207</v>
      </c>
      <c r="E536" s="663" t="s">
        <v>2188</v>
      </c>
      <c r="F536" s="664" t="s">
        <v>4240</v>
      </c>
      <c r="G536" s="663" t="s">
        <v>1772</v>
      </c>
      <c r="H536" s="663" t="s">
        <v>2352</v>
      </c>
      <c r="I536" s="663" t="s">
        <v>2352</v>
      </c>
      <c r="J536" s="663" t="s">
        <v>2353</v>
      </c>
      <c r="K536" s="663" t="s">
        <v>2354</v>
      </c>
      <c r="L536" s="665">
        <v>156.75</v>
      </c>
      <c r="M536" s="665">
        <v>2</v>
      </c>
      <c r="N536" s="666">
        <v>313.5</v>
      </c>
    </row>
    <row r="537" spans="1:14" ht="14.4" customHeight="1" x14ac:dyDescent="0.3">
      <c r="A537" s="661" t="s">
        <v>574</v>
      </c>
      <c r="B537" s="662" t="s">
        <v>575</v>
      </c>
      <c r="C537" s="663" t="s">
        <v>580</v>
      </c>
      <c r="D537" s="664" t="s">
        <v>4207</v>
      </c>
      <c r="E537" s="663" t="s">
        <v>2188</v>
      </c>
      <c r="F537" s="664" t="s">
        <v>4240</v>
      </c>
      <c r="G537" s="663" t="s">
        <v>1772</v>
      </c>
      <c r="H537" s="663" t="s">
        <v>2355</v>
      </c>
      <c r="I537" s="663" t="s">
        <v>2355</v>
      </c>
      <c r="J537" s="663" t="s">
        <v>2356</v>
      </c>
      <c r="K537" s="663" t="s">
        <v>2357</v>
      </c>
      <c r="L537" s="665">
        <v>142.32999999999998</v>
      </c>
      <c r="M537" s="665">
        <v>30</v>
      </c>
      <c r="N537" s="666">
        <v>4269.8999999999996</v>
      </c>
    </row>
    <row r="538" spans="1:14" ht="14.4" customHeight="1" x14ac:dyDescent="0.3">
      <c r="A538" s="661" t="s">
        <v>574</v>
      </c>
      <c r="B538" s="662" t="s">
        <v>575</v>
      </c>
      <c r="C538" s="663" t="s">
        <v>580</v>
      </c>
      <c r="D538" s="664" t="s">
        <v>4207</v>
      </c>
      <c r="E538" s="663" t="s">
        <v>2188</v>
      </c>
      <c r="F538" s="664" t="s">
        <v>4240</v>
      </c>
      <c r="G538" s="663" t="s">
        <v>1772</v>
      </c>
      <c r="H538" s="663" t="s">
        <v>2358</v>
      </c>
      <c r="I538" s="663" t="s">
        <v>2358</v>
      </c>
      <c r="J538" s="663" t="s">
        <v>2359</v>
      </c>
      <c r="K538" s="663" t="s">
        <v>2206</v>
      </c>
      <c r="L538" s="665">
        <v>217.8</v>
      </c>
      <c r="M538" s="665">
        <v>1.6</v>
      </c>
      <c r="N538" s="666">
        <v>348.48</v>
      </c>
    </row>
    <row r="539" spans="1:14" ht="14.4" customHeight="1" x14ac:dyDescent="0.3">
      <c r="A539" s="661" t="s">
        <v>574</v>
      </c>
      <c r="B539" s="662" t="s">
        <v>575</v>
      </c>
      <c r="C539" s="663" t="s">
        <v>580</v>
      </c>
      <c r="D539" s="664" t="s">
        <v>4207</v>
      </c>
      <c r="E539" s="663" t="s">
        <v>2188</v>
      </c>
      <c r="F539" s="664" t="s">
        <v>4240</v>
      </c>
      <c r="G539" s="663" t="s">
        <v>1772</v>
      </c>
      <c r="H539" s="663" t="s">
        <v>2360</v>
      </c>
      <c r="I539" s="663" t="s">
        <v>2360</v>
      </c>
      <c r="J539" s="663" t="s">
        <v>2361</v>
      </c>
      <c r="K539" s="663" t="s">
        <v>2362</v>
      </c>
      <c r="L539" s="665">
        <v>170.25390243902439</v>
      </c>
      <c r="M539" s="665">
        <v>16.399999999999999</v>
      </c>
      <c r="N539" s="666">
        <v>2792.1639999999998</v>
      </c>
    </row>
    <row r="540" spans="1:14" ht="14.4" customHeight="1" x14ac:dyDescent="0.3">
      <c r="A540" s="661" t="s">
        <v>574</v>
      </c>
      <c r="B540" s="662" t="s">
        <v>575</v>
      </c>
      <c r="C540" s="663" t="s">
        <v>580</v>
      </c>
      <c r="D540" s="664" t="s">
        <v>4207</v>
      </c>
      <c r="E540" s="663" t="s">
        <v>2188</v>
      </c>
      <c r="F540" s="664" t="s">
        <v>4240</v>
      </c>
      <c r="G540" s="663" t="s">
        <v>1772</v>
      </c>
      <c r="H540" s="663" t="s">
        <v>2363</v>
      </c>
      <c r="I540" s="663" t="s">
        <v>2363</v>
      </c>
      <c r="J540" s="663" t="s">
        <v>2364</v>
      </c>
      <c r="K540" s="663" t="s">
        <v>2357</v>
      </c>
      <c r="L540" s="665">
        <v>34.659999999999997</v>
      </c>
      <c r="M540" s="665">
        <v>40</v>
      </c>
      <c r="N540" s="666">
        <v>1386.3999999999999</v>
      </c>
    </row>
    <row r="541" spans="1:14" ht="14.4" customHeight="1" x14ac:dyDescent="0.3">
      <c r="A541" s="661" t="s">
        <v>574</v>
      </c>
      <c r="B541" s="662" t="s">
        <v>575</v>
      </c>
      <c r="C541" s="663" t="s">
        <v>580</v>
      </c>
      <c r="D541" s="664" t="s">
        <v>4207</v>
      </c>
      <c r="E541" s="663" t="s">
        <v>2188</v>
      </c>
      <c r="F541" s="664" t="s">
        <v>4240</v>
      </c>
      <c r="G541" s="663" t="s">
        <v>1772</v>
      </c>
      <c r="H541" s="663" t="s">
        <v>2365</v>
      </c>
      <c r="I541" s="663" t="s">
        <v>2365</v>
      </c>
      <c r="J541" s="663" t="s">
        <v>2366</v>
      </c>
      <c r="K541" s="663" t="s">
        <v>2367</v>
      </c>
      <c r="L541" s="665">
        <v>55.189562313492573</v>
      </c>
      <c r="M541" s="665">
        <v>79</v>
      </c>
      <c r="N541" s="666">
        <v>4359.9754227659132</v>
      </c>
    </row>
    <row r="542" spans="1:14" ht="14.4" customHeight="1" x14ac:dyDescent="0.3">
      <c r="A542" s="661" t="s">
        <v>574</v>
      </c>
      <c r="B542" s="662" t="s">
        <v>575</v>
      </c>
      <c r="C542" s="663" t="s">
        <v>580</v>
      </c>
      <c r="D542" s="664" t="s">
        <v>4207</v>
      </c>
      <c r="E542" s="663" t="s">
        <v>2188</v>
      </c>
      <c r="F542" s="664" t="s">
        <v>4240</v>
      </c>
      <c r="G542" s="663" t="s">
        <v>1772</v>
      </c>
      <c r="H542" s="663" t="s">
        <v>2368</v>
      </c>
      <c r="I542" s="663" t="s">
        <v>2369</v>
      </c>
      <c r="J542" s="663" t="s">
        <v>2370</v>
      </c>
      <c r="K542" s="663" t="s">
        <v>2371</v>
      </c>
      <c r="L542" s="665">
        <v>264</v>
      </c>
      <c r="M542" s="665">
        <v>7.5</v>
      </c>
      <c r="N542" s="666">
        <v>1980</v>
      </c>
    </row>
    <row r="543" spans="1:14" ht="14.4" customHeight="1" x14ac:dyDescent="0.3">
      <c r="A543" s="661" t="s">
        <v>574</v>
      </c>
      <c r="B543" s="662" t="s">
        <v>575</v>
      </c>
      <c r="C543" s="663" t="s">
        <v>580</v>
      </c>
      <c r="D543" s="664" t="s">
        <v>4207</v>
      </c>
      <c r="E543" s="663" t="s">
        <v>2188</v>
      </c>
      <c r="F543" s="664" t="s">
        <v>4240</v>
      </c>
      <c r="G543" s="663" t="s">
        <v>1772</v>
      </c>
      <c r="H543" s="663" t="s">
        <v>2372</v>
      </c>
      <c r="I543" s="663" t="s">
        <v>2373</v>
      </c>
      <c r="J543" s="663" t="s">
        <v>2374</v>
      </c>
      <c r="K543" s="663"/>
      <c r="L543" s="665">
        <v>155.09999999999997</v>
      </c>
      <c r="M543" s="665">
        <v>3.5</v>
      </c>
      <c r="N543" s="666">
        <v>542.84999999999991</v>
      </c>
    </row>
    <row r="544" spans="1:14" ht="14.4" customHeight="1" x14ac:dyDescent="0.3">
      <c r="A544" s="661" t="s">
        <v>574</v>
      </c>
      <c r="B544" s="662" t="s">
        <v>575</v>
      </c>
      <c r="C544" s="663" t="s">
        <v>580</v>
      </c>
      <c r="D544" s="664" t="s">
        <v>4207</v>
      </c>
      <c r="E544" s="663" t="s">
        <v>2188</v>
      </c>
      <c r="F544" s="664" t="s">
        <v>4240</v>
      </c>
      <c r="G544" s="663" t="s">
        <v>1772</v>
      </c>
      <c r="H544" s="663" t="s">
        <v>2375</v>
      </c>
      <c r="I544" s="663" t="s">
        <v>2375</v>
      </c>
      <c r="J544" s="663" t="s">
        <v>2376</v>
      </c>
      <c r="K544" s="663" t="s">
        <v>2198</v>
      </c>
      <c r="L544" s="665">
        <v>962.12000000000012</v>
      </c>
      <c r="M544" s="665">
        <v>2</v>
      </c>
      <c r="N544" s="666">
        <v>1924.2400000000002</v>
      </c>
    </row>
    <row r="545" spans="1:14" ht="14.4" customHeight="1" x14ac:dyDescent="0.3">
      <c r="A545" s="661" t="s">
        <v>574</v>
      </c>
      <c r="B545" s="662" t="s">
        <v>575</v>
      </c>
      <c r="C545" s="663" t="s">
        <v>580</v>
      </c>
      <c r="D545" s="664" t="s">
        <v>4207</v>
      </c>
      <c r="E545" s="663" t="s">
        <v>2377</v>
      </c>
      <c r="F545" s="664" t="s">
        <v>4241</v>
      </c>
      <c r="G545" s="663" t="s">
        <v>627</v>
      </c>
      <c r="H545" s="663" t="s">
        <v>2378</v>
      </c>
      <c r="I545" s="663" t="s">
        <v>2379</v>
      </c>
      <c r="J545" s="663" t="s">
        <v>2380</v>
      </c>
      <c r="K545" s="663" t="s">
        <v>2381</v>
      </c>
      <c r="L545" s="665">
        <v>101.60999999999994</v>
      </c>
      <c r="M545" s="665">
        <v>1</v>
      </c>
      <c r="N545" s="666">
        <v>101.60999999999994</v>
      </c>
    </row>
    <row r="546" spans="1:14" ht="14.4" customHeight="1" x14ac:dyDescent="0.3">
      <c r="A546" s="661" t="s">
        <v>574</v>
      </c>
      <c r="B546" s="662" t="s">
        <v>575</v>
      </c>
      <c r="C546" s="663" t="s">
        <v>580</v>
      </c>
      <c r="D546" s="664" t="s">
        <v>4207</v>
      </c>
      <c r="E546" s="663" t="s">
        <v>2377</v>
      </c>
      <c r="F546" s="664" t="s">
        <v>4241</v>
      </c>
      <c r="G546" s="663" t="s">
        <v>627</v>
      </c>
      <c r="H546" s="663" t="s">
        <v>2382</v>
      </c>
      <c r="I546" s="663" t="s">
        <v>2383</v>
      </c>
      <c r="J546" s="663" t="s">
        <v>2384</v>
      </c>
      <c r="K546" s="663" t="s">
        <v>2385</v>
      </c>
      <c r="L546" s="665">
        <v>96.889476448225096</v>
      </c>
      <c r="M546" s="665">
        <v>6</v>
      </c>
      <c r="N546" s="666">
        <v>581.33685868935061</v>
      </c>
    </row>
    <row r="547" spans="1:14" ht="14.4" customHeight="1" x14ac:dyDescent="0.3">
      <c r="A547" s="661" t="s">
        <v>574</v>
      </c>
      <c r="B547" s="662" t="s">
        <v>575</v>
      </c>
      <c r="C547" s="663" t="s">
        <v>580</v>
      </c>
      <c r="D547" s="664" t="s">
        <v>4207</v>
      </c>
      <c r="E547" s="663" t="s">
        <v>2377</v>
      </c>
      <c r="F547" s="664" t="s">
        <v>4241</v>
      </c>
      <c r="G547" s="663" t="s">
        <v>627</v>
      </c>
      <c r="H547" s="663" t="s">
        <v>2386</v>
      </c>
      <c r="I547" s="663" t="s">
        <v>2387</v>
      </c>
      <c r="J547" s="663" t="s">
        <v>2388</v>
      </c>
      <c r="K547" s="663" t="s">
        <v>2389</v>
      </c>
      <c r="L547" s="665">
        <v>1751.7200000000005</v>
      </c>
      <c r="M547" s="665">
        <v>1</v>
      </c>
      <c r="N547" s="666">
        <v>1751.7200000000005</v>
      </c>
    </row>
    <row r="548" spans="1:14" ht="14.4" customHeight="1" x14ac:dyDescent="0.3">
      <c r="A548" s="661" t="s">
        <v>574</v>
      </c>
      <c r="B548" s="662" t="s">
        <v>575</v>
      </c>
      <c r="C548" s="663" t="s">
        <v>580</v>
      </c>
      <c r="D548" s="664" t="s">
        <v>4207</v>
      </c>
      <c r="E548" s="663" t="s">
        <v>2377</v>
      </c>
      <c r="F548" s="664" t="s">
        <v>4241</v>
      </c>
      <c r="G548" s="663" t="s">
        <v>627</v>
      </c>
      <c r="H548" s="663" t="s">
        <v>2390</v>
      </c>
      <c r="I548" s="663" t="s">
        <v>2391</v>
      </c>
      <c r="J548" s="663" t="s">
        <v>2392</v>
      </c>
      <c r="K548" s="663" t="s">
        <v>2393</v>
      </c>
      <c r="L548" s="665">
        <v>102.78599999999999</v>
      </c>
      <c r="M548" s="665">
        <v>5</v>
      </c>
      <c r="N548" s="666">
        <v>513.92999999999995</v>
      </c>
    </row>
    <row r="549" spans="1:14" ht="14.4" customHeight="1" x14ac:dyDescent="0.3">
      <c r="A549" s="661" t="s">
        <v>574</v>
      </c>
      <c r="B549" s="662" t="s">
        <v>575</v>
      </c>
      <c r="C549" s="663" t="s">
        <v>580</v>
      </c>
      <c r="D549" s="664" t="s">
        <v>4207</v>
      </c>
      <c r="E549" s="663" t="s">
        <v>2377</v>
      </c>
      <c r="F549" s="664" t="s">
        <v>4241</v>
      </c>
      <c r="G549" s="663" t="s">
        <v>1772</v>
      </c>
      <c r="H549" s="663" t="s">
        <v>2394</v>
      </c>
      <c r="I549" s="663" t="s">
        <v>2394</v>
      </c>
      <c r="J549" s="663" t="s">
        <v>2395</v>
      </c>
      <c r="K549" s="663" t="s">
        <v>2396</v>
      </c>
      <c r="L549" s="665">
        <v>159.5</v>
      </c>
      <c r="M549" s="665">
        <v>2.4</v>
      </c>
      <c r="N549" s="666">
        <v>382.8</v>
      </c>
    </row>
    <row r="550" spans="1:14" ht="14.4" customHeight="1" x14ac:dyDescent="0.3">
      <c r="A550" s="661" t="s">
        <v>574</v>
      </c>
      <c r="B550" s="662" t="s">
        <v>575</v>
      </c>
      <c r="C550" s="663" t="s">
        <v>580</v>
      </c>
      <c r="D550" s="664" t="s">
        <v>4207</v>
      </c>
      <c r="E550" s="663" t="s">
        <v>2397</v>
      </c>
      <c r="F550" s="664" t="s">
        <v>4242</v>
      </c>
      <c r="G550" s="663" t="s">
        <v>627</v>
      </c>
      <c r="H550" s="663" t="s">
        <v>2398</v>
      </c>
      <c r="I550" s="663" t="s">
        <v>2399</v>
      </c>
      <c r="J550" s="663" t="s">
        <v>2400</v>
      </c>
      <c r="K550" s="663" t="s">
        <v>2401</v>
      </c>
      <c r="L550" s="665">
        <v>2265.9999999999995</v>
      </c>
      <c r="M550" s="665">
        <v>1</v>
      </c>
      <c r="N550" s="666">
        <v>2265.9999999999995</v>
      </c>
    </row>
    <row r="551" spans="1:14" ht="14.4" customHeight="1" x14ac:dyDescent="0.3">
      <c r="A551" s="661" t="s">
        <v>574</v>
      </c>
      <c r="B551" s="662" t="s">
        <v>575</v>
      </c>
      <c r="C551" s="663" t="s">
        <v>580</v>
      </c>
      <c r="D551" s="664" t="s">
        <v>4207</v>
      </c>
      <c r="E551" s="663" t="s">
        <v>2397</v>
      </c>
      <c r="F551" s="664" t="s">
        <v>4242</v>
      </c>
      <c r="G551" s="663" t="s">
        <v>627</v>
      </c>
      <c r="H551" s="663" t="s">
        <v>2402</v>
      </c>
      <c r="I551" s="663" t="s">
        <v>2403</v>
      </c>
      <c r="J551" s="663" t="s">
        <v>2404</v>
      </c>
      <c r="K551" s="663" t="s">
        <v>1324</v>
      </c>
      <c r="L551" s="665">
        <v>309.89</v>
      </c>
      <c r="M551" s="665">
        <v>10</v>
      </c>
      <c r="N551" s="666">
        <v>3098.8999999999996</v>
      </c>
    </row>
    <row r="552" spans="1:14" ht="14.4" customHeight="1" x14ac:dyDescent="0.3">
      <c r="A552" s="661" t="s">
        <v>574</v>
      </c>
      <c r="B552" s="662" t="s">
        <v>575</v>
      </c>
      <c r="C552" s="663" t="s">
        <v>580</v>
      </c>
      <c r="D552" s="664" t="s">
        <v>4207</v>
      </c>
      <c r="E552" s="663" t="s">
        <v>2397</v>
      </c>
      <c r="F552" s="664" t="s">
        <v>4242</v>
      </c>
      <c r="G552" s="663" t="s">
        <v>627</v>
      </c>
      <c r="H552" s="663" t="s">
        <v>2405</v>
      </c>
      <c r="I552" s="663" t="s">
        <v>2406</v>
      </c>
      <c r="J552" s="663" t="s">
        <v>2407</v>
      </c>
      <c r="K552" s="663" t="s">
        <v>2408</v>
      </c>
      <c r="L552" s="665">
        <v>2296.58</v>
      </c>
      <c r="M552" s="665">
        <v>1</v>
      </c>
      <c r="N552" s="666">
        <v>2296.58</v>
      </c>
    </row>
    <row r="553" spans="1:14" ht="14.4" customHeight="1" x14ac:dyDescent="0.3">
      <c r="A553" s="661" t="s">
        <v>574</v>
      </c>
      <c r="B553" s="662" t="s">
        <v>575</v>
      </c>
      <c r="C553" s="663" t="s">
        <v>580</v>
      </c>
      <c r="D553" s="664" t="s">
        <v>4207</v>
      </c>
      <c r="E553" s="663" t="s">
        <v>2397</v>
      </c>
      <c r="F553" s="664" t="s">
        <v>4242</v>
      </c>
      <c r="G553" s="663" t="s">
        <v>627</v>
      </c>
      <c r="H553" s="663" t="s">
        <v>2409</v>
      </c>
      <c r="I553" s="663" t="s">
        <v>2410</v>
      </c>
      <c r="J553" s="663" t="s">
        <v>2411</v>
      </c>
      <c r="K553" s="663" t="s">
        <v>2408</v>
      </c>
      <c r="L553" s="665">
        <v>2556.5299999999997</v>
      </c>
      <c r="M553" s="665">
        <v>1</v>
      </c>
      <c r="N553" s="666">
        <v>2556.5299999999997</v>
      </c>
    </row>
    <row r="554" spans="1:14" ht="14.4" customHeight="1" x14ac:dyDescent="0.3">
      <c r="A554" s="661" t="s">
        <v>574</v>
      </c>
      <c r="B554" s="662" t="s">
        <v>575</v>
      </c>
      <c r="C554" s="663" t="s">
        <v>580</v>
      </c>
      <c r="D554" s="664" t="s">
        <v>4207</v>
      </c>
      <c r="E554" s="663" t="s">
        <v>2397</v>
      </c>
      <c r="F554" s="664" t="s">
        <v>4242</v>
      </c>
      <c r="G554" s="663" t="s">
        <v>627</v>
      </c>
      <c r="H554" s="663" t="s">
        <v>2412</v>
      </c>
      <c r="I554" s="663" t="s">
        <v>2413</v>
      </c>
      <c r="J554" s="663" t="s">
        <v>2414</v>
      </c>
      <c r="K554" s="663" t="s">
        <v>2415</v>
      </c>
      <c r="L554" s="665">
        <v>3931.3999999999992</v>
      </c>
      <c r="M554" s="665">
        <v>1</v>
      </c>
      <c r="N554" s="666">
        <v>3931.3999999999992</v>
      </c>
    </row>
    <row r="555" spans="1:14" ht="14.4" customHeight="1" x14ac:dyDescent="0.3">
      <c r="A555" s="661" t="s">
        <v>574</v>
      </c>
      <c r="B555" s="662" t="s">
        <v>575</v>
      </c>
      <c r="C555" s="663" t="s">
        <v>580</v>
      </c>
      <c r="D555" s="664" t="s">
        <v>4207</v>
      </c>
      <c r="E555" s="663" t="s">
        <v>2397</v>
      </c>
      <c r="F555" s="664" t="s">
        <v>4242</v>
      </c>
      <c r="G555" s="663" t="s">
        <v>627</v>
      </c>
      <c r="H555" s="663" t="s">
        <v>2416</v>
      </c>
      <c r="I555" s="663" t="s">
        <v>2417</v>
      </c>
      <c r="J555" s="663" t="s">
        <v>2418</v>
      </c>
      <c r="K555" s="663" t="s">
        <v>2419</v>
      </c>
      <c r="L555" s="665">
        <v>4485.8</v>
      </c>
      <c r="M555" s="665">
        <v>3</v>
      </c>
      <c r="N555" s="666">
        <v>13457.400000000001</v>
      </c>
    </row>
    <row r="556" spans="1:14" ht="14.4" customHeight="1" x14ac:dyDescent="0.3">
      <c r="A556" s="661" t="s">
        <v>574</v>
      </c>
      <c r="B556" s="662" t="s">
        <v>575</v>
      </c>
      <c r="C556" s="663" t="s">
        <v>585</v>
      </c>
      <c r="D556" s="664" t="s">
        <v>4208</v>
      </c>
      <c r="E556" s="663" t="s">
        <v>597</v>
      </c>
      <c r="F556" s="664" t="s">
        <v>4237</v>
      </c>
      <c r="G556" s="663" t="s">
        <v>627</v>
      </c>
      <c r="H556" s="663" t="s">
        <v>628</v>
      </c>
      <c r="I556" s="663" t="s">
        <v>628</v>
      </c>
      <c r="J556" s="663" t="s">
        <v>629</v>
      </c>
      <c r="K556" s="663" t="s">
        <v>630</v>
      </c>
      <c r="L556" s="665">
        <v>171.6</v>
      </c>
      <c r="M556" s="665">
        <v>1</v>
      </c>
      <c r="N556" s="666">
        <v>171.6</v>
      </c>
    </row>
    <row r="557" spans="1:14" ht="14.4" customHeight="1" x14ac:dyDescent="0.3">
      <c r="A557" s="661" t="s">
        <v>574</v>
      </c>
      <c r="B557" s="662" t="s">
        <v>575</v>
      </c>
      <c r="C557" s="663" t="s">
        <v>585</v>
      </c>
      <c r="D557" s="664" t="s">
        <v>4208</v>
      </c>
      <c r="E557" s="663" t="s">
        <v>597</v>
      </c>
      <c r="F557" s="664" t="s">
        <v>4237</v>
      </c>
      <c r="G557" s="663" t="s">
        <v>627</v>
      </c>
      <c r="H557" s="663" t="s">
        <v>664</v>
      </c>
      <c r="I557" s="663" t="s">
        <v>665</v>
      </c>
      <c r="J557" s="663" t="s">
        <v>666</v>
      </c>
      <c r="K557" s="663" t="s">
        <v>667</v>
      </c>
      <c r="L557" s="665">
        <v>167.60862707915012</v>
      </c>
      <c r="M557" s="665">
        <v>1</v>
      </c>
      <c r="N557" s="666">
        <v>167.60862707915012</v>
      </c>
    </row>
    <row r="558" spans="1:14" ht="14.4" customHeight="1" x14ac:dyDescent="0.3">
      <c r="A558" s="661" t="s">
        <v>574</v>
      </c>
      <c r="B558" s="662" t="s">
        <v>575</v>
      </c>
      <c r="C558" s="663" t="s">
        <v>585</v>
      </c>
      <c r="D558" s="664" t="s">
        <v>4208</v>
      </c>
      <c r="E558" s="663" t="s">
        <v>597</v>
      </c>
      <c r="F558" s="664" t="s">
        <v>4237</v>
      </c>
      <c r="G558" s="663" t="s">
        <v>627</v>
      </c>
      <c r="H558" s="663" t="s">
        <v>2420</v>
      </c>
      <c r="I558" s="663" t="s">
        <v>2421</v>
      </c>
      <c r="J558" s="663" t="s">
        <v>2422</v>
      </c>
      <c r="K558" s="663" t="s">
        <v>2423</v>
      </c>
      <c r="L558" s="665">
        <v>93.53000000000003</v>
      </c>
      <c r="M558" s="665">
        <v>1</v>
      </c>
      <c r="N558" s="666">
        <v>93.53000000000003</v>
      </c>
    </row>
    <row r="559" spans="1:14" ht="14.4" customHeight="1" x14ac:dyDescent="0.3">
      <c r="A559" s="661" t="s">
        <v>574</v>
      </c>
      <c r="B559" s="662" t="s">
        <v>575</v>
      </c>
      <c r="C559" s="663" t="s">
        <v>585</v>
      </c>
      <c r="D559" s="664" t="s">
        <v>4208</v>
      </c>
      <c r="E559" s="663" t="s">
        <v>597</v>
      </c>
      <c r="F559" s="664" t="s">
        <v>4237</v>
      </c>
      <c r="G559" s="663" t="s">
        <v>627</v>
      </c>
      <c r="H559" s="663" t="s">
        <v>985</v>
      </c>
      <c r="I559" s="663" t="s">
        <v>986</v>
      </c>
      <c r="J559" s="663" t="s">
        <v>983</v>
      </c>
      <c r="K559" s="663" t="s">
        <v>987</v>
      </c>
      <c r="L559" s="665">
        <v>279.74858618473559</v>
      </c>
      <c r="M559" s="665">
        <v>1</v>
      </c>
      <c r="N559" s="666">
        <v>279.74858618473559</v>
      </c>
    </row>
    <row r="560" spans="1:14" ht="14.4" customHeight="1" x14ac:dyDescent="0.3">
      <c r="A560" s="661" t="s">
        <v>574</v>
      </c>
      <c r="B560" s="662" t="s">
        <v>575</v>
      </c>
      <c r="C560" s="663" t="s">
        <v>585</v>
      </c>
      <c r="D560" s="664" t="s">
        <v>4208</v>
      </c>
      <c r="E560" s="663" t="s">
        <v>597</v>
      </c>
      <c r="F560" s="664" t="s">
        <v>4237</v>
      </c>
      <c r="G560" s="663" t="s">
        <v>627</v>
      </c>
      <c r="H560" s="663" t="s">
        <v>1032</v>
      </c>
      <c r="I560" s="663" t="s">
        <v>215</v>
      </c>
      <c r="J560" s="663" t="s">
        <v>1033</v>
      </c>
      <c r="K560" s="663"/>
      <c r="L560" s="665">
        <v>96.583846829030406</v>
      </c>
      <c r="M560" s="665">
        <v>7</v>
      </c>
      <c r="N560" s="666">
        <v>676.0869278032128</v>
      </c>
    </row>
    <row r="561" spans="1:14" ht="14.4" customHeight="1" x14ac:dyDescent="0.3">
      <c r="A561" s="661" t="s">
        <v>574</v>
      </c>
      <c r="B561" s="662" t="s">
        <v>575</v>
      </c>
      <c r="C561" s="663" t="s">
        <v>585</v>
      </c>
      <c r="D561" s="664" t="s">
        <v>4208</v>
      </c>
      <c r="E561" s="663" t="s">
        <v>597</v>
      </c>
      <c r="F561" s="664" t="s">
        <v>4237</v>
      </c>
      <c r="G561" s="663" t="s">
        <v>627</v>
      </c>
      <c r="H561" s="663" t="s">
        <v>1158</v>
      </c>
      <c r="I561" s="663" t="s">
        <v>215</v>
      </c>
      <c r="J561" s="663" t="s">
        <v>1159</v>
      </c>
      <c r="K561" s="663"/>
      <c r="L561" s="665">
        <v>191.13077935048918</v>
      </c>
      <c r="M561" s="665">
        <v>8</v>
      </c>
      <c r="N561" s="666">
        <v>1529.0462348039134</v>
      </c>
    </row>
    <row r="562" spans="1:14" ht="14.4" customHeight="1" x14ac:dyDescent="0.3">
      <c r="A562" s="661" t="s">
        <v>574</v>
      </c>
      <c r="B562" s="662" t="s">
        <v>575</v>
      </c>
      <c r="C562" s="663" t="s">
        <v>585</v>
      </c>
      <c r="D562" s="664" t="s">
        <v>4208</v>
      </c>
      <c r="E562" s="663" t="s">
        <v>597</v>
      </c>
      <c r="F562" s="664" t="s">
        <v>4237</v>
      </c>
      <c r="G562" s="663" t="s">
        <v>627</v>
      </c>
      <c r="H562" s="663" t="s">
        <v>1160</v>
      </c>
      <c r="I562" s="663" t="s">
        <v>215</v>
      </c>
      <c r="J562" s="663" t="s">
        <v>1161</v>
      </c>
      <c r="K562" s="663"/>
      <c r="L562" s="665">
        <v>37.4343071528492</v>
      </c>
      <c r="M562" s="665">
        <v>2</v>
      </c>
      <c r="N562" s="666">
        <v>74.868614305698401</v>
      </c>
    </row>
    <row r="563" spans="1:14" ht="14.4" customHeight="1" x14ac:dyDescent="0.3">
      <c r="A563" s="661" t="s">
        <v>574</v>
      </c>
      <c r="B563" s="662" t="s">
        <v>575</v>
      </c>
      <c r="C563" s="663" t="s">
        <v>585</v>
      </c>
      <c r="D563" s="664" t="s">
        <v>4208</v>
      </c>
      <c r="E563" s="663" t="s">
        <v>597</v>
      </c>
      <c r="F563" s="664" t="s">
        <v>4237</v>
      </c>
      <c r="G563" s="663" t="s">
        <v>627</v>
      </c>
      <c r="H563" s="663" t="s">
        <v>1286</v>
      </c>
      <c r="I563" s="663" t="s">
        <v>1287</v>
      </c>
      <c r="J563" s="663" t="s">
        <v>666</v>
      </c>
      <c r="K563" s="663" t="s">
        <v>1288</v>
      </c>
      <c r="L563" s="665">
        <v>49.390000000000008</v>
      </c>
      <c r="M563" s="665">
        <v>6</v>
      </c>
      <c r="N563" s="666">
        <v>296.34000000000003</v>
      </c>
    </row>
    <row r="564" spans="1:14" ht="14.4" customHeight="1" x14ac:dyDescent="0.3">
      <c r="A564" s="661" t="s">
        <v>574</v>
      </c>
      <c r="B564" s="662" t="s">
        <v>575</v>
      </c>
      <c r="C564" s="663" t="s">
        <v>585</v>
      </c>
      <c r="D564" s="664" t="s">
        <v>4208</v>
      </c>
      <c r="E564" s="663" t="s">
        <v>597</v>
      </c>
      <c r="F564" s="664" t="s">
        <v>4237</v>
      </c>
      <c r="G564" s="663" t="s">
        <v>627</v>
      </c>
      <c r="H564" s="663" t="s">
        <v>1436</v>
      </c>
      <c r="I564" s="663" t="s">
        <v>1437</v>
      </c>
      <c r="J564" s="663" t="s">
        <v>1438</v>
      </c>
      <c r="K564" s="663" t="s">
        <v>1439</v>
      </c>
      <c r="L564" s="665">
        <v>117.95999999999995</v>
      </c>
      <c r="M564" s="665">
        <v>1</v>
      </c>
      <c r="N564" s="666">
        <v>117.95999999999995</v>
      </c>
    </row>
    <row r="565" spans="1:14" ht="14.4" customHeight="1" x14ac:dyDescent="0.3">
      <c r="A565" s="661" t="s">
        <v>574</v>
      </c>
      <c r="B565" s="662" t="s">
        <v>575</v>
      </c>
      <c r="C565" s="663" t="s">
        <v>585</v>
      </c>
      <c r="D565" s="664" t="s">
        <v>4208</v>
      </c>
      <c r="E565" s="663" t="s">
        <v>597</v>
      </c>
      <c r="F565" s="664" t="s">
        <v>4237</v>
      </c>
      <c r="G565" s="663" t="s">
        <v>627</v>
      </c>
      <c r="H565" s="663" t="s">
        <v>1544</v>
      </c>
      <c r="I565" s="663" t="s">
        <v>215</v>
      </c>
      <c r="J565" s="663" t="s">
        <v>1545</v>
      </c>
      <c r="K565" s="663"/>
      <c r="L565" s="665">
        <v>62.791818181818186</v>
      </c>
      <c r="M565" s="665">
        <v>11</v>
      </c>
      <c r="N565" s="666">
        <v>690.71</v>
      </c>
    </row>
    <row r="566" spans="1:14" ht="14.4" customHeight="1" x14ac:dyDescent="0.3">
      <c r="A566" s="661" t="s">
        <v>574</v>
      </c>
      <c r="B566" s="662" t="s">
        <v>575</v>
      </c>
      <c r="C566" s="663" t="s">
        <v>585</v>
      </c>
      <c r="D566" s="664" t="s">
        <v>4208</v>
      </c>
      <c r="E566" s="663" t="s">
        <v>597</v>
      </c>
      <c r="F566" s="664" t="s">
        <v>4237</v>
      </c>
      <c r="G566" s="663" t="s">
        <v>627</v>
      </c>
      <c r="H566" s="663" t="s">
        <v>2424</v>
      </c>
      <c r="I566" s="663" t="s">
        <v>2425</v>
      </c>
      <c r="J566" s="663" t="s">
        <v>2426</v>
      </c>
      <c r="K566" s="663"/>
      <c r="L566" s="665">
        <v>97.052997770856706</v>
      </c>
      <c r="M566" s="665">
        <v>1</v>
      </c>
      <c r="N566" s="666">
        <v>97.052997770856706</v>
      </c>
    </row>
    <row r="567" spans="1:14" ht="14.4" customHeight="1" x14ac:dyDescent="0.3">
      <c r="A567" s="661" t="s">
        <v>574</v>
      </c>
      <c r="B567" s="662" t="s">
        <v>575</v>
      </c>
      <c r="C567" s="663" t="s">
        <v>585</v>
      </c>
      <c r="D567" s="664" t="s">
        <v>4208</v>
      </c>
      <c r="E567" s="663" t="s">
        <v>597</v>
      </c>
      <c r="F567" s="664" t="s">
        <v>4237</v>
      </c>
      <c r="G567" s="663" t="s">
        <v>627</v>
      </c>
      <c r="H567" s="663" t="s">
        <v>1654</v>
      </c>
      <c r="I567" s="663" t="s">
        <v>1654</v>
      </c>
      <c r="J567" s="663" t="s">
        <v>1655</v>
      </c>
      <c r="K567" s="663" t="s">
        <v>1656</v>
      </c>
      <c r="L567" s="665">
        <v>58.510000000000012</v>
      </c>
      <c r="M567" s="665">
        <v>1</v>
      </c>
      <c r="N567" s="666">
        <v>58.510000000000012</v>
      </c>
    </row>
    <row r="568" spans="1:14" ht="14.4" customHeight="1" x14ac:dyDescent="0.3">
      <c r="A568" s="661" t="s">
        <v>574</v>
      </c>
      <c r="B568" s="662" t="s">
        <v>575</v>
      </c>
      <c r="C568" s="663" t="s">
        <v>585</v>
      </c>
      <c r="D568" s="664" t="s">
        <v>4208</v>
      </c>
      <c r="E568" s="663" t="s">
        <v>597</v>
      </c>
      <c r="F568" s="664" t="s">
        <v>4237</v>
      </c>
      <c r="G568" s="663" t="s">
        <v>627</v>
      </c>
      <c r="H568" s="663" t="s">
        <v>1696</v>
      </c>
      <c r="I568" s="663" t="s">
        <v>1697</v>
      </c>
      <c r="J568" s="663" t="s">
        <v>1698</v>
      </c>
      <c r="K568" s="663"/>
      <c r="L568" s="665">
        <v>163.56507527951078</v>
      </c>
      <c r="M568" s="665">
        <v>1</v>
      </c>
      <c r="N568" s="666">
        <v>163.56507527951078</v>
      </c>
    </row>
    <row r="569" spans="1:14" ht="14.4" customHeight="1" x14ac:dyDescent="0.3">
      <c r="A569" s="661" t="s">
        <v>574</v>
      </c>
      <c r="B569" s="662" t="s">
        <v>575</v>
      </c>
      <c r="C569" s="663" t="s">
        <v>585</v>
      </c>
      <c r="D569" s="664" t="s">
        <v>4208</v>
      </c>
      <c r="E569" s="663" t="s">
        <v>597</v>
      </c>
      <c r="F569" s="664" t="s">
        <v>4237</v>
      </c>
      <c r="G569" s="663" t="s">
        <v>1772</v>
      </c>
      <c r="H569" s="663" t="s">
        <v>1815</v>
      </c>
      <c r="I569" s="663" t="s">
        <v>1816</v>
      </c>
      <c r="J569" s="663" t="s">
        <v>1817</v>
      </c>
      <c r="K569" s="663" t="s">
        <v>1818</v>
      </c>
      <c r="L569" s="665">
        <v>126.03942760767958</v>
      </c>
      <c r="M569" s="665">
        <v>7</v>
      </c>
      <c r="N569" s="666">
        <v>882.27599325375706</v>
      </c>
    </row>
    <row r="570" spans="1:14" ht="14.4" customHeight="1" x14ac:dyDescent="0.3">
      <c r="A570" s="661" t="s">
        <v>574</v>
      </c>
      <c r="B570" s="662" t="s">
        <v>575</v>
      </c>
      <c r="C570" s="663" t="s">
        <v>585</v>
      </c>
      <c r="D570" s="664" t="s">
        <v>4208</v>
      </c>
      <c r="E570" s="663" t="s">
        <v>597</v>
      </c>
      <c r="F570" s="664" t="s">
        <v>4237</v>
      </c>
      <c r="G570" s="663" t="s">
        <v>1772</v>
      </c>
      <c r="H570" s="663" t="s">
        <v>2427</v>
      </c>
      <c r="I570" s="663" t="s">
        <v>2428</v>
      </c>
      <c r="J570" s="663" t="s">
        <v>1783</v>
      </c>
      <c r="K570" s="663" t="s">
        <v>2429</v>
      </c>
      <c r="L570" s="665">
        <v>57.81</v>
      </c>
      <c r="M570" s="665">
        <v>1</v>
      </c>
      <c r="N570" s="666">
        <v>57.81</v>
      </c>
    </row>
    <row r="571" spans="1:14" ht="14.4" customHeight="1" x14ac:dyDescent="0.3">
      <c r="A571" s="661" t="s">
        <v>574</v>
      </c>
      <c r="B571" s="662" t="s">
        <v>575</v>
      </c>
      <c r="C571" s="663" t="s">
        <v>588</v>
      </c>
      <c r="D571" s="664" t="s">
        <v>4209</v>
      </c>
      <c r="E571" s="663" t="s">
        <v>597</v>
      </c>
      <c r="F571" s="664" t="s">
        <v>4237</v>
      </c>
      <c r="G571" s="663"/>
      <c r="H571" s="663" t="s">
        <v>602</v>
      </c>
      <c r="I571" s="663" t="s">
        <v>603</v>
      </c>
      <c r="J571" s="663" t="s">
        <v>604</v>
      </c>
      <c r="K571" s="663" t="s">
        <v>605</v>
      </c>
      <c r="L571" s="665">
        <v>113.80199999999999</v>
      </c>
      <c r="M571" s="665">
        <v>10</v>
      </c>
      <c r="N571" s="666">
        <v>1138.02</v>
      </c>
    </row>
    <row r="572" spans="1:14" ht="14.4" customHeight="1" x14ac:dyDescent="0.3">
      <c r="A572" s="661" t="s">
        <v>574</v>
      </c>
      <c r="B572" s="662" t="s">
        <v>575</v>
      </c>
      <c r="C572" s="663" t="s">
        <v>588</v>
      </c>
      <c r="D572" s="664" t="s">
        <v>4209</v>
      </c>
      <c r="E572" s="663" t="s">
        <v>597</v>
      </c>
      <c r="F572" s="664" t="s">
        <v>4237</v>
      </c>
      <c r="G572" s="663"/>
      <c r="H572" s="663" t="s">
        <v>2430</v>
      </c>
      <c r="I572" s="663" t="s">
        <v>2431</v>
      </c>
      <c r="J572" s="663" t="s">
        <v>2432</v>
      </c>
      <c r="K572" s="663" t="s">
        <v>2433</v>
      </c>
      <c r="L572" s="665">
        <v>249.39072110806714</v>
      </c>
      <c r="M572" s="665">
        <v>80</v>
      </c>
      <c r="N572" s="666">
        <v>19951.257688645372</v>
      </c>
    </row>
    <row r="573" spans="1:14" ht="14.4" customHeight="1" x14ac:dyDescent="0.3">
      <c r="A573" s="661" t="s">
        <v>574</v>
      </c>
      <c r="B573" s="662" t="s">
        <v>575</v>
      </c>
      <c r="C573" s="663" t="s">
        <v>588</v>
      </c>
      <c r="D573" s="664" t="s">
        <v>4209</v>
      </c>
      <c r="E573" s="663" t="s">
        <v>597</v>
      </c>
      <c r="F573" s="664" t="s">
        <v>4237</v>
      </c>
      <c r="G573" s="663"/>
      <c r="H573" s="663" t="s">
        <v>2434</v>
      </c>
      <c r="I573" s="663" t="s">
        <v>2435</v>
      </c>
      <c r="J573" s="663" t="s">
        <v>1434</v>
      </c>
      <c r="K573" s="663" t="s">
        <v>2436</v>
      </c>
      <c r="L573" s="665">
        <v>364.23406657548185</v>
      </c>
      <c r="M573" s="665">
        <v>22</v>
      </c>
      <c r="N573" s="666">
        <v>8013.1494646606006</v>
      </c>
    </row>
    <row r="574" spans="1:14" ht="14.4" customHeight="1" x14ac:dyDescent="0.3">
      <c r="A574" s="661" t="s">
        <v>574</v>
      </c>
      <c r="B574" s="662" t="s">
        <v>575</v>
      </c>
      <c r="C574" s="663" t="s">
        <v>588</v>
      </c>
      <c r="D574" s="664" t="s">
        <v>4209</v>
      </c>
      <c r="E574" s="663" t="s">
        <v>597</v>
      </c>
      <c r="F574" s="664" t="s">
        <v>4237</v>
      </c>
      <c r="G574" s="663"/>
      <c r="H574" s="663" t="s">
        <v>612</v>
      </c>
      <c r="I574" s="663" t="s">
        <v>612</v>
      </c>
      <c r="J574" s="663" t="s">
        <v>613</v>
      </c>
      <c r="K574" s="663" t="s">
        <v>614</v>
      </c>
      <c r="L574" s="665">
        <v>489.49530303030309</v>
      </c>
      <c r="M574" s="665">
        <v>4.4000000000000004</v>
      </c>
      <c r="N574" s="666">
        <v>2153.7793333333339</v>
      </c>
    </row>
    <row r="575" spans="1:14" ht="14.4" customHeight="1" x14ac:dyDescent="0.3">
      <c r="A575" s="661" t="s">
        <v>574</v>
      </c>
      <c r="B575" s="662" t="s">
        <v>575</v>
      </c>
      <c r="C575" s="663" t="s">
        <v>588</v>
      </c>
      <c r="D575" s="664" t="s">
        <v>4209</v>
      </c>
      <c r="E575" s="663" t="s">
        <v>597</v>
      </c>
      <c r="F575" s="664" t="s">
        <v>4237</v>
      </c>
      <c r="G575" s="663" t="s">
        <v>627</v>
      </c>
      <c r="H575" s="663" t="s">
        <v>628</v>
      </c>
      <c r="I575" s="663" t="s">
        <v>628</v>
      </c>
      <c r="J575" s="663" t="s">
        <v>629</v>
      </c>
      <c r="K575" s="663" t="s">
        <v>630</v>
      </c>
      <c r="L575" s="665">
        <v>171.60000000000011</v>
      </c>
      <c r="M575" s="665">
        <v>64</v>
      </c>
      <c r="N575" s="666">
        <v>10982.400000000007</v>
      </c>
    </row>
    <row r="576" spans="1:14" ht="14.4" customHeight="1" x14ac:dyDescent="0.3">
      <c r="A576" s="661" t="s">
        <v>574</v>
      </c>
      <c r="B576" s="662" t="s">
        <v>575</v>
      </c>
      <c r="C576" s="663" t="s">
        <v>588</v>
      </c>
      <c r="D576" s="664" t="s">
        <v>4209</v>
      </c>
      <c r="E576" s="663" t="s">
        <v>597</v>
      </c>
      <c r="F576" s="664" t="s">
        <v>4237</v>
      </c>
      <c r="G576" s="663" t="s">
        <v>627</v>
      </c>
      <c r="H576" s="663" t="s">
        <v>631</v>
      </c>
      <c r="I576" s="663" t="s">
        <v>631</v>
      </c>
      <c r="J576" s="663" t="s">
        <v>632</v>
      </c>
      <c r="K576" s="663" t="s">
        <v>633</v>
      </c>
      <c r="L576" s="665">
        <v>173.80449275362324</v>
      </c>
      <c r="M576" s="665">
        <v>69</v>
      </c>
      <c r="N576" s="666">
        <v>11992.510000000004</v>
      </c>
    </row>
    <row r="577" spans="1:14" ht="14.4" customHeight="1" x14ac:dyDescent="0.3">
      <c r="A577" s="661" t="s">
        <v>574</v>
      </c>
      <c r="B577" s="662" t="s">
        <v>575</v>
      </c>
      <c r="C577" s="663" t="s">
        <v>588</v>
      </c>
      <c r="D577" s="664" t="s">
        <v>4209</v>
      </c>
      <c r="E577" s="663" t="s">
        <v>597</v>
      </c>
      <c r="F577" s="664" t="s">
        <v>4237</v>
      </c>
      <c r="G577" s="663" t="s">
        <v>627</v>
      </c>
      <c r="H577" s="663" t="s">
        <v>634</v>
      </c>
      <c r="I577" s="663" t="s">
        <v>634</v>
      </c>
      <c r="J577" s="663" t="s">
        <v>635</v>
      </c>
      <c r="K577" s="663" t="s">
        <v>633</v>
      </c>
      <c r="L577" s="665">
        <v>143.37142857142857</v>
      </c>
      <c r="M577" s="665">
        <v>70</v>
      </c>
      <c r="N577" s="666">
        <v>10036</v>
      </c>
    </row>
    <row r="578" spans="1:14" ht="14.4" customHeight="1" x14ac:dyDescent="0.3">
      <c r="A578" s="661" t="s">
        <v>574</v>
      </c>
      <c r="B578" s="662" t="s">
        <v>575</v>
      </c>
      <c r="C578" s="663" t="s">
        <v>588</v>
      </c>
      <c r="D578" s="664" t="s">
        <v>4209</v>
      </c>
      <c r="E578" s="663" t="s">
        <v>597</v>
      </c>
      <c r="F578" s="664" t="s">
        <v>4237</v>
      </c>
      <c r="G578" s="663" t="s">
        <v>627</v>
      </c>
      <c r="H578" s="663" t="s">
        <v>2437</v>
      </c>
      <c r="I578" s="663" t="s">
        <v>2437</v>
      </c>
      <c r="J578" s="663" t="s">
        <v>635</v>
      </c>
      <c r="K578" s="663" t="s">
        <v>2438</v>
      </c>
      <c r="L578" s="665">
        <v>126.50013196992313</v>
      </c>
      <c r="M578" s="665">
        <v>23</v>
      </c>
      <c r="N578" s="666">
        <v>2909.503035308232</v>
      </c>
    </row>
    <row r="579" spans="1:14" ht="14.4" customHeight="1" x14ac:dyDescent="0.3">
      <c r="A579" s="661" t="s">
        <v>574</v>
      </c>
      <c r="B579" s="662" t="s">
        <v>575</v>
      </c>
      <c r="C579" s="663" t="s">
        <v>588</v>
      </c>
      <c r="D579" s="664" t="s">
        <v>4209</v>
      </c>
      <c r="E579" s="663" t="s">
        <v>597</v>
      </c>
      <c r="F579" s="664" t="s">
        <v>4237</v>
      </c>
      <c r="G579" s="663" t="s">
        <v>627</v>
      </c>
      <c r="H579" s="663" t="s">
        <v>636</v>
      </c>
      <c r="I579" s="663" t="s">
        <v>636</v>
      </c>
      <c r="J579" s="663" t="s">
        <v>635</v>
      </c>
      <c r="K579" s="663" t="s">
        <v>637</v>
      </c>
      <c r="L579" s="665">
        <v>224.52142857142846</v>
      </c>
      <c r="M579" s="665">
        <v>35</v>
      </c>
      <c r="N579" s="666">
        <v>7858.2499999999964</v>
      </c>
    </row>
    <row r="580" spans="1:14" ht="14.4" customHeight="1" x14ac:dyDescent="0.3">
      <c r="A580" s="661" t="s">
        <v>574</v>
      </c>
      <c r="B580" s="662" t="s">
        <v>575</v>
      </c>
      <c r="C580" s="663" t="s">
        <v>588</v>
      </c>
      <c r="D580" s="664" t="s">
        <v>4209</v>
      </c>
      <c r="E580" s="663" t="s">
        <v>597</v>
      </c>
      <c r="F580" s="664" t="s">
        <v>4237</v>
      </c>
      <c r="G580" s="663" t="s">
        <v>627</v>
      </c>
      <c r="H580" s="663" t="s">
        <v>641</v>
      </c>
      <c r="I580" s="663" t="s">
        <v>641</v>
      </c>
      <c r="J580" s="663" t="s">
        <v>629</v>
      </c>
      <c r="K580" s="663" t="s">
        <v>642</v>
      </c>
      <c r="L580" s="665">
        <v>93.274059586101572</v>
      </c>
      <c r="M580" s="665">
        <v>248</v>
      </c>
      <c r="N580" s="666">
        <v>23131.966777353191</v>
      </c>
    </row>
    <row r="581" spans="1:14" ht="14.4" customHeight="1" x14ac:dyDescent="0.3">
      <c r="A581" s="661" t="s">
        <v>574</v>
      </c>
      <c r="B581" s="662" t="s">
        <v>575</v>
      </c>
      <c r="C581" s="663" t="s">
        <v>588</v>
      </c>
      <c r="D581" s="664" t="s">
        <v>4209</v>
      </c>
      <c r="E581" s="663" t="s">
        <v>597</v>
      </c>
      <c r="F581" s="664" t="s">
        <v>4237</v>
      </c>
      <c r="G581" s="663" t="s">
        <v>627</v>
      </c>
      <c r="H581" s="663" t="s">
        <v>643</v>
      </c>
      <c r="I581" s="663" t="s">
        <v>643</v>
      </c>
      <c r="J581" s="663" t="s">
        <v>629</v>
      </c>
      <c r="K581" s="663" t="s">
        <v>644</v>
      </c>
      <c r="L581" s="665">
        <v>93.5</v>
      </c>
      <c r="M581" s="665">
        <v>2</v>
      </c>
      <c r="N581" s="666">
        <v>187</v>
      </c>
    </row>
    <row r="582" spans="1:14" ht="14.4" customHeight="1" x14ac:dyDescent="0.3">
      <c r="A582" s="661" t="s">
        <v>574</v>
      </c>
      <c r="B582" s="662" t="s">
        <v>575</v>
      </c>
      <c r="C582" s="663" t="s">
        <v>588</v>
      </c>
      <c r="D582" s="664" t="s">
        <v>4209</v>
      </c>
      <c r="E582" s="663" t="s">
        <v>597</v>
      </c>
      <c r="F582" s="664" t="s">
        <v>4237</v>
      </c>
      <c r="G582" s="663" t="s">
        <v>627</v>
      </c>
      <c r="H582" s="663" t="s">
        <v>645</v>
      </c>
      <c r="I582" s="663" t="s">
        <v>646</v>
      </c>
      <c r="J582" s="663" t="s">
        <v>647</v>
      </c>
      <c r="K582" s="663" t="s">
        <v>648</v>
      </c>
      <c r="L582" s="665">
        <v>38.372384213630326</v>
      </c>
      <c r="M582" s="665">
        <v>4</v>
      </c>
      <c r="N582" s="666">
        <v>153.4895368545213</v>
      </c>
    </row>
    <row r="583" spans="1:14" ht="14.4" customHeight="1" x14ac:dyDescent="0.3">
      <c r="A583" s="661" t="s">
        <v>574</v>
      </c>
      <c r="B583" s="662" t="s">
        <v>575</v>
      </c>
      <c r="C583" s="663" t="s">
        <v>588</v>
      </c>
      <c r="D583" s="664" t="s">
        <v>4209</v>
      </c>
      <c r="E583" s="663" t="s">
        <v>597</v>
      </c>
      <c r="F583" s="664" t="s">
        <v>4237</v>
      </c>
      <c r="G583" s="663" t="s">
        <v>627</v>
      </c>
      <c r="H583" s="663" t="s">
        <v>653</v>
      </c>
      <c r="I583" s="663" t="s">
        <v>654</v>
      </c>
      <c r="J583" s="663" t="s">
        <v>655</v>
      </c>
      <c r="K583" s="663" t="s">
        <v>656</v>
      </c>
      <c r="L583" s="665">
        <v>87.029611484517829</v>
      </c>
      <c r="M583" s="665">
        <v>25</v>
      </c>
      <c r="N583" s="666">
        <v>2175.7402871129457</v>
      </c>
    </row>
    <row r="584" spans="1:14" ht="14.4" customHeight="1" x14ac:dyDescent="0.3">
      <c r="A584" s="661" t="s">
        <v>574</v>
      </c>
      <c r="B584" s="662" t="s">
        <v>575</v>
      </c>
      <c r="C584" s="663" t="s">
        <v>588</v>
      </c>
      <c r="D584" s="664" t="s">
        <v>4209</v>
      </c>
      <c r="E584" s="663" t="s">
        <v>597</v>
      </c>
      <c r="F584" s="664" t="s">
        <v>4237</v>
      </c>
      <c r="G584" s="663" t="s">
        <v>627</v>
      </c>
      <c r="H584" s="663" t="s">
        <v>661</v>
      </c>
      <c r="I584" s="663" t="s">
        <v>662</v>
      </c>
      <c r="J584" s="663" t="s">
        <v>659</v>
      </c>
      <c r="K584" s="663" t="s">
        <v>663</v>
      </c>
      <c r="L584" s="665">
        <v>100.88615890476579</v>
      </c>
      <c r="M584" s="665">
        <v>421</v>
      </c>
      <c r="N584" s="666">
        <v>42473.072898906401</v>
      </c>
    </row>
    <row r="585" spans="1:14" ht="14.4" customHeight="1" x14ac:dyDescent="0.3">
      <c r="A585" s="661" t="s">
        <v>574</v>
      </c>
      <c r="B585" s="662" t="s">
        <v>575</v>
      </c>
      <c r="C585" s="663" t="s">
        <v>588</v>
      </c>
      <c r="D585" s="664" t="s">
        <v>4209</v>
      </c>
      <c r="E585" s="663" t="s">
        <v>597</v>
      </c>
      <c r="F585" s="664" t="s">
        <v>4237</v>
      </c>
      <c r="G585" s="663" t="s">
        <v>627</v>
      </c>
      <c r="H585" s="663" t="s">
        <v>664</v>
      </c>
      <c r="I585" s="663" t="s">
        <v>665</v>
      </c>
      <c r="J585" s="663" t="s">
        <v>666</v>
      </c>
      <c r="K585" s="663" t="s">
        <v>667</v>
      </c>
      <c r="L585" s="665">
        <v>167.61</v>
      </c>
      <c r="M585" s="665">
        <v>11</v>
      </c>
      <c r="N585" s="666">
        <v>1843.7100000000003</v>
      </c>
    </row>
    <row r="586" spans="1:14" ht="14.4" customHeight="1" x14ac:dyDescent="0.3">
      <c r="A586" s="661" t="s">
        <v>574</v>
      </c>
      <c r="B586" s="662" t="s">
        <v>575</v>
      </c>
      <c r="C586" s="663" t="s">
        <v>588</v>
      </c>
      <c r="D586" s="664" t="s">
        <v>4209</v>
      </c>
      <c r="E586" s="663" t="s">
        <v>597</v>
      </c>
      <c r="F586" s="664" t="s">
        <v>4237</v>
      </c>
      <c r="G586" s="663" t="s">
        <v>627</v>
      </c>
      <c r="H586" s="663" t="s">
        <v>668</v>
      </c>
      <c r="I586" s="663" t="s">
        <v>669</v>
      </c>
      <c r="J586" s="663" t="s">
        <v>670</v>
      </c>
      <c r="K586" s="663" t="s">
        <v>671</v>
      </c>
      <c r="L586" s="665">
        <v>64.546773974232678</v>
      </c>
      <c r="M586" s="665">
        <v>166</v>
      </c>
      <c r="N586" s="666">
        <v>10714.764479722624</v>
      </c>
    </row>
    <row r="587" spans="1:14" ht="14.4" customHeight="1" x14ac:dyDescent="0.3">
      <c r="A587" s="661" t="s">
        <v>574</v>
      </c>
      <c r="B587" s="662" t="s">
        <v>575</v>
      </c>
      <c r="C587" s="663" t="s">
        <v>588</v>
      </c>
      <c r="D587" s="664" t="s">
        <v>4209</v>
      </c>
      <c r="E587" s="663" t="s">
        <v>597</v>
      </c>
      <c r="F587" s="664" t="s">
        <v>4237</v>
      </c>
      <c r="G587" s="663" t="s">
        <v>627</v>
      </c>
      <c r="H587" s="663" t="s">
        <v>676</v>
      </c>
      <c r="I587" s="663" t="s">
        <v>677</v>
      </c>
      <c r="J587" s="663" t="s">
        <v>678</v>
      </c>
      <c r="K587" s="663" t="s">
        <v>679</v>
      </c>
      <c r="L587" s="665">
        <v>60.582396767502175</v>
      </c>
      <c r="M587" s="665">
        <v>16</v>
      </c>
      <c r="N587" s="666">
        <v>969.3183482800348</v>
      </c>
    </row>
    <row r="588" spans="1:14" ht="14.4" customHeight="1" x14ac:dyDescent="0.3">
      <c r="A588" s="661" t="s">
        <v>574</v>
      </c>
      <c r="B588" s="662" t="s">
        <v>575</v>
      </c>
      <c r="C588" s="663" t="s">
        <v>588</v>
      </c>
      <c r="D588" s="664" t="s">
        <v>4209</v>
      </c>
      <c r="E588" s="663" t="s">
        <v>597</v>
      </c>
      <c r="F588" s="664" t="s">
        <v>4237</v>
      </c>
      <c r="G588" s="663" t="s">
        <v>627</v>
      </c>
      <c r="H588" s="663" t="s">
        <v>2439</v>
      </c>
      <c r="I588" s="663" t="s">
        <v>2440</v>
      </c>
      <c r="J588" s="663" t="s">
        <v>1655</v>
      </c>
      <c r="K588" s="663" t="s">
        <v>1309</v>
      </c>
      <c r="L588" s="665">
        <v>63.949286293086146</v>
      </c>
      <c r="M588" s="665">
        <v>1</v>
      </c>
      <c r="N588" s="666">
        <v>63.949286293086146</v>
      </c>
    </row>
    <row r="589" spans="1:14" ht="14.4" customHeight="1" x14ac:dyDescent="0.3">
      <c r="A589" s="661" t="s">
        <v>574</v>
      </c>
      <c r="B589" s="662" t="s">
        <v>575</v>
      </c>
      <c r="C589" s="663" t="s">
        <v>588</v>
      </c>
      <c r="D589" s="664" t="s">
        <v>4209</v>
      </c>
      <c r="E589" s="663" t="s">
        <v>597</v>
      </c>
      <c r="F589" s="664" t="s">
        <v>4237</v>
      </c>
      <c r="G589" s="663" t="s">
        <v>627</v>
      </c>
      <c r="H589" s="663" t="s">
        <v>2441</v>
      </c>
      <c r="I589" s="663" t="s">
        <v>2442</v>
      </c>
      <c r="J589" s="663" t="s">
        <v>2443</v>
      </c>
      <c r="K589" s="663" t="s">
        <v>683</v>
      </c>
      <c r="L589" s="665">
        <v>30.200000000000014</v>
      </c>
      <c r="M589" s="665">
        <v>2</v>
      </c>
      <c r="N589" s="666">
        <v>60.400000000000027</v>
      </c>
    </row>
    <row r="590" spans="1:14" ht="14.4" customHeight="1" x14ac:dyDescent="0.3">
      <c r="A590" s="661" t="s">
        <v>574</v>
      </c>
      <c r="B590" s="662" t="s">
        <v>575</v>
      </c>
      <c r="C590" s="663" t="s">
        <v>588</v>
      </c>
      <c r="D590" s="664" t="s">
        <v>4209</v>
      </c>
      <c r="E590" s="663" t="s">
        <v>597</v>
      </c>
      <c r="F590" s="664" t="s">
        <v>4237</v>
      </c>
      <c r="G590" s="663" t="s">
        <v>627</v>
      </c>
      <c r="H590" s="663" t="s">
        <v>684</v>
      </c>
      <c r="I590" s="663" t="s">
        <v>685</v>
      </c>
      <c r="J590" s="663" t="s">
        <v>686</v>
      </c>
      <c r="K590" s="663" t="s">
        <v>687</v>
      </c>
      <c r="L590" s="665">
        <v>79.790000000000006</v>
      </c>
      <c r="M590" s="665">
        <v>4</v>
      </c>
      <c r="N590" s="666">
        <v>319.16000000000003</v>
      </c>
    </row>
    <row r="591" spans="1:14" ht="14.4" customHeight="1" x14ac:dyDescent="0.3">
      <c r="A591" s="661" t="s">
        <v>574</v>
      </c>
      <c r="B591" s="662" t="s">
        <v>575</v>
      </c>
      <c r="C591" s="663" t="s">
        <v>588</v>
      </c>
      <c r="D591" s="664" t="s">
        <v>4209</v>
      </c>
      <c r="E591" s="663" t="s">
        <v>597</v>
      </c>
      <c r="F591" s="664" t="s">
        <v>4237</v>
      </c>
      <c r="G591" s="663" t="s">
        <v>627</v>
      </c>
      <c r="H591" s="663" t="s">
        <v>696</v>
      </c>
      <c r="I591" s="663" t="s">
        <v>697</v>
      </c>
      <c r="J591" s="663" t="s">
        <v>698</v>
      </c>
      <c r="K591" s="663" t="s">
        <v>699</v>
      </c>
      <c r="L591" s="665">
        <v>27.848845258457199</v>
      </c>
      <c r="M591" s="665">
        <v>1089</v>
      </c>
      <c r="N591" s="666">
        <v>30327.392486459888</v>
      </c>
    </row>
    <row r="592" spans="1:14" ht="14.4" customHeight="1" x14ac:dyDescent="0.3">
      <c r="A592" s="661" t="s">
        <v>574</v>
      </c>
      <c r="B592" s="662" t="s">
        <v>575</v>
      </c>
      <c r="C592" s="663" t="s">
        <v>588</v>
      </c>
      <c r="D592" s="664" t="s">
        <v>4209</v>
      </c>
      <c r="E592" s="663" t="s">
        <v>597</v>
      </c>
      <c r="F592" s="664" t="s">
        <v>4237</v>
      </c>
      <c r="G592" s="663" t="s">
        <v>627</v>
      </c>
      <c r="H592" s="663" t="s">
        <v>700</v>
      </c>
      <c r="I592" s="663" t="s">
        <v>701</v>
      </c>
      <c r="J592" s="663" t="s">
        <v>702</v>
      </c>
      <c r="K592" s="663" t="s">
        <v>703</v>
      </c>
      <c r="L592" s="665">
        <v>77.684560860865304</v>
      </c>
      <c r="M592" s="665">
        <v>2</v>
      </c>
      <c r="N592" s="666">
        <v>155.36912172173061</v>
      </c>
    </row>
    <row r="593" spans="1:14" ht="14.4" customHeight="1" x14ac:dyDescent="0.3">
      <c r="A593" s="661" t="s">
        <v>574</v>
      </c>
      <c r="B593" s="662" t="s">
        <v>575</v>
      </c>
      <c r="C593" s="663" t="s">
        <v>588</v>
      </c>
      <c r="D593" s="664" t="s">
        <v>4209</v>
      </c>
      <c r="E593" s="663" t="s">
        <v>597</v>
      </c>
      <c r="F593" s="664" t="s">
        <v>4237</v>
      </c>
      <c r="G593" s="663" t="s">
        <v>627</v>
      </c>
      <c r="H593" s="663" t="s">
        <v>704</v>
      </c>
      <c r="I593" s="663" t="s">
        <v>705</v>
      </c>
      <c r="J593" s="663" t="s">
        <v>706</v>
      </c>
      <c r="K593" s="663" t="s">
        <v>707</v>
      </c>
      <c r="L593" s="665">
        <v>63.970000000000006</v>
      </c>
      <c r="M593" s="665">
        <v>1</v>
      </c>
      <c r="N593" s="666">
        <v>63.970000000000006</v>
      </c>
    </row>
    <row r="594" spans="1:14" ht="14.4" customHeight="1" x14ac:dyDescent="0.3">
      <c r="A594" s="661" t="s">
        <v>574</v>
      </c>
      <c r="B594" s="662" t="s">
        <v>575</v>
      </c>
      <c r="C594" s="663" t="s">
        <v>588</v>
      </c>
      <c r="D594" s="664" t="s">
        <v>4209</v>
      </c>
      <c r="E594" s="663" t="s">
        <v>597</v>
      </c>
      <c r="F594" s="664" t="s">
        <v>4237</v>
      </c>
      <c r="G594" s="663" t="s">
        <v>627</v>
      </c>
      <c r="H594" s="663" t="s">
        <v>2444</v>
      </c>
      <c r="I594" s="663" t="s">
        <v>2445</v>
      </c>
      <c r="J594" s="663" t="s">
        <v>710</v>
      </c>
      <c r="K594" s="663" t="s">
        <v>2446</v>
      </c>
      <c r="L594" s="665">
        <v>36.530000000000022</v>
      </c>
      <c r="M594" s="665">
        <v>1</v>
      </c>
      <c r="N594" s="666">
        <v>36.530000000000022</v>
      </c>
    </row>
    <row r="595" spans="1:14" ht="14.4" customHeight="1" x14ac:dyDescent="0.3">
      <c r="A595" s="661" t="s">
        <v>574</v>
      </c>
      <c r="B595" s="662" t="s">
        <v>575</v>
      </c>
      <c r="C595" s="663" t="s">
        <v>588</v>
      </c>
      <c r="D595" s="664" t="s">
        <v>4209</v>
      </c>
      <c r="E595" s="663" t="s">
        <v>597</v>
      </c>
      <c r="F595" s="664" t="s">
        <v>4237</v>
      </c>
      <c r="G595" s="663" t="s">
        <v>627</v>
      </c>
      <c r="H595" s="663" t="s">
        <v>708</v>
      </c>
      <c r="I595" s="663" t="s">
        <v>709</v>
      </c>
      <c r="J595" s="663" t="s">
        <v>710</v>
      </c>
      <c r="K595" s="663" t="s">
        <v>711</v>
      </c>
      <c r="L595" s="665">
        <v>56.5598376049862</v>
      </c>
      <c r="M595" s="665">
        <v>3</v>
      </c>
      <c r="N595" s="666">
        <v>169.6795128149586</v>
      </c>
    </row>
    <row r="596" spans="1:14" ht="14.4" customHeight="1" x14ac:dyDescent="0.3">
      <c r="A596" s="661" t="s">
        <v>574</v>
      </c>
      <c r="B596" s="662" t="s">
        <v>575</v>
      </c>
      <c r="C596" s="663" t="s">
        <v>588</v>
      </c>
      <c r="D596" s="664" t="s">
        <v>4209</v>
      </c>
      <c r="E596" s="663" t="s">
        <v>597</v>
      </c>
      <c r="F596" s="664" t="s">
        <v>4237</v>
      </c>
      <c r="G596" s="663" t="s">
        <v>627</v>
      </c>
      <c r="H596" s="663" t="s">
        <v>2447</v>
      </c>
      <c r="I596" s="663" t="s">
        <v>2448</v>
      </c>
      <c r="J596" s="663" t="s">
        <v>799</v>
      </c>
      <c r="K596" s="663" t="s">
        <v>648</v>
      </c>
      <c r="L596" s="665">
        <v>40.219999999999992</v>
      </c>
      <c r="M596" s="665">
        <v>1</v>
      </c>
      <c r="N596" s="666">
        <v>40.219999999999992</v>
      </c>
    </row>
    <row r="597" spans="1:14" ht="14.4" customHeight="1" x14ac:dyDescent="0.3">
      <c r="A597" s="661" t="s">
        <v>574</v>
      </c>
      <c r="B597" s="662" t="s">
        <v>575</v>
      </c>
      <c r="C597" s="663" t="s">
        <v>588</v>
      </c>
      <c r="D597" s="664" t="s">
        <v>4209</v>
      </c>
      <c r="E597" s="663" t="s">
        <v>597</v>
      </c>
      <c r="F597" s="664" t="s">
        <v>4237</v>
      </c>
      <c r="G597" s="663" t="s">
        <v>627</v>
      </c>
      <c r="H597" s="663" t="s">
        <v>727</v>
      </c>
      <c r="I597" s="663" t="s">
        <v>728</v>
      </c>
      <c r="J597" s="663" t="s">
        <v>729</v>
      </c>
      <c r="K597" s="663" t="s">
        <v>683</v>
      </c>
      <c r="L597" s="665">
        <v>66.07369594617586</v>
      </c>
      <c r="M597" s="665">
        <v>42</v>
      </c>
      <c r="N597" s="666">
        <v>2775.095229739386</v>
      </c>
    </row>
    <row r="598" spans="1:14" ht="14.4" customHeight="1" x14ac:dyDescent="0.3">
      <c r="A598" s="661" t="s">
        <v>574</v>
      </c>
      <c r="B598" s="662" t="s">
        <v>575</v>
      </c>
      <c r="C598" s="663" t="s">
        <v>588</v>
      </c>
      <c r="D598" s="664" t="s">
        <v>4209</v>
      </c>
      <c r="E598" s="663" t="s">
        <v>597</v>
      </c>
      <c r="F598" s="664" t="s">
        <v>4237</v>
      </c>
      <c r="G598" s="663" t="s">
        <v>627</v>
      </c>
      <c r="H598" s="663" t="s">
        <v>730</v>
      </c>
      <c r="I598" s="663" t="s">
        <v>731</v>
      </c>
      <c r="J598" s="663" t="s">
        <v>732</v>
      </c>
      <c r="K598" s="663" t="s">
        <v>733</v>
      </c>
      <c r="L598" s="665">
        <v>58.20977874689892</v>
      </c>
      <c r="M598" s="665">
        <v>4</v>
      </c>
      <c r="N598" s="666">
        <v>232.83911498759568</v>
      </c>
    </row>
    <row r="599" spans="1:14" ht="14.4" customHeight="1" x14ac:dyDescent="0.3">
      <c r="A599" s="661" t="s">
        <v>574</v>
      </c>
      <c r="B599" s="662" t="s">
        <v>575</v>
      </c>
      <c r="C599" s="663" t="s">
        <v>588</v>
      </c>
      <c r="D599" s="664" t="s">
        <v>4209</v>
      </c>
      <c r="E599" s="663" t="s">
        <v>597</v>
      </c>
      <c r="F599" s="664" t="s">
        <v>4237</v>
      </c>
      <c r="G599" s="663" t="s">
        <v>627</v>
      </c>
      <c r="H599" s="663" t="s">
        <v>734</v>
      </c>
      <c r="I599" s="663" t="s">
        <v>735</v>
      </c>
      <c r="J599" s="663" t="s">
        <v>736</v>
      </c>
      <c r="K599" s="663" t="s">
        <v>737</v>
      </c>
      <c r="L599" s="665">
        <v>353.9433970749742</v>
      </c>
      <c r="M599" s="665">
        <v>583</v>
      </c>
      <c r="N599" s="666">
        <v>206349.00049470997</v>
      </c>
    </row>
    <row r="600" spans="1:14" ht="14.4" customHeight="1" x14ac:dyDescent="0.3">
      <c r="A600" s="661" t="s">
        <v>574</v>
      </c>
      <c r="B600" s="662" t="s">
        <v>575</v>
      </c>
      <c r="C600" s="663" t="s">
        <v>588</v>
      </c>
      <c r="D600" s="664" t="s">
        <v>4209</v>
      </c>
      <c r="E600" s="663" t="s">
        <v>597</v>
      </c>
      <c r="F600" s="664" t="s">
        <v>4237</v>
      </c>
      <c r="G600" s="663" t="s">
        <v>627</v>
      </c>
      <c r="H600" s="663" t="s">
        <v>738</v>
      </c>
      <c r="I600" s="663" t="s">
        <v>739</v>
      </c>
      <c r="J600" s="663" t="s">
        <v>740</v>
      </c>
      <c r="K600" s="663" t="s">
        <v>741</v>
      </c>
      <c r="L600" s="665">
        <v>57.488776047315845</v>
      </c>
      <c r="M600" s="665">
        <v>312</v>
      </c>
      <c r="N600" s="666">
        <v>17936.498126762544</v>
      </c>
    </row>
    <row r="601" spans="1:14" ht="14.4" customHeight="1" x14ac:dyDescent="0.3">
      <c r="A601" s="661" t="s">
        <v>574</v>
      </c>
      <c r="B601" s="662" t="s">
        <v>575</v>
      </c>
      <c r="C601" s="663" t="s">
        <v>588</v>
      </c>
      <c r="D601" s="664" t="s">
        <v>4209</v>
      </c>
      <c r="E601" s="663" t="s">
        <v>597</v>
      </c>
      <c r="F601" s="664" t="s">
        <v>4237</v>
      </c>
      <c r="G601" s="663" t="s">
        <v>627</v>
      </c>
      <c r="H601" s="663" t="s">
        <v>742</v>
      </c>
      <c r="I601" s="663" t="s">
        <v>743</v>
      </c>
      <c r="J601" s="663" t="s">
        <v>744</v>
      </c>
      <c r="K601" s="663" t="s">
        <v>745</v>
      </c>
      <c r="L601" s="665">
        <v>103.35196537027517</v>
      </c>
      <c r="M601" s="665">
        <v>7</v>
      </c>
      <c r="N601" s="666">
        <v>723.4637575919262</v>
      </c>
    </row>
    <row r="602" spans="1:14" ht="14.4" customHeight="1" x14ac:dyDescent="0.3">
      <c r="A602" s="661" t="s">
        <v>574</v>
      </c>
      <c r="B602" s="662" t="s">
        <v>575</v>
      </c>
      <c r="C602" s="663" t="s">
        <v>588</v>
      </c>
      <c r="D602" s="664" t="s">
        <v>4209</v>
      </c>
      <c r="E602" s="663" t="s">
        <v>597</v>
      </c>
      <c r="F602" s="664" t="s">
        <v>4237</v>
      </c>
      <c r="G602" s="663" t="s">
        <v>627</v>
      </c>
      <c r="H602" s="663" t="s">
        <v>746</v>
      </c>
      <c r="I602" s="663" t="s">
        <v>747</v>
      </c>
      <c r="J602" s="663" t="s">
        <v>748</v>
      </c>
      <c r="K602" s="663" t="s">
        <v>749</v>
      </c>
      <c r="L602" s="665">
        <v>41.43</v>
      </c>
      <c r="M602" s="665">
        <v>2</v>
      </c>
      <c r="N602" s="666">
        <v>82.86</v>
      </c>
    </row>
    <row r="603" spans="1:14" ht="14.4" customHeight="1" x14ac:dyDescent="0.3">
      <c r="A603" s="661" t="s">
        <v>574</v>
      </c>
      <c r="B603" s="662" t="s">
        <v>575</v>
      </c>
      <c r="C603" s="663" t="s">
        <v>588</v>
      </c>
      <c r="D603" s="664" t="s">
        <v>4209</v>
      </c>
      <c r="E603" s="663" t="s">
        <v>597</v>
      </c>
      <c r="F603" s="664" t="s">
        <v>4237</v>
      </c>
      <c r="G603" s="663" t="s">
        <v>627</v>
      </c>
      <c r="H603" s="663" t="s">
        <v>758</v>
      </c>
      <c r="I603" s="663" t="s">
        <v>759</v>
      </c>
      <c r="J603" s="663" t="s">
        <v>760</v>
      </c>
      <c r="K603" s="663" t="s">
        <v>761</v>
      </c>
      <c r="L603" s="665">
        <v>144.63430141310124</v>
      </c>
      <c r="M603" s="665">
        <v>13</v>
      </c>
      <c r="N603" s="666">
        <v>1880.2459183703163</v>
      </c>
    </row>
    <row r="604" spans="1:14" ht="14.4" customHeight="1" x14ac:dyDescent="0.3">
      <c r="A604" s="661" t="s">
        <v>574</v>
      </c>
      <c r="B604" s="662" t="s">
        <v>575</v>
      </c>
      <c r="C604" s="663" t="s">
        <v>588</v>
      </c>
      <c r="D604" s="664" t="s">
        <v>4209</v>
      </c>
      <c r="E604" s="663" t="s">
        <v>597</v>
      </c>
      <c r="F604" s="664" t="s">
        <v>4237</v>
      </c>
      <c r="G604" s="663" t="s">
        <v>627</v>
      </c>
      <c r="H604" s="663" t="s">
        <v>2449</v>
      </c>
      <c r="I604" s="663" t="s">
        <v>2450</v>
      </c>
      <c r="J604" s="663" t="s">
        <v>2451</v>
      </c>
      <c r="K604" s="663" t="s">
        <v>2452</v>
      </c>
      <c r="L604" s="665">
        <v>441.09924999999998</v>
      </c>
      <c r="M604" s="665">
        <v>2</v>
      </c>
      <c r="N604" s="666">
        <v>882.19849999999997</v>
      </c>
    </row>
    <row r="605" spans="1:14" ht="14.4" customHeight="1" x14ac:dyDescent="0.3">
      <c r="A605" s="661" t="s">
        <v>574</v>
      </c>
      <c r="B605" s="662" t="s">
        <v>575</v>
      </c>
      <c r="C605" s="663" t="s">
        <v>588</v>
      </c>
      <c r="D605" s="664" t="s">
        <v>4209</v>
      </c>
      <c r="E605" s="663" t="s">
        <v>597</v>
      </c>
      <c r="F605" s="664" t="s">
        <v>4237</v>
      </c>
      <c r="G605" s="663" t="s">
        <v>627</v>
      </c>
      <c r="H605" s="663" t="s">
        <v>2453</v>
      </c>
      <c r="I605" s="663" t="s">
        <v>2454</v>
      </c>
      <c r="J605" s="663" t="s">
        <v>1200</v>
      </c>
      <c r="K605" s="663" t="s">
        <v>2455</v>
      </c>
      <c r="L605" s="665">
        <v>185.61</v>
      </c>
      <c r="M605" s="665">
        <v>1</v>
      </c>
      <c r="N605" s="666">
        <v>185.61</v>
      </c>
    </row>
    <row r="606" spans="1:14" ht="14.4" customHeight="1" x14ac:dyDescent="0.3">
      <c r="A606" s="661" t="s">
        <v>574</v>
      </c>
      <c r="B606" s="662" t="s">
        <v>575</v>
      </c>
      <c r="C606" s="663" t="s">
        <v>588</v>
      </c>
      <c r="D606" s="664" t="s">
        <v>4209</v>
      </c>
      <c r="E606" s="663" t="s">
        <v>597</v>
      </c>
      <c r="F606" s="664" t="s">
        <v>4237</v>
      </c>
      <c r="G606" s="663" t="s">
        <v>627</v>
      </c>
      <c r="H606" s="663" t="s">
        <v>782</v>
      </c>
      <c r="I606" s="663" t="s">
        <v>782</v>
      </c>
      <c r="J606" s="663" t="s">
        <v>783</v>
      </c>
      <c r="K606" s="663" t="s">
        <v>784</v>
      </c>
      <c r="L606" s="665">
        <v>36.539156699557068</v>
      </c>
      <c r="M606" s="665">
        <v>424</v>
      </c>
      <c r="N606" s="666">
        <v>15492.602440612198</v>
      </c>
    </row>
    <row r="607" spans="1:14" ht="14.4" customHeight="1" x14ac:dyDescent="0.3">
      <c r="A607" s="661" t="s">
        <v>574</v>
      </c>
      <c r="B607" s="662" t="s">
        <v>575</v>
      </c>
      <c r="C607" s="663" t="s">
        <v>588</v>
      </c>
      <c r="D607" s="664" t="s">
        <v>4209</v>
      </c>
      <c r="E607" s="663" t="s">
        <v>597</v>
      </c>
      <c r="F607" s="664" t="s">
        <v>4237</v>
      </c>
      <c r="G607" s="663" t="s">
        <v>627</v>
      </c>
      <c r="H607" s="663" t="s">
        <v>785</v>
      </c>
      <c r="I607" s="663" t="s">
        <v>786</v>
      </c>
      <c r="J607" s="663" t="s">
        <v>787</v>
      </c>
      <c r="K607" s="663" t="s">
        <v>788</v>
      </c>
      <c r="L607" s="665">
        <v>154.97813105466295</v>
      </c>
      <c r="M607" s="665">
        <v>11</v>
      </c>
      <c r="N607" s="666">
        <v>1704.7594416012923</v>
      </c>
    </row>
    <row r="608" spans="1:14" ht="14.4" customHeight="1" x14ac:dyDescent="0.3">
      <c r="A608" s="661" t="s">
        <v>574</v>
      </c>
      <c r="B608" s="662" t="s">
        <v>575</v>
      </c>
      <c r="C608" s="663" t="s">
        <v>588</v>
      </c>
      <c r="D608" s="664" t="s">
        <v>4209</v>
      </c>
      <c r="E608" s="663" t="s">
        <v>597</v>
      </c>
      <c r="F608" s="664" t="s">
        <v>4237</v>
      </c>
      <c r="G608" s="663" t="s">
        <v>627</v>
      </c>
      <c r="H608" s="663" t="s">
        <v>793</v>
      </c>
      <c r="I608" s="663" t="s">
        <v>794</v>
      </c>
      <c r="J608" s="663" t="s">
        <v>795</v>
      </c>
      <c r="K608" s="663" t="s">
        <v>796</v>
      </c>
      <c r="L608" s="665">
        <v>200.25888888888889</v>
      </c>
      <c r="M608" s="665">
        <v>3</v>
      </c>
      <c r="N608" s="666">
        <v>600.77666666666664</v>
      </c>
    </row>
    <row r="609" spans="1:14" ht="14.4" customHeight="1" x14ac:dyDescent="0.3">
      <c r="A609" s="661" t="s">
        <v>574</v>
      </c>
      <c r="B609" s="662" t="s">
        <v>575</v>
      </c>
      <c r="C609" s="663" t="s">
        <v>588</v>
      </c>
      <c r="D609" s="664" t="s">
        <v>4209</v>
      </c>
      <c r="E609" s="663" t="s">
        <v>597</v>
      </c>
      <c r="F609" s="664" t="s">
        <v>4237</v>
      </c>
      <c r="G609" s="663" t="s">
        <v>627</v>
      </c>
      <c r="H609" s="663" t="s">
        <v>797</v>
      </c>
      <c r="I609" s="663" t="s">
        <v>798</v>
      </c>
      <c r="J609" s="663" t="s">
        <v>799</v>
      </c>
      <c r="K609" s="663" t="s">
        <v>800</v>
      </c>
      <c r="L609" s="665">
        <v>157.70999999999998</v>
      </c>
      <c r="M609" s="665">
        <v>1</v>
      </c>
      <c r="N609" s="666">
        <v>157.70999999999998</v>
      </c>
    </row>
    <row r="610" spans="1:14" ht="14.4" customHeight="1" x14ac:dyDescent="0.3">
      <c r="A610" s="661" t="s">
        <v>574</v>
      </c>
      <c r="B610" s="662" t="s">
        <v>575</v>
      </c>
      <c r="C610" s="663" t="s">
        <v>588</v>
      </c>
      <c r="D610" s="664" t="s">
        <v>4209</v>
      </c>
      <c r="E610" s="663" t="s">
        <v>597</v>
      </c>
      <c r="F610" s="664" t="s">
        <v>4237</v>
      </c>
      <c r="G610" s="663" t="s">
        <v>627</v>
      </c>
      <c r="H610" s="663" t="s">
        <v>809</v>
      </c>
      <c r="I610" s="663" t="s">
        <v>810</v>
      </c>
      <c r="J610" s="663" t="s">
        <v>811</v>
      </c>
      <c r="K610" s="663" t="s">
        <v>812</v>
      </c>
      <c r="L610" s="665">
        <v>118.72999999999999</v>
      </c>
      <c r="M610" s="665">
        <v>1</v>
      </c>
      <c r="N610" s="666">
        <v>118.72999999999999</v>
      </c>
    </row>
    <row r="611" spans="1:14" ht="14.4" customHeight="1" x14ac:dyDescent="0.3">
      <c r="A611" s="661" t="s">
        <v>574</v>
      </c>
      <c r="B611" s="662" t="s">
        <v>575</v>
      </c>
      <c r="C611" s="663" t="s">
        <v>588</v>
      </c>
      <c r="D611" s="664" t="s">
        <v>4209</v>
      </c>
      <c r="E611" s="663" t="s">
        <v>597</v>
      </c>
      <c r="F611" s="664" t="s">
        <v>4237</v>
      </c>
      <c r="G611" s="663" t="s">
        <v>627</v>
      </c>
      <c r="H611" s="663" t="s">
        <v>817</v>
      </c>
      <c r="I611" s="663" t="s">
        <v>818</v>
      </c>
      <c r="J611" s="663" t="s">
        <v>819</v>
      </c>
      <c r="K611" s="663" t="s">
        <v>820</v>
      </c>
      <c r="L611" s="665">
        <v>85.849949695834255</v>
      </c>
      <c r="M611" s="665">
        <v>1</v>
      </c>
      <c r="N611" s="666">
        <v>85.849949695834255</v>
      </c>
    </row>
    <row r="612" spans="1:14" ht="14.4" customHeight="1" x14ac:dyDescent="0.3">
      <c r="A612" s="661" t="s">
        <v>574</v>
      </c>
      <c r="B612" s="662" t="s">
        <v>575</v>
      </c>
      <c r="C612" s="663" t="s">
        <v>588</v>
      </c>
      <c r="D612" s="664" t="s">
        <v>4209</v>
      </c>
      <c r="E612" s="663" t="s">
        <v>597</v>
      </c>
      <c r="F612" s="664" t="s">
        <v>4237</v>
      </c>
      <c r="G612" s="663" t="s">
        <v>627</v>
      </c>
      <c r="H612" s="663" t="s">
        <v>835</v>
      </c>
      <c r="I612" s="663" t="s">
        <v>836</v>
      </c>
      <c r="J612" s="663" t="s">
        <v>837</v>
      </c>
      <c r="K612" s="663" t="s">
        <v>838</v>
      </c>
      <c r="L612" s="665">
        <v>321.96150415019241</v>
      </c>
      <c r="M612" s="665">
        <v>136</v>
      </c>
      <c r="N612" s="666">
        <v>43786.764564426165</v>
      </c>
    </row>
    <row r="613" spans="1:14" ht="14.4" customHeight="1" x14ac:dyDescent="0.3">
      <c r="A613" s="661" t="s">
        <v>574</v>
      </c>
      <c r="B613" s="662" t="s">
        <v>575</v>
      </c>
      <c r="C613" s="663" t="s">
        <v>588</v>
      </c>
      <c r="D613" s="664" t="s">
        <v>4209</v>
      </c>
      <c r="E613" s="663" t="s">
        <v>597</v>
      </c>
      <c r="F613" s="664" t="s">
        <v>4237</v>
      </c>
      <c r="G613" s="663" t="s">
        <v>627</v>
      </c>
      <c r="H613" s="663" t="s">
        <v>866</v>
      </c>
      <c r="I613" s="663" t="s">
        <v>867</v>
      </c>
      <c r="J613" s="663" t="s">
        <v>868</v>
      </c>
      <c r="K613" s="663" t="s">
        <v>869</v>
      </c>
      <c r="L613" s="665">
        <v>84.080905421024596</v>
      </c>
      <c r="M613" s="665">
        <v>21</v>
      </c>
      <c r="N613" s="666">
        <v>1765.6990138415165</v>
      </c>
    </row>
    <row r="614" spans="1:14" ht="14.4" customHeight="1" x14ac:dyDescent="0.3">
      <c r="A614" s="661" t="s">
        <v>574</v>
      </c>
      <c r="B614" s="662" t="s">
        <v>575</v>
      </c>
      <c r="C614" s="663" t="s">
        <v>588</v>
      </c>
      <c r="D614" s="664" t="s">
        <v>4209</v>
      </c>
      <c r="E614" s="663" t="s">
        <v>597</v>
      </c>
      <c r="F614" s="664" t="s">
        <v>4237</v>
      </c>
      <c r="G614" s="663" t="s">
        <v>627</v>
      </c>
      <c r="H614" s="663" t="s">
        <v>870</v>
      </c>
      <c r="I614" s="663" t="s">
        <v>871</v>
      </c>
      <c r="J614" s="663" t="s">
        <v>740</v>
      </c>
      <c r="K614" s="663" t="s">
        <v>872</v>
      </c>
      <c r="L614" s="665">
        <v>38.743104378425024</v>
      </c>
      <c r="M614" s="665">
        <v>7</v>
      </c>
      <c r="N614" s="666">
        <v>271.20173064897517</v>
      </c>
    </row>
    <row r="615" spans="1:14" ht="14.4" customHeight="1" x14ac:dyDescent="0.3">
      <c r="A615" s="661" t="s">
        <v>574</v>
      </c>
      <c r="B615" s="662" t="s">
        <v>575</v>
      </c>
      <c r="C615" s="663" t="s">
        <v>588</v>
      </c>
      <c r="D615" s="664" t="s">
        <v>4209</v>
      </c>
      <c r="E615" s="663" t="s">
        <v>597</v>
      </c>
      <c r="F615" s="664" t="s">
        <v>4237</v>
      </c>
      <c r="G615" s="663" t="s">
        <v>627</v>
      </c>
      <c r="H615" s="663" t="s">
        <v>2456</v>
      </c>
      <c r="I615" s="663" t="s">
        <v>2457</v>
      </c>
      <c r="J615" s="663" t="s">
        <v>2458</v>
      </c>
      <c r="K615" s="663" t="s">
        <v>2459</v>
      </c>
      <c r="L615" s="665">
        <v>62.273937323715906</v>
      </c>
      <c r="M615" s="665">
        <v>10</v>
      </c>
      <c r="N615" s="666">
        <v>622.73937323715904</v>
      </c>
    </row>
    <row r="616" spans="1:14" ht="14.4" customHeight="1" x14ac:dyDescent="0.3">
      <c r="A616" s="661" t="s">
        <v>574</v>
      </c>
      <c r="B616" s="662" t="s">
        <v>575</v>
      </c>
      <c r="C616" s="663" t="s">
        <v>588</v>
      </c>
      <c r="D616" s="664" t="s">
        <v>4209</v>
      </c>
      <c r="E616" s="663" t="s">
        <v>597</v>
      </c>
      <c r="F616" s="664" t="s">
        <v>4237</v>
      </c>
      <c r="G616" s="663" t="s">
        <v>627</v>
      </c>
      <c r="H616" s="663" t="s">
        <v>880</v>
      </c>
      <c r="I616" s="663" t="s">
        <v>881</v>
      </c>
      <c r="J616" s="663" t="s">
        <v>882</v>
      </c>
      <c r="K616" s="663" t="s">
        <v>883</v>
      </c>
      <c r="L616" s="665">
        <v>74.309632990668206</v>
      </c>
      <c r="M616" s="665">
        <v>6</v>
      </c>
      <c r="N616" s="666">
        <v>445.85779794400923</v>
      </c>
    </row>
    <row r="617" spans="1:14" ht="14.4" customHeight="1" x14ac:dyDescent="0.3">
      <c r="A617" s="661" t="s">
        <v>574</v>
      </c>
      <c r="B617" s="662" t="s">
        <v>575</v>
      </c>
      <c r="C617" s="663" t="s">
        <v>588</v>
      </c>
      <c r="D617" s="664" t="s">
        <v>4209</v>
      </c>
      <c r="E617" s="663" t="s">
        <v>597</v>
      </c>
      <c r="F617" s="664" t="s">
        <v>4237</v>
      </c>
      <c r="G617" s="663" t="s">
        <v>627</v>
      </c>
      <c r="H617" s="663" t="s">
        <v>888</v>
      </c>
      <c r="I617" s="663" t="s">
        <v>889</v>
      </c>
      <c r="J617" s="663" t="s">
        <v>886</v>
      </c>
      <c r="K617" s="663" t="s">
        <v>890</v>
      </c>
      <c r="L617" s="665">
        <v>150.48000000000005</v>
      </c>
      <c r="M617" s="665">
        <v>1</v>
      </c>
      <c r="N617" s="666">
        <v>150.48000000000005</v>
      </c>
    </row>
    <row r="618" spans="1:14" ht="14.4" customHeight="1" x14ac:dyDescent="0.3">
      <c r="A618" s="661" t="s">
        <v>574</v>
      </c>
      <c r="B618" s="662" t="s">
        <v>575</v>
      </c>
      <c r="C618" s="663" t="s">
        <v>588</v>
      </c>
      <c r="D618" s="664" t="s">
        <v>4209</v>
      </c>
      <c r="E618" s="663" t="s">
        <v>597</v>
      </c>
      <c r="F618" s="664" t="s">
        <v>4237</v>
      </c>
      <c r="G618" s="663" t="s">
        <v>627</v>
      </c>
      <c r="H618" s="663" t="s">
        <v>2460</v>
      </c>
      <c r="I618" s="663" t="s">
        <v>2461</v>
      </c>
      <c r="J618" s="663" t="s">
        <v>2462</v>
      </c>
      <c r="K618" s="663"/>
      <c r="L618" s="665">
        <v>205.6</v>
      </c>
      <c r="M618" s="665">
        <v>1</v>
      </c>
      <c r="N618" s="666">
        <v>205.6</v>
      </c>
    </row>
    <row r="619" spans="1:14" ht="14.4" customHeight="1" x14ac:dyDescent="0.3">
      <c r="A619" s="661" t="s">
        <v>574</v>
      </c>
      <c r="B619" s="662" t="s">
        <v>575</v>
      </c>
      <c r="C619" s="663" t="s">
        <v>588</v>
      </c>
      <c r="D619" s="664" t="s">
        <v>4209</v>
      </c>
      <c r="E619" s="663" t="s">
        <v>597</v>
      </c>
      <c r="F619" s="664" t="s">
        <v>4237</v>
      </c>
      <c r="G619" s="663" t="s">
        <v>627</v>
      </c>
      <c r="H619" s="663" t="s">
        <v>2463</v>
      </c>
      <c r="I619" s="663" t="s">
        <v>2464</v>
      </c>
      <c r="J619" s="663" t="s">
        <v>2465</v>
      </c>
      <c r="K619" s="663" t="s">
        <v>2466</v>
      </c>
      <c r="L619" s="665">
        <v>155.94</v>
      </c>
      <c r="M619" s="665">
        <v>2</v>
      </c>
      <c r="N619" s="666">
        <v>311.88</v>
      </c>
    </row>
    <row r="620" spans="1:14" ht="14.4" customHeight="1" x14ac:dyDescent="0.3">
      <c r="A620" s="661" t="s">
        <v>574</v>
      </c>
      <c r="B620" s="662" t="s">
        <v>575</v>
      </c>
      <c r="C620" s="663" t="s">
        <v>588</v>
      </c>
      <c r="D620" s="664" t="s">
        <v>4209</v>
      </c>
      <c r="E620" s="663" t="s">
        <v>597</v>
      </c>
      <c r="F620" s="664" t="s">
        <v>4237</v>
      </c>
      <c r="G620" s="663" t="s">
        <v>627</v>
      </c>
      <c r="H620" s="663" t="s">
        <v>2467</v>
      </c>
      <c r="I620" s="663" t="s">
        <v>2468</v>
      </c>
      <c r="J620" s="663" t="s">
        <v>2469</v>
      </c>
      <c r="K620" s="663" t="s">
        <v>2470</v>
      </c>
      <c r="L620" s="665">
        <v>207.89749999999998</v>
      </c>
      <c r="M620" s="665">
        <v>4</v>
      </c>
      <c r="N620" s="666">
        <v>831.58999999999992</v>
      </c>
    </row>
    <row r="621" spans="1:14" ht="14.4" customHeight="1" x14ac:dyDescent="0.3">
      <c r="A621" s="661" t="s">
        <v>574</v>
      </c>
      <c r="B621" s="662" t="s">
        <v>575</v>
      </c>
      <c r="C621" s="663" t="s">
        <v>588</v>
      </c>
      <c r="D621" s="664" t="s">
        <v>4209</v>
      </c>
      <c r="E621" s="663" t="s">
        <v>597</v>
      </c>
      <c r="F621" s="664" t="s">
        <v>4237</v>
      </c>
      <c r="G621" s="663" t="s">
        <v>627</v>
      </c>
      <c r="H621" s="663" t="s">
        <v>2471</v>
      </c>
      <c r="I621" s="663" t="s">
        <v>2472</v>
      </c>
      <c r="J621" s="663" t="s">
        <v>2473</v>
      </c>
      <c r="K621" s="663" t="s">
        <v>1246</v>
      </c>
      <c r="L621" s="665">
        <v>74.869438891327874</v>
      </c>
      <c r="M621" s="665">
        <v>2</v>
      </c>
      <c r="N621" s="666">
        <v>149.73887778265575</v>
      </c>
    </row>
    <row r="622" spans="1:14" ht="14.4" customHeight="1" x14ac:dyDescent="0.3">
      <c r="A622" s="661" t="s">
        <v>574</v>
      </c>
      <c r="B622" s="662" t="s">
        <v>575</v>
      </c>
      <c r="C622" s="663" t="s">
        <v>588</v>
      </c>
      <c r="D622" s="664" t="s">
        <v>4209</v>
      </c>
      <c r="E622" s="663" t="s">
        <v>597</v>
      </c>
      <c r="F622" s="664" t="s">
        <v>4237</v>
      </c>
      <c r="G622" s="663" t="s">
        <v>627</v>
      </c>
      <c r="H622" s="663" t="s">
        <v>907</v>
      </c>
      <c r="I622" s="663" t="s">
        <v>908</v>
      </c>
      <c r="J622" s="663" t="s">
        <v>909</v>
      </c>
      <c r="K622" s="663" t="s">
        <v>910</v>
      </c>
      <c r="L622" s="665">
        <v>117.16420349692795</v>
      </c>
      <c r="M622" s="665">
        <v>14</v>
      </c>
      <c r="N622" s="666">
        <v>1640.2988489569914</v>
      </c>
    </row>
    <row r="623" spans="1:14" ht="14.4" customHeight="1" x14ac:dyDescent="0.3">
      <c r="A623" s="661" t="s">
        <v>574</v>
      </c>
      <c r="B623" s="662" t="s">
        <v>575</v>
      </c>
      <c r="C623" s="663" t="s">
        <v>588</v>
      </c>
      <c r="D623" s="664" t="s">
        <v>4209</v>
      </c>
      <c r="E623" s="663" t="s">
        <v>597</v>
      </c>
      <c r="F623" s="664" t="s">
        <v>4237</v>
      </c>
      <c r="G623" s="663" t="s">
        <v>627</v>
      </c>
      <c r="H623" s="663" t="s">
        <v>931</v>
      </c>
      <c r="I623" s="663" t="s">
        <v>932</v>
      </c>
      <c r="J623" s="663" t="s">
        <v>933</v>
      </c>
      <c r="K623" s="663" t="s">
        <v>934</v>
      </c>
      <c r="L623" s="665">
        <v>361.31449325488313</v>
      </c>
      <c r="M623" s="665">
        <v>20</v>
      </c>
      <c r="N623" s="666">
        <v>7226.2898650976631</v>
      </c>
    </row>
    <row r="624" spans="1:14" ht="14.4" customHeight="1" x14ac:dyDescent="0.3">
      <c r="A624" s="661" t="s">
        <v>574</v>
      </c>
      <c r="B624" s="662" t="s">
        <v>575</v>
      </c>
      <c r="C624" s="663" t="s">
        <v>588</v>
      </c>
      <c r="D624" s="664" t="s">
        <v>4209</v>
      </c>
      <c r="E624" s="663" t="s">
        <v>597</v>
      </c>
      <c r="F624" s="664" t="s">
        <v>4237</v>
      </c>
      <c r="G624" s="663" t="s">
        <v>627</v>
      </c>
      <c r="H624" s="663" t="s">
        <v>935</v>
      </c>
      <c r="I624" s="663" t="s">
        <v>936</v>
      </c>
      <c r="J624" s="663" t="s">
        <v>937</v>
      </c>
      <c r="K624" s="663" t="s">
        <v>938</v>
      </c>
      <c r="L624" s="665">
        <v>63.58</v>
      </c>
      <c r="M624" s="665">
        <v>1</v>
      </c>
      <c r="N624" s="666">
        <v>63.58</v>
      </c>
    </row>
    <row r="625" spans="1:14" ht="14.4" customHeight="1" x14ac:dyDescent="0.3">
      <c r="A625" s="661" t="s">
        <v>574</v>
      </c>
      <c r="B625" s="662" t="s">
        <v>575</v>
      </c>
      <c r="C625" s="663" t="s">
        <v>588</v>
      </c>
      <c r="D625" s="664" t="s">
        <v>4209</v>
      </c>
      <c r="E625" s="663" t="s">
        <v>597</v>
      </c>
      <c r="F625" s="664" t="s">
        <v>4237</v>
      </c>
      <c r="G625" s="663" t="s">
        <v>627</v>
      </c>
      <c r="H625" s="663" t="s">
        <v>2474</v>
      </c>
      <c r="I625" s="663" t="s">
        <v>2474</v>
      </c>
      <c r="J625" s="663" t="s">
        <v>2475</v>
      </c>
      <c r="K625" s="663" t="s">
        <v>2000</v>
      </c>
      <c r="L625" s="665">
        <v>147.64499947518519</v>
      </c>
      <c r="M625" s="665">
        <v>2</v>
      </c>
      <c r="N625" s="666">
        <v>295.28999895037038</v>
      </c>
    </row>
    <row r="626" spans="1:14" ht="14.4" customHeight="1" x14ac:dyDescent="0.3">
      <c r="A626" s="661" t="s">
        <v>574</v>
      </c>
      <c r="B626" s="662" t="s">
        <v>575</v>
      </c>
      <c r="C626" s="663" t="s">
        <v>588</v>
      </c>
      <c r="D626" s="664" t="s">
        <v>4209</v>
      </c>
      <c r="E626" s="663" t="s">
        <v>597</v>
      </c>
      <c r="F626" s="664" t="s">
        <v>4237</v>
      </c>
      <c r="G626" s="663" t="s">
        <v>627</v>
      </c>
      <c r="H626" s="663" t="s">
        <v>2476</v>
      </c>
      <c r="I626" s="663" t="s">
        <v>2477</v>
      </c>
      <c r="J626" s="663" t="s">
        <v>2478</v>
      </c>
      <c r="K626" s="663" t="s">
        <v>2479</v>
      </c>
      <c r="L626" s="665">
        <v>105.09269675787546</v>
      </c>
      <c r="M626" s="665">
        <v>6</v>
      </c>
      <c r="N626" s="666">
        <v>630.55618054725278</v>
      </c>
    </row>
    <row r="627" spans="1:14" ht="14.4" customHeight="1" x14ac:dyDescent="0.3">
      <c r="A627" s="661" t="s">
        <v>574</v>
      </c>
      <c r="B627" s="662" t="s">
        <v>575</v>
      </c>
      <c r="C627" s="663" t="s">
        <v>588</v>
      </c>
      <c r="D627" s="664" t="s">
        <v>4209</v>
      </c>
      <c r="E627" s="663" t="s">
        <v>597</v>
      </c>
      <c r="F627" s="664" t="s">
        <v>4237</v>
      </c>
      <c r="G627" s="663" t="s">
        <v>627</v>
      </c>
      <c r="H627" s="663" t="s">
        <v>2480</v>
      </c>
      <c r="I627" s="663" t="s">
        <v>2481</v>
      </c>
      <c r="J627" s="663" t="s">
        <v>2482</v>
      </c>
      <c r="K627" s="663" t="s">
        <v>2483</v>
      </c>
      <c r="L627" s="665">
        <v>72.669979173704391</v>
      </c>
      <c r="M627" s="665">
        <v>3</v>
      </c>
      <c r="N627" s="666">
        <v>218.00993752111316</v>
      </c>
    </row>
    <row r="628" spans="1:14" ht="14.4" customHeight="1" x14ac:dyDescent="0.3">
      <c r="A628" s="661" t="s">
        <v>574</v>
      </c>
      <c r="B628" s="662" t="s">
        <v>575</v>
      </c>
      <c r="C628" s="663" t="s">
        <v>588</v>
      </c>
      <c r="D628" s="664" t="s">
        <v>4209</v>
      </c>
      <c r="E628" s="663" t="s">
        <v>597</v>
      </c>
      <c r="F628" s="664" t="s">
        <v>4237</v>
      </c>
      <c r="G628" s="663" t="s">
        <v>627</v>
      </c>
      <c r="H628" s="663" t="s">
        <v>943</v>
      </c>
      <c r="I628" s="663" t="s">
        <v>944</v>
      </c>
      <c r="J628" s="663" t="s">
        <v>945</v>
      </c>
      <c r="K628" s="663" t="s">
        <v>946</v>
      </c>
      <c r="L628" s="665">
        <v>162.4728466269614</v>
      </c>
      <c r="M628" s="665">
        <v>3</v>
      </c>
      <c r="N628" s="666">
        <v>487.41853988088417</v>
      </c>
    </row>
    <row r="629" spans="1:14" ht="14.4" customHeight="1" x14ac:dyDescent="0.3">
      <c r="A629" s="661" t="s">
        <v>574</v>
      </c>
      <c r="B629" s="662" t="s">
        <v>575</v>
      </c>
      <c r="C629" s="663" t="s">
        <v>588</v>
      </c>
      <c r="D629" s="664" t="s">
        <v>4209</v>
      </c>
      <c r="E629" s="663" t="s">
        <v>597</v>
      </c>
      <c r="F629" s="664" t="s">
        <v>4237</v>
      </c>
      <c r="G629" s="663" t="s">
        <v>627</v>
      </c>
      <c r="H629" s="663" t="s">
        <v>2484</v>
      </c>
      <c r="I629" s="663" t="s">
        <v>2485</v>
      </c>
      <c r="J629" s="663" t="s">
        <v>957</v>
      </c>
      <c r="K629" s="663" t="s">
        <v>2486</v>
      </c>
      <c r="L629" s="665">
        <v>135.32033809452486</v>
      </c>
      <c r="M629" s="665">
        <v>1</v>
      </c>
      <c r="N629" s="666">
        <v>135.32033809452486</v>
      </c>
    </row>
    <row r="630" spans="1:14" ht="14.4" customHeight="1" x14ac:dyDescent="0.3">
      <c r="A630" s="661" t="s">
        <v>574</v>
      </c>
      <c r="B630" s="662" t="s">
        <v>575</v>
      </c>
      <c r="C630" s="663" t="s">
        <v>588</v>
      </c>
      <c r="D630" s="664" t="s">
        <v>4209</v>
      </c>
      <c r="E630" s="663" t="s">
        <v>597</v>
      </c>
      <c r="F630" s="664" t="s">
        <v>4237</v>
      </c>
      <c r="G630" s="663" t="s">
        <v>627</v>
      </c>
      <c r="H630" s="663" t="s">
        <v>955</v>
      </c>
      <c r="I630" s="663" t="s">
        <v>956</v>
      </c>
      <c r="J630" s="663" t="s">
        <v>957</v>
      </c>
      <c r="K630" s="663" t="s">
        <v>958</v>
      </c>
      <c r="L630" s="665">
        <v>138.17625730587258</v>
      </c>
      <c r="M630" s="665">
        <v>36</v>
      </c>
      <c r="N630" s="666">
        <v>4974.3452630114134</v>
      </c>
    </row>
    <row r="631" spans="1:14" ht="14.4" customHeight="1" x14ac:dyDescent="0.3">
      <c r="A631" s="661" t="s">
        <v>574</v>
      </c>
      <c r="B631" s="662" t="s">
        <v>575</v>
      </c>
      <c r="C631" s="663" t="s">
        <v>588</v>
      </c>
      <c r="D631" s="664" t="s">
        <v>4209</v>
      </c>
      <c r="E631" s="663" t="s">
        <v>597</v>
      </c>
      <c r="F631" s="664" t="s">
        <v>4237</v>
      </c>
      <c r="G631" s="663" t="s">
        <v>627</v>
      </c>
      <c r="H631" s="663" t="s">
        <v>967</v>
      </c>
      <c r="I631" s="663" t="s">
        <v>968</v>
      </c>
      <c r="J631" s="663" t="s">
        <v>969</v>
      </c>
      <c r="K631" s="663" t="s">
        <v>970</v>
      </c>
      <c r="L631" s="665">
        <v>126.0822779774071</v>
      </c>
      <c r="M631" s="665">
        <v>4</v>
      </c>
      <c r="N631" s="666">
        <v>504.32911190962841</v>
      </c>
    </row>
    <row r="632" spans="1:14" ht="14.4" customHeight="1" x14ac:dyDescent="0.3">
      <c r="A632" s="661" t="s">
        <v>574</v>
      </c>
      <c r="B632" s="662" t="s">
        <v>575</v>
      </c>
      <c r="C632" s="663" t="s">
        <v>588</v>
      </c>
      <c r="D632" s="664" t="s">
        <v>4209</v>
      </c>
      <c r="E632" s="663" t="s">
        <v>597</v>
      </c>
      <c r="F632" s="664" t="s">
        <v>4237</v>
      </c>
      <c r="G632" s="663" t="s">
        <v>627</v>
      </c>
      <c r="H632" s="663" t="s">
        <v>971</v>
      </c>
      <c r="I632" s="663" t="s">
        <v>972</v>
      </c>
      <c r="J632" s="663" t="s">
        <v>973</v>
      </c>
      <c r="K632" s="663" t="s">
        <v>974</v>
      </c>
      <c r="L632" s="665">
        <v>88.459094294840128</v>
      </c>
      <c r="M632" s="665">
        <v>5</v>
      </c>
      <c r="N632" s="666">
        <v>442.29547147420061</v>
      </c>
    </row>
    <row r="633" spans="1:14" ht="14.4" customHeight="1" x14ac:dyDescent="0.3">
      <c r="A633" s="661" t="s">
        <v>574</v>
      </c>
      <c r="B633" s="662" t="s">
        <v>575</v>
      </c>
      <c r="C633" s="663" t="s">
        <v>588</v>
      </c>
      <c r="D633" s="664" t="s">
        <v>4209</v>
      </c>
      <c r="E633" s="663" t="s">
        <v>597</v>
      </c>
      <c r="F633" s="664" t="s">
        <v>4237</v>
      </c>
      <c r="G633" s="663" t="s">
        <v>627</v>
      </c>
      <c r="H633" s="663" t="s">
        <v>979</v>
      </c>
      <c r="I633" s="663" t="s">
        <v>979</v>
      </c>
      <c r="J633" s="663" t="s">
        <v>752</v>
      </c>
      <c r="K633" s="663" t="s">
        <v>980</v>
      </c>
      <c r="L633" s="665">
        <v>106.53390665480758</v>
      </c>
      <c r="M633" s="665">
        <v>5</v>
      </c>
      <c r="N633" s="666">
        <v>532.66953327403792</v>
      </c>
    </row>
    <row r="634" spans="1:14" ht="14.4" customHeight="1" x14ac:dyDescent="0.3">
      <c r="A634" s="661" t="s">
        <v>574</v>
      </c>
      <c r="B634" s="662" t="s">
        <v>575</v>
      </c>
      <c r="C634" s="663" t="s">
        <v>588</v>
      </c>
      <c r="D634" s="664" t="s">
        <v>4209</v>
      </c>
      <c r="E634" s="663" t="s">
        <v>597</v>
      </c>
      <c r="F634" s="664" t="s">
        <v>4237</v>
      </c>
      <c r="G634" s="663" t="s">
        <v>627</v>
      </c>
      <c r="H634" s="663" t="s">
        <v>985</v>
      </c>
      <c r="I634" s="663" t="s">
        <v>986</v>
      </c>
      <c r="J634" s="663" t="s">
        <v>983</v>
      </c>
      <c r="K634" s="663" t="s">
        <v>987</v>
      </c>
      <c r="L634" s="665">
        <v>276.1079616112591</v>
      </c>
      <c r="M634" s="665">
        <v>19</v>
      </c>
      <c r="N634" s="666">
        <v>5246.0512706139225</v>
      </c>
    </row>
    <row r="635" spans="1:14" ht="14.4" customHeight="1" x14ac:dyDescent="0.3">
      <c r="A635" s="661" t="s">
        <v>574</v>
      </c>
      <c r="B635" s="662" t="s">
        <v>575</v>
      </c>
      <c r="C635" s="663" t="s">
        <v>588</v>
      </c>
      <c r="D635" s="664" t="s">
        <v>4209</v>
      </c>
      <c r="E635" s="663" t="s">
        <v>597</v>
      </c>
      <c r="F635" s="664" t="s">
        <v>4237</v>
      </c>
      <c r="G635" s="663" t="s">
        <v>627</v>
      </c>
      <c r="H635" s="663" t="s">
        <v>988</v>
      </c>
      <c r="I635" s="663" t="s">
        <v>989</v>
      </c>
      <c r="J635" s="663" t="s">
        <v>990</v>
      </c>
      <c r="K635" s="663" t="s">
        <v>991</v>
      </c>
      <c r="L635" s="665">
        <v>375.12787484299554</v>
      </c>
      <c r="M635" s="665">
        <v>177</v>
      </c>
      <c r="N635" s="666">
        <v>66397.633847210207</v>
      </c>
    </row>
    <row r="636" spans="1:14" ht="14.4" customHeight="1" x14ac:dyDescent="0.3">
      <c r="A636" s="661" t="s">
        <v>574</v>
      </c>
      <c r="B636" s="662" t="s">
        <v>575</v>
      </c>
      <c r="C636" s="663" t="s">
        <v>588</v>
      </c>
      <c r="D636" s="664" t="s">
        <v>4209</v>
      </c>
      <c r="E636" s="663" t="s">
        <v>597</v>
      </c>
      <c r="F636" s="664" t="s">
        <v>4237</v>
      </c>
      <c r="G636" s="663" t="s">
        <v>627</v>
      </c>
      <c r="H636" s="663" t="s">
        <v>2487</v>
      </c>
      <c r="I636" s="663" t="s">
        <v>2488</v>
      </c>
      <c r="J636" s="663" t="s">
        <v>2489</v>
      </c>
      <c r="K636" s="663" t="s">
        <v>2000</v>
      </c>
      <c r="L636" s="665">
        <v>39.329999999999991</v>
      </c>
      <c r="M636" s="665">
        <v>2</v>
      </c>
      <c r="N636" s="666">
        <v>78.659999999999982</v>
      </c>
    </row>
    <row r="637" spans="1:14" ht="14.4" customHeight="1" x14ac:dyDescent="0.3">
      <c r="A637" s="661" t="s">
        <v>574</v>
      </c>
      <c r="B637" s="662" t="s">
        <v>575</v>
      </c>
      <c r="C637" s="663" t="s">
        <v>588</v>
      </c>
      <c r="D637" s="664" t="s">
        <v>4209</v>
      </c>
      <c r="E637" s="663" t="s">
        <v>597</v>
      </c>
      <c r="F637" s="664" t="s">
        <v>4237</v>
      </c>
      <c r="G637" s="663" t="s">
        <v>627</v>
      </c>
      <c r="H637" s="663" t="s">
        <v>1007</v>
      </c>
      <c r="I637" s="663" t="s">
        <v>1008</v>
      </c>
      <c r="J637" s="663" t="s">
        <v>1009</v>
      </c>
      <c r="K637" s="663" t="s">
        <v>1010</v>
      </c>
      <c r="L637" s="665">
        <v>54.529841429966879</v>
      </c>
      <c r="M637" s="665">
        <v>2</v>
      </c>
      <c r="N637" s="666">
        <v>109.05968285993376</v>
      </c>
    </row>
    <row r="638" spans="1:14" ht="14.4" customHeight="1" x14ac:dyDescent="0.3">
      <c r="A638" s="661" t="s">
        <v>574</v>
      </c>
      <c r="B638" s="662" t="s">
        <v>575</v>
      </c>
      <c r="C638" s="663" t="s">
        <v>588</v>
      </c>
      <c r="D638" s="664" t="s">
        <v>4209</v>
      </c>
      <c r="E638" s="663" t="s">
        <v>597</v>
      </c>
      <c r="F638" s="664" t="s">
        <v>4237</v>
      </c>
      <c r="G638" s="663" t="s">
        <v>627</v>
      </c>
      <c r="H638" s="663" t="s">
        <v>1015</v>
      </c>
      <c r="I638" s="663" t="s">
        <v>1016</v>
      </c>
      <c r="J638" s="663" t="s">
        <v>1017</v>
      </c>
      <c r="K638" s="663" t="s">
        <v>1018</v>
      </c>
      <c r="L638" s="665">
        <v>220.20075520618428</v>
      </c>
      <c r="M638" s="665">
        <v>258</v>
      </c>
      <c r="N638" s="666">
        <v>56811.794843195545</v>
      </c>
    </row>
    <row r="639" spans="1:14" ht="14.4" customHeight="1" x14ac:dyDescent="0.3">
      <c r="A639" s="661" t="s">
        <v>574</v>
      </c>
      <c r="B639" s="662" t="s">
        <v>575</v>
      </c>
      <c r="C639" s="663" t="s">
        <v>588</v>
      </c>
      <c r="D639" s="664" t="s">
        <v>4209</v>
      </c>
      <c r="E639" s="663" t="s">
        <v>597</v>
      </c>
      <c r="F639" s="664" t="s">
        <v>4237</v>
      </c>
      <c r="G639" s="663" t="s">
        <v>627</v>
      </c>
      <c r="H639" s="663" t="s">
        <v>1019</v>
      </c>
      <c r="I639" s="663" t="s">
        <v>1019</v>
      </c>
      <c r="J639" s="663" t="s">
        <v>1020</v>
      </c>
      <c r="K639" s="663" t="s">
        <v>1021</v>
      </c>
      <c r="L639" s="665">
        <v>318.41000000000003</v>
      </c>
      <c r="M639" s="665">
        <v>1</v>
      </c>
      <c r="N639" s="666">
        <v>318.41000000000003</v>
      </c>
    </row>
    <row r="640" spans="1:14" ht="14.4" customHeight="1" x14ac:dyDescent="0.3">
      <c r="A640" s="661" t="s">
        <v>574</v>
      </c>
      <c r="B640" s="662" t="s">
        <v>575</v>
      </c>
      <c r="C640" s="663" t="s">
        <v>588</v>
      </c>
      <c r="D640" s="664" t="s">
        <v>4209</v>
      </c>
      <c r="E640" s="663" t="s">
        <v>597</v>
      </c>
      <c r="F640" s="664" t="s">
        <v>4237</v>
      </c>
      <c r="G640" s="663" t="s">
        <v>627</v>
      </c>
      <c r="H640" s="663" t="s">
        <v>1028</v>
      </c>
      <c r="I640" s="663" t="s">
        <v>1029</v>
      </c>
      <c r="J640" s="663" t="s">
        <v>1030</v>
      </c>
      <c r="K640" s="663" t="s">
        <v>1031</v>
      </c>
      <c r="L640" s="665">
        <v>149.08953617330951</v>
      </c>
      <c r="M640" s="665">
        <v>31</v>
      </c>
      <c r="N640" s="666">
        <v>4621.7756213725952</v>
      </c>
    </row>
    <row r="641" spans="1:14" ht="14.4" customHeight="1" x14ac:dyDescent="0.3">
      <c r="A641" s="661" t="s">
        <v>574</v>
      </c>
      <c r="B641" s="662" t="s">
        <v>575</v>
      </c>
      <c r="C641" s="663" t="s">
        <v>588</v>
      </c>
      <c r="D641" s="664" t="s">
        <v>4209</v>
      </c>
      <c r="E641" s="663" t="s">
        <v>597</v>
      </c>
      <c r="F641" s="664" t="s">
        <v>4237</v>
      </c>
      <c r="G641" s="663" t="s">
        <v>627</v>
      </c>
      <c r="H641" s="663" t="s">
        <v>1036</v>
      </c>
      <c r="I641" s="663" t="s">
        <v>215</v>
      </c>
      <c r="J641" s="663" t="s">
        <v>1037</v>
      </c>
      <c r="K641" s="663"/>
      <c r="L641" s="665">
        <v>216.1399999999999</v>
      </c>
      <c r="M641" s="665">
        <v>1</v>
      </c>
      <c r="N641" s="666">
        <v>216.1399999999999</v>
      </c>
    </row>
    <row r="642" spans="1:14" ht="14.4" customHeight="1" x14ac:dyDescent="0.3">
      <c r="A642" s="661" t="s">
        <v>574</v>
      </c>
      <c r="B642" s="662" t="s">
        <v>575</v>
      </c>
      <c r="C642" s="663" t="s">
        <v>588</v>
      </c>
      <c r="D642" s="664" t="s">
        <v>4209</v>
      </c>
      <c r="E642" s="663" t="s">
        <v>597</v>
      </c>
      <c r="F642" s="664" t="s">
        <v>4237</v>
      </c>
      <c r="G642" s="663" t="s">
        <v>627</v>
      </c>
      <c r="H642" s="663" t="s">
        <v>1040</v>
      </c>
      <c r="I642" s="663" t="s">
        <v>215</v>
      </c>
      <c r="J642" s="663" t="s">
        <v>1041</v>
      </c>
      <c r="K642" s="663"/>
      <c r="L642" s="665">
        <v>145.6798648447774</v>
      </c>
      <c r="M642" s="665">
        <v>9</v>
      </c>
      <c r="N642" s="666">
        <v>1311.1187836029965</v>
      </c>
    </row>
    <row r="643" spans="1:14" ht="14.4" customHeight="1" x14ac:dyDescent="0.3">
      <c r="A643" s="661" t="s">
        <v>574</v>
      </c>
      <c r="B643" s="662" t="s">
        <v>575</v>
      </c>
      <c r="C643" s="663" t="s">
        <v>588</v>
      </c>
      <c r="D643" s="664" t="s">
        <v>4209</v>
      </c>
      <c r="E643" s="663" t="s">
        <v>597</v>
      </c>
      <c r="F643" s="664" t="s">
        <v>4237</v>
      </c>
      <c r="G643" s="663" t="s">
        <v>627</v>
      </c>
      <c r="H643" s="663" t="s">
        <v>1042</v>
      </c>
      <c r="I643" s="663" t="s">
        <v>215</v>
      </c>
      <c r="J643" s="663" t="s">
        <v>1043</v>
      </c>
      <c r="K643" s="663"/>
      <c r="L643" s="665">
        <v>98.399260682112697</v>
      </c>
      <c r="M643" s="665">
        <v>98</v>
      </c>
      <c r="N643" s="666">
        <v>9643.1275468470449</v>
      </c>
    </row>
    <row r="644" spans="1:14" ht="14.4" customHeight="1" x14ac:dyDescent="0.3">
      <c r="A644" s="661" t="s">
        <v>574</v>
      </c>
      <c r="B644" s="662" t="s">
        <v>575</v>
      </c>
      <c r="C644" s="663" t="s">
        <v>588</v>
      </c>
      <c r="D644" s="664" t="s">
        <v>4209</v>
      </c>
      <c r="E644" s="663" t="s">
        <v>597</v>
      </c>
      <c r="F644" s="664" t="s">
        <v>4237</v>
      </c>
      <c r="G644" s="663" t="s">
        <v>627</v>
      </c>
      <c r="H644" s="663" t="s">
        <v>1044</v>
      </c>
      <c r="I644" s="663" t="s">
        <v>1045</v>
      </c>
      <c r="J644" s="663" t="s">
        <v>1046</v>
      </c>
      <c r="K644" s="663" t="s">
        <v>1047</v>
      </c>
      <c r="L644" s="665">
        <v>69.458262695135616</v>
      </c>
      <c r="M644" s="665">
        <v>36</v>
      </c>
      <c r="N644" s="666">
        <v>2500.4974570248824</v>
      </c>
    </row>
    <row r="645" spans="1:14" ht="14.4" customHeight="1" x14ac:dyDescent="0.3">
      <c r="A645" s="661" t="s">
        <v>574</v>
      </c>
      <c r="B645" s="662" t="s">
        <v>575</v>
      </c>
      <c r="C645" s="663" t="s">
        <v>588</v>
      </c>
      <c r="D645" s="664" t="s">
        <v>4209</v>
      </c>
      <c r="E645" s="663" t="s">
        <v>597</v>
      </c>
      <c r="F645" s="664" t="s">
        <v>4237</v>
      </c>
      <c r="G645" s="663" t="s">
        <v>627</v>
      </c>
      <c r="H645" s="663" t="s">
        <v>1056</v>
      </c>
      <c r="I645" s="663" t="s">
        <v>215</v>
      </c>
      <c r="J645" s="663" t="s">
        <v>1057</v>
      </c>
      <c r="K645" s="663" t="s">
        <v>1058</v>
      </c>
      <c r="L645" s="665">
        <v>1377.509</v>
      </c>
      <c r="M645" s="665">
        <v>2</v>
      </c>
      <c r="N645" s="666">
        <v>2755.018</v>
      </c>
    </row>
    <row r="646" spans="1:14" ht="14.4" customHeight="1" x14ac:dyDescent="0.3">
      <c r="A646" s="661" t="s">
        <v>574</v>
      </c>
      <c r="B646" s="662" t="s">
        <v>575</v>
      </c>
      <c r="C646" s="663" t="s">
        <v>588</v>
      </c>
      <c r="D646" s="664" t="s">
        <v>4209</v>
      </c>
      <c r="E646" s="663" t="s">
        <v>597</v>
      </c>
      <c r="F646" s="664" t="s">
        <v>4237</v>
      </c>
      <c r="G646" s="663" t="s">
        <v>627</v>
      </c>
      <c r="H646" s="663" t="s">
        <v>1059</v>
      </c>
      <c r="I646" s="663" t="s">
        <v>1060</v>
      </c>
      <c r="J646" s="663" t="s">
        <v>1013</v>
      </c>
      <c r="K646" s="663" t="s">
        <v>1061</v>
      </c>
      <c r="L646" s="665">
        <v>58.255404463217452</v>
      </c>
      <c r="M646" s="665">
        <v>22</v>
      </c>
      <c r="N646" s="666">
        <v>1281.618898190784</v>
      </c>
    </row>
    <row r="647" spans="1:14" ht="14.4" customHeight="1" x14ac:dyDescent="0.3">
      <c r="A647" s="661" t="s">
        <v>574</v>
      </c>
      <c r="B647" s="662" t="s">
        <v>575</v>
      </c>
      <c r="C647" s="663" t="s">
        <v>588</v>
      </c>
      <c r="D647" s="664" t="s">
        <v>4209</v>
      </c>
      <c r="E647" s="663" t="s">
        <v>597</v>
      </c>
      <c r="F647" s="664" t="s">
        <v>4237</v>
      </c>
      <c r="G647" s="663" t="s">
        <v>627</v>
      </c>
      <c r="H647" s="663" t="s">
        <v>1074</v>
      </c>
      <c r="I647" s="663" t="s">
        <v>1075</v>
      </c>
      <c r="J647" s="663" t="s">
        <v>1076</v>
      </c>
      <c r="K647" s="663" t="s">
        <v>1077</v>
      </c>
      <c r="L647" s="665">
        <v>31.77474389823027</v>
      </c>
      <c r="M647" s="665">
        <v>2</v>
      </c>
      <c r="N647" s="666">
        <v>63.549487796460539</v>
      </c>
    </row>
    <row r="648" spans="1:14" ht="14.4" customHeight="1" x14ac:dyDescent="0.3">
      <c r="A648" s="661" t="s">
        <v>574</v>
      </c>
      <c r="B648" s="662" t="s">
        <v>575</v>
      </c>
      <c r="C648" s="663" t="s">
        <v>588</v>
      </c>
      <c r="D648" s="664" t="s">
        <v>4209</v>
      </c>
      <c r="E648" s="663" t="s">
        <v>597</v>
      </c>
      <c r="F648" s="664" t="s">
        <v>4237</v>
      </c>
      <c r="G648" s="663" t="s">
        <v>627</v>
      </c>
      <c r="H648" s="663" t="s">
        <v>1082</v>
      </c>
      <c r="I648" s="663" t="s">
        <v>1083</v>
      </c>
      <c r="J648" s="663" t="s">
        <v>1084</v>
      </c>
      <c r="K648" s="663"/>
      <c r="L648" s="665">
        <v>133.65398038794922</v>
      </c>
      <c r="M648" s="665">
        <v>310</v>
      </c>
      <c r="N648" s="666">
        <v>41432.733920264262</v>
      </c>
    </row>
    <row r="649" spans="1:14" ht="14.4" customHeight="1" x14ac:dyDescent="0.3">
      <c r="A649" s="661" t="s">
        <v>574</v>
      </c>
      <c r="B649" s="662" t="s">
        <v>575</v>
      </c>
      <c r="C649" s="663" t="s">
        <v>588</v>
      </c>
      <c r="D649" s="664" t="s">
        <v>4209</v>
      </c>
      <c r="E649" s="663" t="s">
        <v>597</v>
      </c>
      <c r="F649" s="664" t="s">
        <v>4237</v>
      </c>
      <c r="G649" s="663" t="s">
        <v>627</v>
      </c>
      <c r="H649" s="663" t="s">
        <v>1085</v>
      </c>
      <c r="I649" s="663" t="s">
        <v>1086</v>
      </c>
      <c r="J649" s="663" t="s">
        <v>1087</v>
      </c>
      <c r="K649" s="663" t="s">
        <v>1088</v>
      </c>
      <c r="L649" s="665">
        <v>40.58</v>
      </c>
      <c r="M649" s="665">
        <v>1</v>
      </c>
      <c r="N649" s="666">
        <v>40.58</v>
      </c>
    </row>
    <row r="650" spans="1:14" ht="14.4" customHeight="1" x14ac:dyDescent="0.3">
      <c r="A650" s="661" t="s">
        <v>574</v>
      </c>
      <c r="B650" s="662" t="s">
        <v>575</v>
      </c>
      <c r="C650" s="663" t="s">
        <v>588</v>
      </c>
      <c r="D650" s="664" t="s">
        <v>4209</v>
      </c>
      <c r="E650" s="663" t="s">
        <v>597</v>
      </c>
      <c r="F650" s="664" t="s">
        <v>4237</v>
      </c>
      <c r="G650" s="663" t="s">
        <v>627</v>
      </c>
      <c r="H650" s="663" t="s">
        <v>1093</v>
      </c>
      <c r="I650" s="663" t="s">
        <v>1094</v>
      </c>
      <c r="J650" s="663" t="s">
        <v>1095</v>
      </c>
      <c r="K650" s="663" t="s">
        <v>1096</v>
      </c>
      <c r="L650" s="665">
        <v>96.582499364676366</v>
      </c>
      <c r="M650" s="665">
        <v>4</v>
      </c>
      <c r="N650" s="666">
        <v>386.32999745870546</v>
      </c>
    </row>
    <row r="651" spans="1:14" ht="14.4" customHeight="1" x14ac:dyDescent="0.3">
      <c r="A651" s="661" t="s">
        <v>574</v>
      </c>
      <c r="B651" s="662" t="s">
        <v>575</v>
      </c>
      <c r="C651" s="663" t="s">
        <v>588</v>
      </c>
      <c r="D651" s="664" t="s">
        <v>4209</v>
      </c>
      <c r="E651" s="663" t="s">
        <v>597</v>
      </c>
      <c r="F651" s="664" t="s">
        <v>4237</v>
      </c>
      <c r="G651" s="663" t="s">
        <v>627</v>
      </c>
      <c r="H651" s="663" t="s">
        <v>1104</v>
      </c>
      <c r="I651" s="663" t="s">
        <v>1105</v>
      </c>
      <c r="J651" s="663" t="s">
        <v>1106</v>
      </c>
      <c r="K651" s="663" t="s">
        <v>1107</v>
      </c>
      <c r="L651" s="665">
        <v>761.05700000000002</v>
      </c>
      <c r="M651" s="665">
        <v>1</v>
      </c>
      <c r="N651" s="666">
        <v>761.05700000000002</v>
      </c>
    </row>
    <row r="652" spans="1:14" ht="14.4" customHeight="1" x14ac:dyDescent="0.3">
      <c r="A652" s="661" t="s">
        <v>574</v>
      </c>
      <c r="B652" s="662" t="s">
        <v>575</v>
      </c>
      <c r="C652" s="663" t="s">
        <v>588</v>
      </c>
      <c r="D652" s="664" t="s">
        <v>4209</v>
      </c>
      <c r="E652" s="663" t="s">
        <v>597</v>
      </c>
      <c r="F652" s="664" t="s">
        <v>4237</v>
      </c>
      <c r="G652" s="663" t="s">
        <v>627</v>
      </c>
      <c r="H652" s="663" t="s">
        <v>1112</v>
      </c>
      <c r="I652" s="663" t="s">
        <v>1113</v>
      </c>
      <c r="J652" s="663" t="s">
        <v>848</v>
      </c>
      <c r="K652" s="663" t="s">
        <v>1114</v>
      </c>
      <c r="L652" s="665">
        <v>61.490673630412545</v>
      </c>
      <c r="M652" s="665">
        <v>182</v>
      </c>
      <c r="N652" s="666">
        <v>11191.302600735084</v>
      </c>
    </row>
    <row r="653" spans="1:14" ht="14.4" customHeight="1" x14ac:dyDescent="0.3">
      <c r="A653" s="661" t="s">
        <v>574</v>
      </c>
      <c r="B653" s="662" t="s">
        <v>575</v>
      </c>
      <c r="C653" s="663" t="s">
        <v>588</v>
      </c>
      <c r="D653" s="664" t="s">
        <v>4209</v>
      </c>
      <c r="E653" s="663" t="s">
        <v>597</v>
      </c>
      <c r="F653" s="664" t="s">
        <v>4237</v>
      </c>
      <c r="G653" s="663" t="s">
        <v>627</v>
      </c>
      <c r="H653" s="663" t="s">
        <v>1141</v>
      </c>
      <c r="I653" s="663" t="s">
        <v>1142</v>
      </c>
      <c r="J653" s="663" t="s">
        <v>1122</v>
      </c>
      <c r="K653" s="663" t="s">
        <v>1143</v>
      </c>
      <c r="L653" s="665">
        <v>26.910000000000007</v>
      </c>
      <c r="M653" s="665">
        <v>1</v>
      </c>
      <c r="N653" s="666">
        <v>26.910000000000007</v>
      </c>
    </row>
    <row r="654" spans="1:14" ht="14.4" customHeight="1" x14ac:dyDescent="0.3">
      <c r="A654" s="661" t="s">
        <v>574</v>
      </c>
      <c r="B654" s="662" t="s">
        <v>575</v>
      </c>
      <c r="C654" s="663" t="s">
        <v>588</v>
      </c>
      <c r="D654" s="664" t="s">
        <v>4209</v>
      </c>
      <c r="E654" s="663" t="s">
        <v>597</v>
      </c>
      <c r="F654" s="664" t="s">
        <v>4237</v>
      </c>
      <c r="G654" s="663" t="s">
        <v>627</v>
      </c>
      <c r="H654" s="663" t="s">
        <v>2490</v>
      </c>
      <c r="I654" s="663" t="s">
        <v>2491</v>
      </c>
      <c r="J654" s="663" t="s">
        <v>2492</v>
      </c>
      <c r="K654" s="663" t="s">
        <v>796</v>
      </c>
      <c r="L654" s="665">
        <v>262.17</v>
      </c>
      <c r="M654" s="665">
        <v>1</v>
      </c>
      <c r="N654" s="666">
        <v>262.17</v>
      </c>
    </row>
    <row r="655" spans="1:14" ht="14.4" customHeight="1" x14ac:dyDescent="0.3">
      <c r="A655" s="661" t="s">
        <v>574</v>
      </c>
      <c r="B655" s="662" t="s">
        <v>575</v>
      </c>
      <c r="C655" s="663" t="s">
        <v>588</v>
      </c>
      <c r="D655" s="664" t="s">
        <v>4209</v>
      </c>
      <c r="E655" s="663" t="s">
        <v>597</v>
      </c>
      <c r="F655" s="664" t="s">
        <v>4237</v>
      </c>
      <c r="G655" s="663" t="s">
        <v>627</v>
      </c>
      <c r="H655" s="663" t="s">
        <v>2493</v>
      </c>
      <c r="I655" s="663" t="s">
        <v>215</v>
      </c>
      <c r="J655" s="663" t="s">
        <v>2494</v>
      </c>
      <c r="K655" s="663"/>
      <c r="L655" s="665">
        <v>42.329999698774088</v>
      </c>
      <c r="M655" s="665">
        <v>1</v>
      </c>
      <c r="N655" s="666">
        <v>42.329999698774088</v>
      </c>
    </row>
    <row r="656" spans="1:14" ht="14.4" customHeight="1" x14ac:dyDescent="0.3">
      <c r="A656" s="661" t="s">
        <v>574</v>
      </c>
      <c r="B656" s="662" t="s">
        <v>575</v>
      </c>
      <c r="C656" s="663" t="s">
        <v>588</v>
      </c>
      <c r="D656" s="664" t="s">
        <v>4209</v>
      </c>
      <c r="E656" s="663" t="s">
        <v>597</v>
      </c>
      <c r="F656" s="664" t="s">
        <v>4237</v>
      </c>
      <c r="G656" s="663" t="s">
        <v>627</v>
      </c>
      <c r="H656" s="663" t="s">
        <v>2495</v>
      </c>
      <c r="I656" s="663" t="s">
        <v>215</v>
      </c>
      <c r="J656" s="663" t="s">
        <v>2496</v>
      </c>
      <c r="K656" s="663" t="s">
        <v>2497</v>
      </c>
      <c r="L656" s="665">
        <v>177.96985839626129</v>
      </c>
      <c r="M656" s="665">
        <v>44</v>
      </c>
      <c r="N656" s="666">
        <v>7830.6737694354961</v>
      </c>
    </row>
    <row r="657" spans="1:14" ht="14.4" customHeight="1" x14ac:dyDescent="0.3">
      <c r="A657" s="661" t="s">
        <v>574</v>
      </c>
      <c r="B657" s="662" t="s">
        <v>575</v>
      </c>
      <c r="C657" s="663" t="s">
        <v>588</v>
      </c>
      <c r="D657" s="664" t="s">
        <v>4209</v>
      </c>
      <c r="E657" s="663" t="s">
        <v>597</v>
      </c>
      <c r="F657" s="664" t="s">
        <v>4237</v>
      </c>
      <c r="G657" s="663" t="s">
        <v>627</v>
      </c>
      <c r="H657" s="663" t="s">
        <v>2498</v>
      </c>
      <c r="I657" s="663" t="s">
        <v>215</v>
      </c>
      <c r="J657" s="663" t="s">
        <v>2499</v>
      </c>
      <c r="K657" s="663"/>
      <c r="L657" s="665">
        <v>42.664997344791992</v>
      </c>
      <c r="M657" s="665">
        <v>1</v>
      </c>
      <c r="N657" s="666">
        <v>42.664997344791992</v>
      </c>
    </row>
    <row r="658" spans="1:14" ht="14.4" customHeight="1" x14ac:dyDescent="0.3">
      <c r="A658" s="661" t="s">
        <v>574</v>
      </c>
      <c r="B658" s="662" t="s">
        <v>575</v>
      </c>
      <c r="C658" s="663" t="s">
        <v>588</v>
      </c>
      <c r="D658" s="664" t="s">
        <v>4209</v>
      </c>
      <c r="E658" s="663" t="s">
        <v>597</v>
      </c>
      <c r="F658" s="664" t="s">
        <v>4237</v>
      </c>
      <c r="G658" s="663" t="s">
        <v>627</v>
      </c>
      <c r="H658" s="663" t="s">
        <v>1151</v>
      </c>
      <c r="I658" s="663" t="s">
        <v>1152</v>
      </c>
      <c r="J658" s="663" t="s">
        <v>1153</v>
      </c>
      <c r="K658" s="663" t="s">
        <v>1154</v>
      </c>
      <c r="L658" s="665">
        <v>196.12746972891188</v>
      </c>
      <c r="M658" s="665">
        <v>16</v>
      </c>
      <c r="N658" s="666">
        <v>3138.03951566259</v>
      </c>
    </row>
    <row r="659" spans="1:14" ht="14.4" customHeight="1" x14ac:dyDescent="0.3">
      <c r="A659" s="661" t="s">
        <v>574</v>
      </c>
      <c r="B659" s="662" t="s">
        <v>575</v>
      </c>
      <c r="C659" s="663" t="s">
        <v>588</v>
      </c>
      <c r="D659" s="664" t="s">
        <v>4209</v>
      </c>
      <c r="E659" s="663" t="s">
        <v>597</v>
      </c>
      <c r="F659" s="664" t="s">
        <v>4237</v>
      </c>
      <c r="G659" s="663" t="s">
        <v>627</v>
      </c>
      <c r="H659" s="663" t="s">
        <v>1160</v>
      </c>
      <c r="I659" s="663" t="s">
        <v>215</v>
      </c>
      <c r="J659" s="663" t="s">
        <v>1161</v>
      </c>
      <c r="K659" s="663"/>
      <c r="L659" s="665">
        <v>37.434426191630244</v>
      </c>
      <c r="M659" s="665">
        <v>6</v>
      </c>
      <c r="N659" s="666">
        <v>224.60655714978145</v>
      </c>
    </row>
    <row r="660" spans="1:14" ht="14.4" customHeight="1" x14ac:dyDescent="0.3">
      <c r="A660" s="661" t="s">
        <v>574</v>
      </c>
      <c r="B660" s="662" t="s">
        <v>575</v>
      </c>
      <c r="C660" s="663" t="s">
        <v>588</v>
      </c>
      <c r="D660" s="664" t="s">
        <v>4209</v>
      </c>
      <c r="E660" s="663" t="s">
        <v>597</v>
      </c>
      <c r="F660" s="664" t="s">
        <v>4237</v>
      </c>
      <c r="G660" s="663" t="s">
        <v>627</v>
      </c>
      <c r="H660" s="663" t="s">
        <v>1162</v>
      </c>
      <c r="I660" s="663" t="s">
        <v>215</v>
      </c>
      <c r="J660" s="663" t="s">
        <v>1163</v>
      </c>
      <c r="K660" s="663"/>
      <c r="L660" s="665">
        <v>158.51873330111229</v>
      </c>
      <c r="M660" s="665">
        <v>11</v>
      </c>
      <c r="N660" s="666">
        <v>1743.7060663122352</v>
      </c>
    </row>
    <row r="661" spans="1:14" ht="14.4" customHeight="1" x14ac:dyDescent="0.3">
      <c r="A661" s="661" t="s">
        <v>574</v>
      </c>
      <c r="B661" s="662" t="s">
        <v>575</v>
      </c>
      <c r="C661" s="663" t="s">
        <v>588</v>
      </c>
      <c r="D661" s="664" t="s">
        <v>4209</v>
      </c>
      <c r="E661" s="663" t="s">
        <v>597</v>
      </c>
      <c r="F661" s="664" t="s">
        <v>4237</v>
      </c>
      <c r="G661" s="663" t="s">
        <v>627</v>
      </c>
      <c r="H661" s="663" t="s">
        <v>2500</v>
      </c>
      <c r="I661" s="663" t="s">
        <v>215</v>
      </c>
      <c r="J661" s="663" t="s">
        <v>2501</v>
      </c>
      <c r="K661" s="663"/>
      <c r="L661" s="665">
        <v>99.739582344486266</v>
      </c>
      <c r="M661" s="665">
        <v>2</v>
      </c>
      <c r="N661" s="666">
        <v>199.47916468897253</v>
      </c>
    </row>
    <row r="662" spans="1:14" ht="14.4" customHeight="1" x14ac:dyDescent="0.3">
      <c r="A662" s="661" t="s">
        <v>574</v>
      </c>
      <c r="B662" s="662" t="s">
        <v>575</v>
      </c>
      <c r="C662" s="663" t="s">
        <v>588</v>
      </c>
      <c r="D662" s="664" t="s">
        <v>4209</v>
      </c>
      <c r="E662" s="663" t="s">
        <v>597</v>
      </c>
      <c r="F662" s="664" t="s">
        <v>4237</v>
      </c>
      <c r="G662" s="663" t="s">
        <v>627</v>
      </c>
      <c r="H662" s="663" t="s">
        <v>2502</v>
      </c>
      <c r="I662" s="663" t="s">
        <v>215</v>
      </c>
      <c r="J662" s="663" t="s">
        <v>2503</v>
      </c>
      <c r="K662" s="663"/>
      <c r="L662" s="665">
        <v>85.063088435533089</v>
      </c>
      <c r="M662" s="665">
        <v>3</v>
      </c>
      <c r="N662" s="666">
        <v>255.18926530659925</v>
      </c>
    </row>
    <row r="663" spans="1:14" ht="14.4" customHeight="1" x14ac:dyDescent="0.3">
      <c r="A663" s="661" t="s">
        <v>574</v>
      </c>
      <c r="B663" s="662" t="s">
        <v>575</v>
      </c>
      <c r="C663" s="663" t="s">
        <v>588</v>
      </c>
      <c r="D663" s="664" t="s">
        <v>4209</v>
      </c>
      <c r="E663" s="663" t="s">
        <v>597</v>
      </c>
      <c r="F663" s="664" t="s">
        <v>4237</v>
      </c>
      <c r="G663" s="663" t="s">
        <v>627</v>
      </c>
      <c r="H663" s="663" t="s">
        <v>1164</v>
      </c>
      <c r="I663" s="663" t="s">
        <v>1164</v>
      </c>
      <c r="J663" s="663" t="s">
        <v>629</v>
      </c>
      <c r="K663" s="663" t="s">
        <v>1165</v>
      </c>
      <c r="L663" s="665">
        <v>192.5</v>
      </c>
      <c r="M663" s="665">
        <v>12</v>
      </c>
      <c r="N663" s="666">
        <v>2310</v>
      </c>
    </row>
    <row r="664" spans="1:14" ht="14.4" customHeight="1" x14ac:dyDescent="0.3">
      <c r="A664" s="661" t="s">
        <v>574</v>
      </c>
      <c r="B664" s="662" t="s">
        <v>575</v>
      </c>
      <c r="C664" s="663" t="s">
        <v>588</v>
      </c>
      <c r="D664" s="664" t="s">
        <v>4209</v>
      </c>
      <c r="E664" s="663" t="s">
        <v>597</v>
      </c>
      <c r="F664" s="664" t="s">
        <v>4237</v>
      </c>
      <c r="G664" s="663" t="s">
        <v>627</v>
      </c>
      <c r="H664" s="663" t="s">
        <v>1169</v>
      </c>
      <c r="I664" s="663" t="s">
        <v>1170</v>
      </c>
      <c r="J664" s="663" t="s">
        <v>1171</v>
      </c>
      <c r="K664" s="663" t="s">
        <v>1172</v>
      </c>
      <c r="L664" s="665">
        <v>66.140000000000029</v>
      </c>
      <c r="M664" s="665">
        <v>1</v>
      </c>
      <c r="N664" s="666">
        <v>66.140000000000029</v>
      </c>
    </row>
    <row r="665" spans="1:14" ht="14.4" customHeight="1" x14ac:dyDescent="0.3">
      <c r="A665" s="661" t="s">
        <v>574</v>
      </c>
      <c r="B665" s="662" t="s">
        <v>575</v>
      </c>
      <c r="C665" s="663" t="s">
        <v>588</v>
      </c>
      <c r="D665" s="664" t="s">
        <v>4209</v>
      </c>
      <c r="E665" s="663" t="s">
        <v>597</v>
      </c>
      <c r="F665" s="664" t="s">
        <v>4237</v>
      </c>
      <c r="G665" s="663" t="s">
        <v>627</v>
      </c>
      <c r="H665" s="663" t="s">
        <v>1176</v>
      </c>
      <c r="I665" s="663" t="s">
        <v>1177</v>
      </c>
      <c r="J665" s="663" t="s">
        <v>1178</v>
      </c>
      <c r="K665" s="663" t="s">
        <v>656</v>
      </c>
      <c r="L665" s="665">
        <v>124.23097567915902</v>
      </c>
      <c r="M665" s="665">
        <v>1760</v>
      </c>
      <c r="N665" s="666">
        <v>218646.51719531987</v>
      </c>
    </row>
    <row r="666" spans="1:14" ht="14.4" customHeight="1" x14ac:dyDescent="0.3">
      <c r="A666" s="661" t="s">
        <v>574</v>
      </c>
      <c r="B666" s="662" t="s">
        <v>575</v>
      </c>
      <c r="C666" s="663" t="s">
        <v>588</v>
      </c>
      <c r="D666" s="664" t="s">
        <v>4209</v>
      </c>
      <c r="E666" s="663" t="s">
        <v>597</v>
      </c>
      <c r="F666" s="664" t="s">
        <v>4237</v>
      </c>
      <c r="G666" s="663" t="s">
        <v>627</v>
      </c>
      <c r="H666" s="663" t="s">
        <v>1179</v>
      </c>
      <c r="I666" s="663" t="s">
        <v>1180</v>
      </c>
      <c r="J666" s="663" t="s">
        <v>1181</v>
      </c>
      <c r="K666" s="663" t="s">
        <v>1182</v>
      </c>
      <c r="L666" s="665">
        <v>60.279795974668673</v>
      </c>
      <c r="M666" s="665">
        <v>16</v>
      </c>
      <c r="N666" s="666">
        <v>964.47673559469877</v>
      </c>
    </row>
    <row r="667" spans="1:14" ht="14.4" customHeight="1" x14ac:dyDescent="0.3">
      <c r="A667" s="661" t="s">
        <v>574</v>
      </c>
      <c r="B667" s="662" t="s">
        <v>575</v>
      </c>
      <c r="C667" s="663" t="s">
        <v>588</v>
      </c>
      <c r="D667" s="664" t="s">
        <v>4209</v>
      </c>
      <c r="E667" s="663" t="s">
        <v>597</v>
      </c>
      <c r="F667" s="664" t="s">
        <v>4237</v>
      </c>
      <c r="G667" s="663" t="s">
        <v>627</v>
      </c>
      <c r="H667" s="663" t="s">
        <v>1186</v>
      </c>
      <c r="I667" s="663" t="s">
        <v>1187</v>
      </c>
      <c r="J667" s="663" t="s">
        <v>1188</v>
      </c>
      <c r="K667" s="663" t="s">
        <v>1189</v>
      </c>
      <c r="L667" s="665">
        <v>676.25937464841468</v>
      </c>
      <c r="M667" s="665">
        <v>2</v>
      </c>
      <c r="N667" s="666">
        <v>1352.5187492968294</v>
      </c>
    </row>
    <row r="668" spans="1:14" ht="14.4" customHeight="1" x14ac:dyDescent="0.3">
      <c r="A668" s="661" t="s">
        <v>574</v>
      </c>
      <c r="B668" s="662" t="s">
        <v>575</v>
      </c>
      <c r="C668" s="663" t="s">
        <v>588</v>
      </c>
      <c r="D668" s="664" t="s">
        <v>4209</v>
      </c>
      <c r="E668" s="663" t="s">
        <v>597</v>
      </c>
      <c r="F668" s="664" t="s">
        <v>4237</v>
      </c>
      <c r="G668" s="663" t="s">
        <v>627</v>
      </c>
      <c r="H668" s="663" t="s">
        <v>1190</v>
      </c>
      <c r="I668" s="663" t="s">
        <v>1191</v>
      </c>
      <c r="J668" s="663" t="s">
        <v>1192</v>
      </c>
      <c r="K668" s="663" t="s">
        <v>1193</v>
      </c>
      <c r="L668" s="665">
        <v>1594.2363959829911</v>
      </c>
      <c r="M668" s="665">
        <v>50</v>
      </c>
      <c r="N668" s="666">
        <v>79711.819799149554</v>
      </c>
    </row>
    <row r="669" spans="1:14" ht="14.4" customHeight="1" x14ac:dyDescent="0.3">
      <c r="A669" s="661" t="s">
        <v>574</v>
      </c>
      <c r="B669" s="662" t="s">
        <v>575</v>
      </c>
      <c r="C669" s="663" t="s">
        <v>588</v>
      </c>
      <c r="D669" s="664" t="s">
        <v>4209</v>
      </c>
      <c r="E669" s="663" t="s">
        <v>597</v>
      </c>
      <c r="F669" s="664" t="s">
        <v>4237</v>
      </c>
      <c r="G669" s="663" t="s">
        <v>627</v>
      </c>
      <c r="H669" s="663" t="s">
        <v>1194</v>
      </c>
      <c r="I669" s="663" t="s">
        <v>1195</v>
      </c>
      <c r="J669" s="663" t="s">
        <v>1196</v>
      </c>
      <c r="K669" s="663" t="s">
        <v>1197</v>
      </c>
      <c r="L669" s="665">
        <v>75.198748176701741</v>
      </c>
      <c r="M669" s="665">
        <v>83</v>
      </c>
      <c r="N669" s="666">
        <v>6241.4960986662445</v>
      </c>
    </row>
    <row r="670" spans="1:14" ht="14.4" customHeight="1" x14ac:dyDescent="0.3">
      <c r="A670" s="661" t="s">
        <v>574</v>
      </c>
      <c r="B670" s="662" t="s">
        <v>575</v>
      </c>
      <c r="C670" s="663" t="s">
        <v>588</v>
      </c>
      <c r="D670" s="664" t="s">
        <v>4209</v>
      </c>
      <c r="E670" s="663" t="s">
        <v>597</v>
      </c>
      <c r="F670" s="664" t="s">
        <v>4237</v>
      </c>
      <c r="G670" s="663" t="s">
        <v>627</v>
      </c>
      <c r="H670" s="663" t="s">
        <v>1198</v>
      </c>
      <c r="I670" s="663" t="s">
        <v>1199</v>
      </c>
      <c r="J670" s="663" t="s">
        <v>1200</v>
      </c>
      <c r="K670" s="663" t="s">
        <v>1201</v>
      </c>
      <c r="L670" s="665">
        <v>238.81449459430203</v>
      </c>
      <c r="M670" s="665">
        <v>416</v>
      </c>
      <c r="N670" s="666">
        <v>99346.829751229641</v>
      </c>
    </row>
    <row r="671" spans="1:14" ht="14.4" customHeight="1" x14ac:dyDescent="0.3">
      <c r="A671" s="661" t="s">
        <v>574</v>
      </c>
      <c r="B671" s="662" t="s">
        <v>575</v>
      </c>
      <c r="C671" s="663" t="s">
        <v>588</v>
      </c>
      <c r="D671" s="664" t="s">
        <v>4209</v>
      </c>
      <c r="E671" s="663" t="s">
        <v>597</v>
      </c>
      <c r="F671" s="664" t="s">
        <v>4237</v>
      </c>
      <c r="G671" s="663" t="s">
        <v>627</v>
      </c>
      <c r="H671" s="663" t="s">
        <v>1209</v>
      </c>
      <c r="I671" s="663" t="s">
        <v>1210</v>
      </c>
      <c r="J671" s="663" t="s">
        <v>1211</v>
      </c>
      <c r="K671" s="663" t="s">
        <v>1212</v>
      </c>
      <c r="L671" s="665">
        <v>1704.5599971662887</v>
      </c>
      <c r="M671" s="665">
        <v>25</v>
      </c>
      <c r="N671" s="666">
        <v>42613.999929157217</v>
      </c>
    </row>
    <row r="672" spans="1:14" ht="14.4" customHeight="1" x14ac:dyDescent="0.3">
      <c r="A672" s="661" t="s">
        <v>574</v>
      </c>
      <c r="B672" s="662" t="s">
        <v>575</v>
      </c>
      <c r="C672" s="663" t="s">
        <v>588</v>
      </c>
      <c r="D672" s="664" t="s">
        <v>4209</v>
      </c>
      <c r="E672" s="663" t="s">
        <v>597</v>
      </c>
      <c r="F672" s="664" t="s">
        <v>4237</v>
      </c>
      <c r="G672" s="663" t="s">
        <v>627</v>
      </c>
      <c r="H672" s="663" t="s">
        <v>2504</v>
      </c>
      <c r="I672" s="663" t="s">
        <v>2505</v>
      </c>
      <c r="J672" s="663" t="s">
        <v>2506</v>
      </c>
      <c r="K672" s="663" t="s">
        <v>2507</v>
      </c>
      <c r="L672" s="665">
        <v>91.109999999999943</v>
      </c>
      <c r="M672" s="665">
        <v>1</v>
      </c>
      <c r="N672" s="666">
        <v>91.109999999999943</v>
      </c>
    </row>
    <row r="673" spans="1:14" ht="14.4" customHeight="1" x14ac:dyDescent="0.3">
      <c r="A673" s="661" t="s">
        <v>574</v>
      </c>
      <c r="B673" s="662" t="s">
        <v>575</v>
      </c>
      <c r="C673" s="663" t="s">
        <v>588</v>
      </c>
      <c r="D673" s="664" t="s">
        <v>4209</v>
      </c>
      <c r="E673" s="663" t="s">
        <v>597</v>
      </c>
      <c r="F673" s="664" t="s">
        <v>4237</v>
      </c>
      <c r="G673" s="663" t="s">
        <v>627</v>
      </c>
      <c r="H673" s="663" t="s">
        <v>1227</v>
      </c>
      <c r="I673" s="663" t="s">
        <v>1228</v>
      </c>
      <c r="J673" s="663" t="s">
        <v>1229</v>
      </c>
      <c r="K673" s="663" t="s">
        <v>1230</v>
      </c>
      <c r="L673" s="665">
        <v>190.39601005874934</v>
      </c>
      <c r="M673" s="665">
        <v>17</v>
      </c>
      <c r="N673" s="666">
        <v>3236.7321709987386</v>
      </c>
    </row>
    <row r="674" spans="1:14" ht="14.4" customHeight="1" x14ac:dyDescent="0.3">
      <c r="A674" s="661" t="s">
        <v>574</v>
      </c>
      <c r="B674" s="662" t="s">
        <v>575</v>
      </c>
      <c r="C674" s="663" t="s">
        <v>588</v>
      </c>
      <c r="D674" s="664" t="s">
        <v>4209</v>
      </c>
      <c r="E674" s="663" t="s">
        <v>597</v>
      </c>
      <c r="F674" s="664" t="s">
        <v>4237</v>
      </c>
      <c r="G674" s="663" t="s">
        <v>627</v>
      </c>
      <c r="H674" s="663" t="s">
        <v>1237</v>
      </c>
      <c r="I674" s="663" t="s">
        <v>1238</v>
      </c>
      <c r="J674" s="663" t="s">
        <v>1239</v>
      </c>
      <c r="K674" s="663" t="s">
        <v>1240</v>
      </c>
      <c r="L674" s="665">
        <v>20.965213091704008</v>
      </c>
      <c r="M674" s="665">
        <v>1300</v>
      </c>
      <c r="N674" s="666">
        <v>27254.777019215213</v>
      </c>
    </row>
    <row r="675" spans="1:14" ht="14.4" customHeight="1" x14ac:dyDescent="0.3">
      <c r="A675" s="661" t="s">
        <v>574</v>
      </c>
      <c r="B675" s="662" t="s">
        <v>575</v>
      </c>
      <c r="C675" s="663" t="s">
        <v>588</v>
      </c>
      <c r="D675" s="664" t="s">
        <v>4209</v>
      </c>
      <c r="E675" s="663" t="s">
        <v>597</v>
      </c>
      <c r="F675" s="664" t="s">
        <v>4237</v>
      </c>
      <c r="G675" s="663" t="s">
        <v>627</v>
      </c>
      <c r="H675" s="663" t="s">
        <v>1247</v>
      </c>
      <c r="I675" s="663" t="s">
        <v>1248</v>
      </c>
      <c r="J675" s="663" t="s">
        <v>1249</v>
      </c>
      <c r="K675" s="663" t="s">
        <v>1250</v>
      </c>
      <c r="L675" s="665">
        <v>68.879651060828664</v>
      </c>
      <c r="M675" s="665">
        <v>5</v>
      </c>
      <c r="N675" s="666">
        <v>344.39825530414333</v>
      </c>
    </row>
    <row r="676" spans="1:14" ht="14.4" customHeight="1" x14ac:dyDescent="0.3">
      <c r="A676" s="661" t="s">
        <v>574</v>
      </c>
      <c r="B676" s="662" t="s">
        <v>575</v>
      </c>
      <c r="C676" s="663" t="s">
        <v>588</v>
      </c>
      <c r="D676" s="664" t="s">
        <v>4209</v>
      </c>
      <c r="E676" s="663" t="s">
        <v>597</v>
      </c>
      <c r="F676" s="664" t="s">
        <v>4237</v>
      </c>
      <c r="G676" s="663" t="s">
        <v>627</v>
      </c>
      <c r="H676" s="663" t="s">
        <v>1266</v>
      </c>
      <c r="I676" s="663" t="s">
        <v>215</v>
      </c>
      <c r="J676" s="663" t="s">
        <v>1267</v>
      </c>
      <c r="K676" s="663"/>
      <c r="L676" s="665">
        <v>113.82095545164678</v>
      </c>
      <c r="M676" s="665">
        <v>32</v>
      </c>
      <c r="N676" s="666">
        <v>3642.270574452697</v>
      </c>
    </row>
    <row r="677" spans="1:14" ht="14.4" customHeight="1" x14ac:dyDescent="0.3">
      <c r="A677" s="661" t="s">
        <v>574</v>
      </c>
      <c r="B677" s="662" t="s">
        <v>575</v>
      </c>
      <c r="C677" s="663" t="s">
        <v>588</v>
      </c>
      <c r="D677" s="664" t="s">
        <v>4209</v>
      </c>
      <c r="E677" s="663" t="s">
        <v>597</v>
      </c>
      <c r="F677" s="664" t="s">
        <v>4237</v>
      </c>
      <c r="G677" s="663" t="s">
        <v>627</v>
      </c>
      <c r="H677" s="663" t="s">
        <v>2508</v>
      </c>
      <c r="I677" s="663" t="s">
        <v>2509</v>
      </c>
      <c r="J677" s="663" t="s">
        <v>2510</v>
      </c>
      <c r="K677" s="663" t="s">
        <v>2511</v>
      </c>
      <c r="L677" s="665">
        <v>146.85962728368898</v>
      </c>
      <c r="M677" s="665">
        <v>1</v>
      </c>
      <c r="N677" s="666">
        <v>146.85962728368898</v>
      </c>
    </row>
    <row r="678" spans="1:14" ht="14.4" customHeight="1" x14ac:dyDescent="0.3">
      <c r="A678" s="661" t="s">
        <v>574</v>
      </c>
      <c r="B678" s="662" t="s">
        <v>575</v>
      </c>
      <c r="C678" s="663" t="s">
        <v>588</v>
      </c>
      <c r="D678" s="664" t="s">
        <v>4209</v>
      </c>
      <c r="E678" s="663" t="s">
        <v>597</v>
      </c>
      <c r="F678" s="664" t="s">
        <v>4237</v>
      </c>
      <c r="G678" s="663" t="s">
        <v>627</v>
      </c>
      <c r="H678" s="663" t="s">
        <v>1272</v>
      </c>
      <c r="I678" s="663" t="s">
        <v>215</v>
      </c>
      <c r="J678" s="663" t="s">
        <v>1273</v>
      </c>
      <c r="K678" s="663"/>
      <c r="L678" s="665">
        <v>275.77000000000004</v>
      </c>
      <c r="M678" s="665">
        <v>1</v>
      </c>
      <c r="N678" s="666">
        <v>275.77000000000004</v>
      </c>
    </row>
    <row r="679" spans="1:14" ht="14.4" customHeight="1" x14ac:dyDescent="0.3">
      <c r="A679" s="661" t="s">
        <v>574</v>
      </c>
      <c r="B679" s="662" t="s">
        <v>575</v>
      </c>
      <c r="C679" s="663" t="s">
        <v>588</v>
      </c>
      <c r="D679" s="664" t="s">
        <v>4209</v>
      </c>
      <c r="E679" s="663" t="s">
        <v>597</v>
      </c>
      <c r="F679" s="664" t="s">
        <v>4237</v>
      </c>
      <c r="G679" s="663" t="s">
        <v>627</v>
      </c>
      <c r="H679" s="663" t="s">
        <v>2512</v>
      </c>
      <c r="I679" s="663" t="s">
        <v>215</v>
      </c>
      <c r="J679" s="663" t="s">
        <v>2513</v>
      </c>
      <c r="K679" s="663"/>
      <c r="L679" s="665">
        <v>114.21000000000002</v>
      </c>
      <c r="M679" s="665">
        <v>1</v>
      </c>
      <c r="N679" s="666">
        <v>114.21000000000002</v>
      </c>
    </row>
    <row r="680" spans="1:14" ht="14.4" customHeight="1" x14ac:dyDescent="0.3">
      <c r="A680" s="661" t="s">
        <v>574</v>
      </c>
      <c r="B680" s="662" t="s">
        <v>575</v>
      </c>
      <c r="C680" s="663" t="s">
        <v>588</v>
      </c>
      <c r="D680" s="664" t="s">
        <v>4209</v>
      </c>
      <c r="E680" s="663" t="s">
        <v>597</v>
      </c>
      <c r="F680" s="664" t="s">
        <v>4237</v>
      </c>
      <c r="G680" s="663" t="s">
        <v>627</v>
      </c>
      <c r="H680" s="663" t="s">
        <v>2514</v>
      </c>
      <c r="I680" s="663" t="s">
        <v>215</v>
      </c>
      <c r="J680" s="663" t="s">
        <v>2515</v>
      </c>
      <c r="K680" s="663"/>
      <c r="L680" s="665">
        <v>50.82</v>
      </c>
      <c r="M680" s="665">
        <v>2</v>
      </c>
      <c r="N680" s="666">
        <v>101.64</v>
      </c>
    </row>
    <row r="681" spans="1:14" ht="14.4" customHeight="1" x14ac:dyDescent="0.3">
      <c r="A681" s="661" t="s">
        <v>574</v>
      </c>
      <c r="B681" s="662" t="s">
        <v>575</v>
      </c>
      <c r="C681" s="663" t="s">
        <v>588</v>
      </c>
      <c r="D681" s="664" t="s">
        <v>4209</v>
      </c>
      <c r="E681" s="663" t="s">
        <v>597</v>
      </c>
      <c r="F681" s="664" t="s">
        <v>4237</v>
      </c>
      <c r="G681" s="663" t="s">
        <v>627</v>
      </c>
      <c r="H681" s="663" t="s">
        <v>1280</v>
      </c>
      <c r="I681" s="663" t="s">
        <v>1281</v>
      </c>
      <c r="J681" s="663" t="s">
        <v>1282</v>
      </c>
      <c r="K681" s="663" t="s">
        <v>1283</v>
      </c>
      <c r="L681" s="665">
        <v>47.702835808765101</v>
      </c>
      <c r="M681" s="665">
        <v>198</v>
      </c>
      <c r="N681" s="666">
        <v>9445.1614901354897</v>
      </c>
    </row>
    <row r="682" spans="1:14" ht="14.4" customHeight="1" x14ac:dyDescent="0.3">
      <c r="A682" s="661" t="s">
        <v>574</v>
      </c>
      <c r="B682" s="662" t="s">
        <v>575</v>
      </c>
      <c r="C682" s="663" t="s">
        <v>588</v>
      </c>
      <c r="D682" s="664" t="s">
        <v>4209</v>
      </c>
      <c r="E682" s="663" t="s">
        <v>597</v>
      </c>
      <c r="F682" s="664" t="s">
        <v>4237</v>
      </c>
      <c r="G682" s="663" t="s">
        <v>627</v>
      </c>
      <c r="H682" s="663" t="s">
        <v>2516</v>
      </c>
      <c r="I682" s="663" t="s">
        <v>215</v>
      </c>
      <c r="J682" s="663" t="s">
        <v>2517</v>
      </c>
      <c r="K682" s="663"/>
      <c r="L682" s="665">
        <v>75.165205400783293</v>
      </c>
      <c r="M682" s="665">
        <v>2</v>
      </c>
      <c r="N682" s="666">
        <v>150.33041080156659</v>
      </c>
    </row>
    <row r="683" spans="1:14" ht="14.4" customHeight="1" x14ac:dyDescent="0.3">
      <c r="A683" s="661" t="s">
        <v>574</v>
      </c>
      <c r="B683" s="662" t="s">
        <v>575</v>
      </c>
      <c r="C683" s="663" t="s">
        <v>588</v>
      </c>
      <c r="D683" s="664" t="s">
        <v>4209</v>
      </c>
      <c r="E683" s="663" t="s">
        <v>597</v>
      </c>
      <c r="F683" s="664" t="s">
        <v>4237</v>
      </c>
      <c r="G683" s="663" t="s">
        <v>627</v>
      </c>
      <c r="H683" s="663" t="s">
        <v>1286</v>
      </c>
      <c r="I683" s="663" t="s">
        <v>1287</v>
      </c>
      <c r="J683" s="663" t="s">
        <v>666</v>
      </c>
      <c r="K683" s="663" t="s">
        <v>1288</v>
      </c>
      <c r="L683" s="665">
        <v>68.06367529805155</v>
      </c>
      <c r="M683" s="665">
        <v>24</v>
      </c>
      <c r="N683" s="666">
        <v>1633.5282071532372</v>
      </c>
    </row>
    <row r="684" spans="1:14" ht="14.4" customHeight="1" x14ac:dyDescent="0.3">
      <c r="A684" s="661" t="s">
        <v>574</v>
      </c>
      <c r="B684" s="662" t="s">
        <v>575</v>
      </c>
      <c r="C684" s="663" t="s">
        <v>588</v>
      </c>
      <c r="D684" s="664" t="s">
        <v>4209</v>
      </c>
      <c r="E684" s="663" t="s">
        <v>597</v>
      </c>
      <c r="F684" s="664" t="s">
        <v>4237</v>
      </c>
      <c r="G684" s="663" t="s">
        <v>627</v>
      </c>
      <c r="H684" s="663" t="s">
        <v>1289</v>
      </c>
      <c r="I684" s="663" t="s">
        <v>1290</v>
      </c>
      <c r="J684" s="663" t="s">
        <v>706</v>
      </c>
      <c r="K684" s="663" t="s">
        <v>1291</v>
      </c>
      <c r="L684" s="665">
        <v>150.97666666666666</v>
      </c>
      <c r="M684" s="665">
        <v>3</v>
      </c>
      <c r="N684" s="666">
        <v>452.93</v>
      </c>
    </row>
    <row r="685" spans="1:14" ht="14.4" customHeight="1" x14ac:dyDescent="0.3">
      <c r="A685" s="661" t="s">
        <v>574</v>
      </c>
      <c r="B685" s="662" t="s">
        <v>575</v>
      </c>
      <c r="C685" s="663" t="s">
        <v>588</v>
      </c>
      <c r="D685" s="664" t="s">
        <v>4209</v>
      </c>
      <c r="E685" s="663" t="s">
        <v>597</v>
      </c>
      <c r="F685" s="664" t="s">
        <v>4237</v>
      </c>
      <c r="G685" s="663" t="s">
        <v>627</v>
      </c>
      <c r="H685" s="663" t="s">
        <v>1292</v>
      </c>
      <c r="I685" s="663" t="s">
        <v>1293</v>
      </c>
      <c r="J685" s="663" t="s">
        <v>1294</v>
      </c>
      <c r="K685" s="663" t="s">
        <v>1295</v>
      </c>
      <c r="L685" s="665">
        <v>294.76</v>
      </c>
      <c r="M685" s="665">
        <v>1</v>
      </c>
      <c r="N685" s="666">
        <v>294.76</v>
      </c>
    </row>
    <row r="686" spans="1:14" ht="14.4" customHeight="1" x14ac:dyDescent="0.3">
      <c r="A686" s="661" t="s">
        <v>574</v>
      </c>
      <c r="B686" s="662" t="s">
        <v>575</v>
      </c>
      <c r="C686" s="663" t="s">
        <v>588</v>
      </c>
      <c r="D686" s="664" t="s">
        <v>4209</v>
      </c>
      <c r="E686" s="663" t="s">
        <v>597</v>
      </c>
      <c r="F686" s="664" t="s">
        <v>4237</v>
      </c>
      <c r="G686" s="663" t="s">
        <v>627</v>
      </c>
      <c r="H686" s="663" t="s">
        <v>1296</v>
      </c>
      <c r="I686" s="663" t="s">
        <v>1297</v>
      </c>
      <c r="J686" s="663" t="s">
        <v>1298</v>
      </c>
      <c r="K686" s="663" t="s">
        <v>1299</v>
      </c>
      <c r="L686" s="665">
        <v>51.93</v>
      </c>
      <c r="M686" s="665">
        <v>3</v>
      </c>
      <c r="N686" s="666">
        <v>155.79</v>
      </c>
    </row>
    <row r="687" spans="1:14" ht="14.4" customHeight="1" x14ac:dyDescent="0.3">
      <c r="A687" s="661" t="s">
        <v>574</v>
      </c>
      <c r="B687" s="662" t="s">
        <v>575</v>
      </c>
      <c r="C687" s="663" t="s">
        <v>588</v>
      </c>
      <c r="D687" s="664" t="s">
        <v>4209</v>
      </c>
      <c r="E687" s="663" t="s">
        <v>597</v>
      </c>
      <c r="F687" s="664" t="s">
        <v>4237</v>
      </c>
      <c r="G687" s="663" t="s">
        <v>627</v>
      </c>
      <c r="H687" s="663" t="s">
        <v>2518</v>
      </c>
      <c r="I687" s="663" t="s">
        <v>215</v>
      </c>
      <c r="J687" s="663" t="s">
        <v>2519</v>
      </c>
      <c r="K687" s="663"/>
      <c r="L687" s="665">
        <v>46.54999947523045</v>
      </c>
      <c r="M687" s="665">
        <v>1</v>
      </c>
      <c r="N687" s="666">
        <v>46.54999947523045</v>
      </c>
    </row>
    <row r="688" spans="1:14" ht="14.4" customHeight="1" x14ac:dyDescent="0.3">
      <c r="A688" s="661" t="s">
        <v>574</v>
      </c>
      <c r="B688" s="662" t="s">
        <v>575</v>
      </c>
      <c r="C688" s="663" t="s">
        <v>588</v>
      </c>
      <c r="D688" s="664" t="s">
        <v>4209</v>
      </c>
      <c r="E688" s="663" t="s">
        <v>597</v>
      </c>
      <c r="F688" s="664" t="s">
        <v>4237</v>
      </c>
      <c r="G688" s="663" t="s">
        <v>627</v>
      </c>
      <c r="H688" s="663" t="s">
        <v>1303</v>
      </c>
      <c r="I688" s="663" t="s">
        <v>1304</v>
      </c>
      <c r="J688" s="663" t="s">
        <v>1305</v>
      </c>
      <c r="K688" s="663" t="s">
        <v>660</v>
      </c>
      <c r="L688" s="665">
        <v>71.11946173787959</v>
      </c>
      <c r="M688" s="665">
        <v>790</v>
      </c>
      <c r="N688" s="666">
        <v>56184.374772924872</v>
      </c>
    </row>
    <row r="689" spans="1:14" ht="14.4" customHeight="1" x14ac:dyDescent="0.3">
      <c r="A689" s="661" t="s">
        <v>574</v>
      </c>
      <c r="B689" s="662" t="s">
        <v>575</v>
      </c>
      <c r="C689" s="663" t="s">
        <v>588</v>
      </c>
      <c r="D689" s="664" t="s">
        <v>4209</v>
      </c>
      <c r="E689" s="663" t="s">
        <v>597</v>
      </c>
      <c r="F689" s="664" t="s">
        <v>4237</v>
      </c>
      <c r="G689" s="663" t="s">
        <v>627</v>
      </c>
      <c r="H689" s="663" t="s">
        <v>1306</v>
      </c>
      <c r="I689" s="663" t="s">
        <v>1307</v>
      </c>
      <c r="J689" s="663" t="s">
        <v>1308</v>
      </c>
      <c r="K689" s="663" t="s">
        <v>1309</v>
      </c>
      <c r="L689" s="665">
        <v>40.834827601667556</v>
      </c>
      <c r="M689" s="665">
        <v>52</v>
      </c>
      <c r="N689" s="666">
        <v>2123.4110352867128</v>
      </c>
    </row>
    <row r="690" spans="1:14" ht="14.4" customHeight="1" x14ac:dyDescent="0.3">
      <c r="A690" s="661" t="s">
        <v>574</v>
      </c>
      <c r="B690" s="662" t="s">
        <v>575</v>
      </c>
      <c r="C690" s="663" t="s">
        <v>588</v>
      </c>
      <c r="D690" s="664" t="s">
        <v>4209</v>
      </c>
      <c r="E690" s="663" t="s">
        <v>597</v>
      </c>
      <c r="F690" s="664" t="s">
        <v>4237</v>
      </c>
      <c r="G690" s="663" t="s">
        <v>627</v>
      </c>
      <c r="H690" s="663" t="s">
        <v>2520</v>
      </c>
      <c r="I690" s="663" t="s">
        <v>2521</v>
      </c>
      <c r="J690" s="663" t="s">
        <v>2522</v>
      </c>
      <c r="K690" s="663" t="s">
        <v>2523</v>
      </c>
      <c r="L690" s="665">
        <v>372.35946381432331</v>
      </c>
      <c r="M690" s="665">
        <v>12</v>
      </c>
      <c r="N690" s="666">
        <v>4468.3135657718794</v>
      </c>
    </row>
    <row r="691" spans="1:14" ht="14.4" customHeight="1" x14ac:dyDescent="0.3">
      <c r="A691" s="661" t="s">
        <v>574</v>
      </c>
      <c r="B691" s="662" t="s">
        <v>575</v>
      </c>
      <c r="C691" s="663" t="s">
        <v>588</v>
      </c>
      <c r="D691" s="664" t="s">
        <v>4209</v>
      </c>
      <c r="E691" s="663" t="s">
        <v>597</v>
      </c>
      <c r="F691" s="664" t="s">
        <v>4237</v>
      </c>
      <c r="G691" s="663" t="s">
        <v>627</v>
      </c>
      <c r="H691" s="663" t="s">
        <v>1310</v>
      </c>
      <c r="I691" s="663" t="s">
        <v>1311</v>
      </c>
      <c r="J691" s="663" t="s">
        <v>1312</v>
      </c>
      <c r="K691" s="663" t="s">
        <v>1313</v>
      </c>
      <c r="L691" s="665">
        <v>254.76999999999998</v>
      </c>
      <c r="M691" s="665">
        <v>1</v>
      </c>
      <c r="N691" s="666">
        <v>254.76999999999998</v>
      </c>
    </row>
    <row r="692" spans="1:14" ht="14.4" customHeight="1" x14ac:dyDescent="0.3">
      <c r="A692" s="661" t="s">
        <v>574</v>
      </c>
      <c r="B692" s="662" t="s">
        <v>575</v>
      </c>
      <c r="C692" s="663" t="s">
        <v>588</v>
      </c>
      <c r="D692" s="664" t="s">
        <v>4209</v>
      </c>
      <c r="E692" s="663" t="s">
        <v>597</v>
      </c>
      <c r="F692" s="664" t="s">
        <v>4237</v>
      </c>
      <c r="G692" s="663" t="s">
        <v>627</v>
      </c>
      <c r="H692" s="663" t="s">
        <v>2524</v>
      </c>
      <c r="I692" s="663" t="s">
        <v>2525</v>
      </c>
      <c r="J692" s="663" t="s">
        <v>1312</v>
      </c>
      <c r="K692" s="663" t="s">
        <v>2526</v>
      </c>
      <c r="L692" s="665">
        <v>883.58020034707954</v>
      </c>
      <c r="M692" s="665">
        <v>74.699999999999989</v>
      </c>
      <c r="N692" s="666">
        <v>66003.440965926828</v>
      </c>
    </row>
    <row r="693" spans="1:14" ht="14.4" customHeight="1" x14ac:dyDescent="0.3">
      <c r="A693" s="661" t="s">
        <v>574</v>
      </c>
      <c r="B693" s="662" t="s">
        <v>575</v>
      </c>
      <c r="C693" s="663" t="s">
        <v>588</v>
      </c>
      <c r="D693" s="664" t="s">
        <v>4209</v>
      </c>
      <c r="E693" s="663" t="s">
        <v>597</v>
      </c>
      <c r="F693" s="664" t="s">
        <v>4237</v>
      </c>
      <c r="G693" s="663" t="s">
        <v>627</v>
      </c>
      <c r="H693" s="663" t="s">
        <v>2527</v>
      </c>
      <c r="I693" s="663" t="s">
        <v>2528</v>
      </c>
      <c r="J693" s="663" t="s">
        <v>2529</v>
      </c>
      <c r="K693" s="663" t="s">
        <v>2530</v>
      </c>
      <c r="L693" s="665">
        <v>262.19958514767939</v>
      </c>
      <c r="M693" s="665">
        <v>21</v>
      </c>
      <c r="N693" s="666">
        <v>5506.1912881012677</v>
      </c>
    </row>
    <row r="694" spans="1:14" ht="14.4" customHeight="1" x14ac:dyDescent="0.3">
      <c r="A694" s="661" t="s">
        <v>574</v>
      </c>
      <c r="B694" s="662" t="s">
        <v>575</v>
      </c>
      <c r="C694" s="663" t="s">
        <v>588</v>
      </c>
      <c r="D694" s="664" t="s">
        <v>4209</v>
      </c>
      <c r="E694" s="663" t="s">
        <v>597</v>
      </c>
      <c r="F694" s="664" t="s">
        <v>4237</v>
      </c>
      <c r="G694" s="663" t="s">
        <v>627</v>
      </c>
      <c r="H694" s="663" t="s">
        <v>2531</v>
      </c>
      <c r="I694" s="663" t="s">
        <v>2532</v>
      </c>
      <c r="J694" s="663" t="s">
        <v>2533</v>
      </c>
      <c r="K694" s="663" t="s">
        <v>2534</v>
      </c>
      <c r="L694" s="665">
        <v>78.909969801982484</v>
      </c>
      <c r="M694" s="665">
        <v>15</v>
      </c>
      <c r="N694" s="666">
        <v>1183.6495470297373</v>
      </c>
    </row>
    <row r="695" spans="1:14" ht="14.4" customHeight="1" x14ac:dyDescent="0.3">
      <c r="A695" s="661" t="s">
        <v>574</v>
      </c>
      <c r="B695" s="662" t="s">
        <v>575</v>
      </c>
      <c r="C695" s="663" t="s">
        <v>588</v>
      </c>
      <c r="D695" s="664" t="s">
        <v>4209</v>
      </c>
      <c r="E695" s="663" t="s">
        <v>597</v>
      </c>
      <c r="F695" s="664" t="s">
        <v>4237</v>
      </c>
      <c r="G695" s="663" t="s">
        <v>627</v>
      </c>
      <c r="H695" s="663" t="s">
        <v>1318</v>
      </c>
      <c r="I695" s="663" t="s">
        <v>1319</v>
      </c>
      <c r="J695" s="663" t="s">
        <v>1320</v>
      </c>
      <c r="K695" s="663" t="s">
        <v>1321</v>
      </c>
      <c r="L695" s="665">
        <v>30.617499999999989</v>
      </c>
      <c r="M695" s="665">
        <v>120</v>
      </c>
      <c r="N695" s="666">
        <v>3674.0999999999985</v>
      </c>
    </row>
    <row r="696" spans="1:14" ht="14.4" customHeight="1" x14ac:dyDescent="0.3">
      <c r="A696" s="661" t="s">
        <v>574</v>
      </c>
      <c r="B696" s="662" t="s">
        <v>575</v>
      </c>
      <c r="C696" s="663" t="s">
        <v>588</v>
      </c>
      <c r="D696" s="664" t="s">
        <v>4209</v>
      </c>
      <c r="E696" s="663" t="s">
        <v>597</v>
      </c>
      <c r="F696" s="664" t="s">
        <v>4237</v>
      </c>
      <c r="G696" s="663" t="s">
        <v>627</v>
      </c>
      <c r="H696" s="663" t="s">
        <v>1322</v>
      </c>
      <c r="I696" s="663" t="s">
        <v>1323</v>
      </c>
      <c r="J696" s="663" t="s">
        <v>1239</v>
      </c>
      <c r="K696" s="663" t="s">
        <v>1324</v>
      </c>
      <c r="L696" s="665">
        <v>21.94902218135557</v>
      </c>
      <c r="M696" s="665">
        <v>312</v>
      </c>
      <c r="N696" s="666">
        <v>6848.0949205829384</v>
      </c>
    </row>
    <row r="697" spans="1:14" ht="14.4" customHeight="1" x14ac:dyDescent="0.3">
      <c r="A697" s="661" t="s">
        <v>574</v>
      </c>
      <c r="B697" s="662" t="s">
        <v>575</v>
      </c>
      <c r="C697" s="663" t="s">
        <v>588</v>
      </c>
      <c r="D697" s="664" t="s">
        <v>4209</v>
      </c>
      <c r="E697" s="663" t="s">
        <v>597</v>
      </c>
      <c r="F697" s="664" t="s">
        <v>4237</v>
      </c>
      <c r="G697" s="663" t="s">
        <v>627</v>
      </c>
      <c r="H697" s="663" t="s">
        <v>1325</v>
      </c>
      <c r="I697" s="663" t="s">
        <v>1325</v>
      </c>
      <c r="J697" s="663" t="s">
        <v>1326</v>
      </c>
      <c r="K697" s="663" t="s">
        <v>784</v>
      </c>
      <c r="L697" s="665">
        <v>53.980000000000011</v>
      </c>
      <c r="M697" s="665">
        <v>2</v>
      </c>
      <c r="N697" s="666">
        <v>107.96000000000002</v>
      </c>
    </row>
    <row r="698" spans="1:14" ht="14.4" customHeight="1" x14ac:dyDescent="0.3">
      <c r="A698" s="661" t="s">
        <v>574</v>
      </c>
      <c r="B698" s="662" t="s">
        <v>575</v>
      </c>
      <c r="C698" s="663" t="s">
        <v>588</v>
      </c>
      <c r="D698" s="664" t="s">
        <v>4209</v>
      </c>
      <c r="E698" s="663" t="s">
        <v>597</v>
      </c>
      <c r="F698" s="664" t="s">
        <v>4237</v>
      </c>
      <c r="G698" s="663" t="s">
        <v>627</v>
      </c>
      <c r="H698" s="663" t="s">
        <v>2535</v>
      </c>
      <c r="I698" s="663" t="s">
        <v>2536</v>
      </c>
      <c r="J698" s="663" t="s">
        <v>2537</v>
      </c>
      <c r="K698" s="663" t="s">
        <v>2538</v>
      </c>
      <c r="L698" s="665">
        <v>1155.4798401208661</v>
      </c>
      <c r="M698" s="665">
        <v>7</v>
      </c>
      <c r="N698" s="666">
        <v>8088.3588808460636</v>
      </c>
    </row>
    <row r="699" spans="1:14" ht="14.4" customHeight="1" x14ac:dyDescent="0.3">
      <c r="A699" s="661" t="s">
        <v>574</v>
      </c>
      <c r="B699" s="662" t="s">
        <v>575</v>
      </c>
      <c r="C699" s="663" t="s">
        <v>588</v>
      </c>
      <c r="D699" s="664" t="s">
        <v>4209</v>
      </c>
      <c r="E699" s="663" t="s">
        <v>597</v>
      </c>
      <c r="F699" s="664" t="s">
        <v>4237</v>
      </c>
      <c r="G699" s="663" t="s">
        <v>627</v>
      </c>
      <c r="H699" s="663" t="s">
        <v>1335</v>
      </c>
      <c r="I699" s="663" t="s">
        <v>1336</v>
      </c>
      <c r="J699" s="663" t="s">
        <v>1337</v>
      </c>
      <c r="K699" s="663" t="s">
        <v>1338</v>
      </c>
      <c r="L699" s="665">
        <v>86.003720242855749</v>
      </c>
      <c r="M699" s="665">
        <v>111</v>
      </c>
      <c r="N699" s="666">
        <v>9546.4129469569889</v>
      </c>
    </row>
    <row r="700" spans="1:14" ht="14.4" customHeight="1" x14ac:dyDescent="0.3">
      <c r="A700" s="661" t="s">
        <v>574</v>
      </c>
      <c r="B700" s="662" t="s">
        <v>575</v>
      </c>
      <c r="C700" s="663" t="s">
        <v>588</v>
      </c>
      <c r="D700" s="664" t="s">
        <v>4209</v>
      </c>
      <c r="E700" s="663" t="s">
        <v>597</v>
      </c>
      <c r="F700" s="664" t="s">
        <v>4237</v>
      </c>
      <c r="G700" s="663" t="s">
        <v>627</v>
      </c>
      <c r="H700" s="663" t="s">
        <v>2539</v>
      </c>
      <c r="I700" s="663" t="s">
        <v>2540</v>
      </c>
      <c r="J700" s="663" t="s">
        <v>2541</v>
      </c>
      <c r="K700" s="663" t="s">
        <v>2542</v>
      </c>
      <c r="L700" s="665">
        <v>17934.140991830969</v>
      </c>
      <c r="M700" s="665">
        <v>6</v>
      </c>
      <c r="N700" s="666">
        <v>107604.84595098581</v>
      </c>
    </row>
    <row r="701" spans="1:14" ht="14.4" customHeight="1" x14ac:dyDescent="0.3">
      <c r="A701" s="661" t="s">
        <v>574</v>
      </c>
      <c r="B701" s="662" t="s">
        <v>575</v>
      </c>
      <c r="C701" s="663" t="s">
        <v>588</v>
      </c>
      <c r="D701" s="664" t="s">
        <v>4209</v>
      </c>
      <c r="E701" s="663" t="s">
        <v>597</v>
      </c>
      <c r="F701" s="664" t="s">
        <v>4237</v>
      </c>
      <c r="G701" s="663" t="s">
        <v>627</v>
      </c>
      <c r="H701" s="663" t="s">
        <v>2543</v>
      </c>
      <c r="I701" s="663" t="s">
        <v>215</v>
      </c>
      <c r="J701" s="663" t="s">
        <v>2544</v>
      </c>
      <c r="K701" s="663"/>
      <c r="L701" s="665">
        <v>36.905000000000001</v>
      </c>
      <c r="M701" s="665">
        <v>20</v>
      </c>
      <c r="N701" s="666">
        <v>738.1</v>
      </c>
    </row>
    <row r="702" spans="1:14" ht="14.4" customHeight="1" x14ac:dyDescent="0.3">
      <c r="A702" s="661" t="s">
        <v>574</v>
      </c>
      <c r="B702" s="662" t="s">
        <v>575</v>
      </c>
      <c r="C702" s="663" t="s">
        <v>588</v>
      </c>
      <c r="D702" s="664" t="s">
        <v>4209</v>
      </c>
      <c r="E702" s="663" t="s">
        <v>597</v>
      </c>
      <c r="F702" s="664" t="s">
        <v>4237</v>
      </c>
      <c r="G702" s="663" t="s">
        <v>627</v>
      </c>
      <c r="H702" s="663" t="s">
        <v>2545</v>
      </c>
      <c r="I702" s="663" t="s">
        <v>215</v>
      </c>
      <c r="J702" s="663" t="s">
        <v>2546</v>
      </c>
      <c r="K702" s="663" t="s">
        <v>2547</v>
      </c>
      <c r="L702" s="665">
        <v>471.5</v>
      </c>
      <c r="M702" s="665">
        <v>868</v>
      </c>
      <c r="N702" s="666">
        <v>409262</v>
      </c>
    </row>
    <row r="703" spans="1:14" ht="14.4" customHeight="1" x14ac:dyDescent="0.3">
      <c r="A703" s="661" t="s">
        <v>574</v>
      </c>
      <c r="B703" s="662" t="s">
        <v>575</v>
      </c>
      <c r="C703" s="663" t="s">
        <v>588</v>
      </c>
      <c r="D703" s="664" t="s">
        <v>4209</v>
      </c>
      <c r="E703" s="663" t="s">
        <v>597</v>
      </c>
      <c r="F703" s="664" t="s">
        <v>4237</v>
      </c>
      <c r="G703" s="663" t="s">
        <v>627</v>
      </c>
      <c r="H703" s="663" t="s">
        <v>1344</v>
      </c>
      <c r="I703" s="663" t="s">
        <v>1345</v>
      </c>
      <c r="J703" s="663" t="s">
        <v>1346</v>
      </c>
      <c r="K703" s="663" t="s">
        <v>1182</v>
      </c>
      <c r="L703" s="665">
        <v>55.35</v>
      </c>
      <c r="M703" s="665">
        <v>6</v>
      </c>
      <c r="N703" s="666">
        <v>332.1</v>
      </c>
    </row>
    <row r="704" spans="1:14" ht="14.4" customHeight="1" x14ac:dyDescent="0.3">
      <c r="A704" s="661" t="s">
        <v>574</v>
      </c>
      <c r="B704" s="662" t="s">
        <v>575</v>
      </c>
      <c r="C704" s="663" t="s">
        <v>588</v>
      </c>
      <c r="D704" s="664" t="s">
        <v>4209</v>
      </c>
      <c r="E704" s="663" t="s">
        <v>597</v>
      </c>
      <c r="F704" s="664" t="s">
        <v>4237</v>
      </c>
      <c r="G704" s="663" t="s">
        <v>627</v>
      </c>
      <c r="H704" s="663" t="s">
        <v>2548</v>
      </c>
      <c r="I704" s="663" t="s">
        <v>2549</v>
      </c>
      <c r="J704" s="663" t="s">
        <v>2550</v>
      </c>
      <c r="K704" s="663" t="s">
        <v>2551</v>
      </c>
      <c r="L704" s="665">
        <v>258.51492105263168</v>
      </c>
      <c r="M704" s="665">
        <v>95</v>
      </c>
      <c r="N704" s="666">
        <v>24558.917500000007</v>
      </c>
    </row>
    <row r="705" spans="1:14" ht="14.4" customHeight="1" x14ac:dyDescent="0.3">
      <c r="A705" s="661" t="s">
        <v>574</v>
      </c>
      <c r="B705" s="662" t="s">
        <v>575</v>
      </c>
      <c r="C705" s="663" t="s">
        <v>588</v>
      </c>
      <c r="D705" s="664" t="s">
        <v>4209</v>
      </c>
      <c r="E705" s="663" t="s">
        <v>597</v>
      </c>
      <c r="F705" s="664" t="s">
        <v>4237</v>
      </c>
      <c r="G705" s="663" t="s">
        <v>627</v>
      </c>
      <c r="H705" s="663" t="s">
        <v>2552</v>
      </c>
      <c r="I705" s="663" t="s">
        <v>2553</v>
      </c>
      <c r="J705" s="663" t="s">
        <v>2554</v>
      </c>
      <c r="K705" s="663" t="s">
        <v>2555</v>
      </c>
      <c r="L705" s="665">
        <v>332.11666666666673</v>
      </c>
      <c r="M705" s="665">
        <v>3</v>
      </c>
      <c r="N705" s="666">
        <v>996.35000000000014</v>
      </c>
    </row>
    <row r="706" spans="1:14" ht="14.4" customHeight="1" x14ac:dyDescent="0.3">
      <c r="A706" s="661" t="s">
        <v>574</v>
      </c>
      <c r="B706" s="662" t="s">
        <v>575</v>
      </c>
      <c r="C706" s="663" t="s">
        <v>588</v>
      </c>
      <c r="D706" s="664" t="s">
        <v>4209</v>
      </c>
      <c r="E706" s="663" t="s">
        <v>597</v>
      </c>
      <c r="F706" s="664" t="s">
        <v>4237</v>
      </c>
      <c r="G706" s="663" t="s">
        <v>627</v>
      </c>
      <c r="H706" s="663" t="s">
        <v>1355</v>
      </c>
      <c r="I706" s="663" t="s">
        <v>1356</v>
      </c>
      <c r="J706" s="663" t="s">
        <v>1357</v>
      </c>
      <c r="K706" s="663" t="s">
        <v>1358</v>
      </c>
      <c r="L706" s="665">
        <v>58.869862224636385</v>
      </c>
      <c r="M706" s="665">
        <v>14</v>
      </c>
      <c r="N706" s="666">
        <v>824.17807114490938</v>
      </c>
    </row>
    <row r="707" spans="1:14" ht="14.4" customHeight="1" x14ac:dyDescent="0.3">
      <c r="A707" s="661" t="s">
        <v>574</v>
      </c>
      <c r="B707" s="662" t="s">
        <v>575</v>
      </c>
      <c r="C707" s="663" t="s">
        <v>588</v>
      </c>
      <c r="D707" s="664" t="s">
        <v>4209</v>
      </c>
      <c r="E707" s="663" t="s">
        <v>597</v>
      </c>
      <c r="F707" s="664" t="s">
        <v>4237</v>
      </c>
      <c r="G707" s="663" t="s">
        <v>627</v>
      </c>
      <c r="H707" s="663" t="s">
        <v>1363</v>
      </c>
      <c r="I707" s="663" t="s">
        <v>1364</v>
      </c>
      <c r="J707" s="663" t="s">
        <v>1365</v>
      </c>
      <c r="K707" s="663" t="s">
        <v>1366</v>
      </c>
      <c r="L707" s="665">
        <v>98.45</v>
      </c>
      <c r="M707" s="665">
        <v>1</v>
      </c>
      <c r="N707" s="666">
        <v>98.45</v>
      </c>
    </row>
    <row r="708" spans="1:14" ht="14.4" customHeight="1" x14ac:dyDescent="0.3">
      <c r="A708" s="661" t="s">
        <v>574</v>
      </c>
      <c r="B708" s="662" t="s">
        <v>575</v>
      </c>
      <c r="C708" s="663" t="s">
        <v>588</v>
      </c>
      <c r="D708" s="664" t="s">
        <v>4209</v>
      </c>
      <c r="E708" s="663" t="s">
        <v>597</v>
      </c>
      <c r="F708" s="664" t="s">
        <v>4237</v>
      </c>
      <c r="G708" s="663" t="s">
        <v>627</v>
      </c>
      <c r="H708" s="663" t="s">
        <v>1367</v>
      </c>
      <c r="I708" s="663" t="s">
        <v>1368</v>
      </c>
      <c r="J708" s="663" t="s">
        <v>1369</v>
      </c>
      <c r="K708" s="663" t="s">
        <v>1370</v>
      </c>
      <c r="L708" s="665">
        <v>1050.1683413897367</v>
      </c>
      <c r="M708" s="665">
        <v>1</v>
      </c>
      <c r="N708" s="666">
        <v>1050.1683413897367</v>
      </c>
    </row>
    <row r="709" spans="1:14" ht="14.4" customHeight="1" x14ac:dyDescent="0.3">
      <c r="A709" s="661" t="s">
        <v>574</v>
      </c>
      <c r="B709" s="662" t="s">
        <v>575</v>
      </c>
      <c r="C709" s="663" t="s">
        <v>588</v>
      </c>
      <c r="D709" s="664" t="s">
        <v>4209</v>
      </c>
      <c r="E709" s="663" t="s">
        <v>597</v>
      </c>
      <c r="F709" s="664" t="s">
        <v>4237</v>
      </c>
      <c r="G709" s="663" t="s">
        <v>627</v>
      </c>
      <c r="H709" s="663" t="s">
        <v>2556</v>
      </c>
      <c r="I709" s="663" t="s">
        <v>215</v>
      </c>
      <c r="J709" s="663" t="s">
        <v>2557</v>
      </c>
      <c r="K709" s="663"/>
      <c r="L709" s="665">
        <v>423.83472618007715</v>
      </c>
      <c r="M709" s="665">
        <v>1</v>
      </c>
      <c r="N709" s="666">
        <v>423.83472618007715</v>
      </c>
    </row>
    <row r="710" spans="1:14" ht="14.4" customHeight="1" x14ac:dyDescent="0.3">
      <c r="A710" s="661" t="s">
        <v>574</v>
      </c>
      <c r="B710" s="662" t="s">
        <v>575</v>
      </c>
      <c r="C710" s="663" t="s">
        <v>588</v>
      </c>
      <c r="D710" s="664" t="s">
        <v>4209</v>
      </c>
      <c r="E710" s="663" t="s">
        <v>597</v>
      </c>
      <c r="F710" s="664" t="s">
        <v>4237</v>
      </c>
      <c r="G710" s="663" t="s">
        <v>627</v>
      </c>
      <c r="H710" s="663" t="s">
        <v>2558</v>
      </c>
      <c r="I710" s="663" t="s">
        <v>2559</v>
      </c>
      <c r="J710" s="663" t="s">
        <v>2560</v>
      </c>
      <c r="K710" s="663" t="s">
        <v>2561</v>
      </c>
      <c r="L710" s="665">
        <v>56.749430257227814</v>
      </c>
      <c r="M710" s="665">
        <v>1</v>
      </c>
      <c r="N710" s="666">
        <v>56.749430257227814</v>
      </c>
    </row>
    <row r="711" spans="1:14" ht="14.4" customHeight="1" x14ac:dyDescent="0.3">
      <c r="A711" s="661" t="s">
        <v>574</v>
      </c>
      <c r="B711" s="662" t="s">
        <v>575</v>
      </c>
      <c r="C711" s="663" t="s">
        <v>588</v>
      </c>
      <c r="D711" s="664" t="s">
        <v>4209</v>
      </c>
      <c r="E711" s="663" t="s">
        <v>597</v>
      </c>
      <c r="F711" s="664" t="s">
        <v>4237</v>
      </c>
      <c r="G711" s="663" t="s">
        <v>627</v>
      </c>
      <c r="H711" s="663" t="s">
        <v>1385</v>
      </c>
      <c r="I711" s="663" t="s">
        <v>1386</v>
      </c>
      <c r="J711" s="663" t="s">
        <v>1387</v>
      </c>
      <c r="K711" s="663" t="s">
        <v>1388</v>
      </c>
      <c r="L711" s="665">
        <v>103.64859485311524</v>
      </c>
      <c r="M711" s="665">
        <v>17</v>
      </c>
      <c r="N711" s="666">
        <v>1762.0261125029592</v>
      </c>
    </row>
    <row r="712" spans="1:14" ht="14.4" customHeight="1" x14ac:dyDescent="0.3">
      <c r="A712" s="661" t="s">
        <v>574</v>
      </c>
      <c r="B712" s="662" t="s">
        <v>575</v>
      </c>
      <c r="C712" s="663" t="s">
        <v>588</v>
      </c>
      <c r="D712" s="664" t="s">
        <v>4209</v>
      </c>
      <c r="E712" s="663" t="s">
        <v>597</v>
      </c>
      <c r="F712" s="664" t="s">
        <v>4237</v>
      </c>
      <c r="G712" s="663" t="s">
        <v>627</v>
      </c>
      <c r="H712" s="663" t="s">
        <v>2562</v>
      </c>
      <c r="I712" s="663" t="s">
        <v>2563</v>
      </c>
      <c r="J712" s="663" t="s">
        <v>2564</v>
      </c>
      <c r="K712" s="663" t="s">
        <v>1917</v>
      </c>
      <c r="L712" s="665">
        <v>323.16000000000008</v>
      </c>
      <c r="M712" s="665">
        <v>1</v>
      </c>
      <c r="N712" s="666">
        <v>323.16000000000008</v>
      </c>
    </row>
    <row r="713" spans="1:14" ht="14.4" customHeight="1" x14ac:dyDescent="0.3">
      <c r="A713" s="661" t="s">
        <v>574</v>
      </c>
      <c r="B713" s="662" t="s">
        <v>575</v>
      </c>
      <c r="C713" s="663" t="s">
        <v>588</v>
      </c>
      <c r="D713" s="664" t="s">
        <v>4209</v>
      </c>
      <c r="E713" s="663" t="s">
        <v>597</v>
      </c>
      <c r="F713" s="664" t="s">
        <v>4237</v>
      </c>
      <c r="G713" s="663" t="s">
        <v>627</v>
      </c>
      <c r="H713" s="663" t="s">
        <v>2565</v>
      </c>
      <c r="I713" s="663" t="s">
        <v>2566</v>
      </c>
      <c r="J713" s="663" t="s">
        <v>2567</v>
      </c>
      <c r="K713" s="663" t="s">
        <v>2568</v>
      </c>
      <c r="L713" s="665">
        <v>3622.0799999999986</v>
      </c>
      <c r="M713" s="665">
        <v>1</v>
      </c>
      <c r="N713" s="666">
        <v>3622.0799999999986</v>
      </c>
    </row>
    <row r="714" spans="1:14" ht="14.4" customHeight="1" x14ac:dyDescent="0.3">
      <c r="A714" s="661" t="s">
        <v>574</v>
      </c>
      <c r="B714" s="662" t="s">
        <v>575</v>
      </c>
      <c r="C714" s="663" t="s">
        <v>588</v>
      </c>
      <c r="D714" s="664" t="s">
        <v>4209</v>
      </c>
      <c r="E714" s="663" t="s">
        <v>597</v>
      </c>
      <c r="F714" s="664" t="s">
        <v>4237</v>
      </c>
      <c r="G714" s="663" t="s">
        <v>627</v>
      </c>
      <c r="H714" s="663" t="s">
        <v>2569</v>
      </c>
      <c r="I714" s="663" t="s">
        <v>2570</v>
      </c>
      <c r="J714" s="663" t="s">
        <v>2571</v>
      </c>
      <c r="K714" s="663" t="s">
        <v>2572</v>
      </c>
      <c r="L714" s="665">
        <v>411.85</v>
      </c>
      <c r="M714" s="665">
        <v>1</v>
      </c>
      <c r="N714" s="666">
        <v>411.85</v>
      </c>
    </row>
    <row r="715" spans="1:14" ht="14.4" customHeight="1" x14ac:dyDescent="0.3">
      <c r="A715" s="661" t="s">
        <v>574</v>
      </c>
      <c r="B715" s="662" t="s">
        <v>575</v>
      </c>
      <c r="C715" s="663" t="s">
        <v>588</v>
      </c>
      <c r="D715" s="664" t="s">
        <v>4209</v>
      </c>
      <c r="E715" s="663" t="s">
        <v>597</v>
      </c>
      <c r="F715" s="664" t="s">
        <v>4237</v>
      </c>
      <c r="G715" s="663" t="s">
        <v>627</v>
      </c>
      <c r="H715" s="663" t="s">
        <v>2573</v>
      </c>
      <c r="I715" s="663" t="s">
        <v>2574</v>
      </c>
      <c r="J715" s="663" t="s">
        <v>2575</v>
      </c>
      <c r="K715" s="663" t="s">
        <v>2576</v>
      </c>
      <c r="L715" s="665">
        <v>291.07</v>
      </c>
      <c r="M715" s="665">
        <v>1</v>
      </c>
      <c r="N715" s="666">
        <v>291.07</v>
      </c>
    </row>
    <row r="716" spans="1:14" ht="14.4" customHeight="1" x14ac:dyDescent="0.3">
      <c r="A716" s="661" t="s">
        <v>574</v>
      </c>
      <c r="B716" s="662" t="s">
        <v>575</v>
      </c>
      <c r="C716" s="663" t="s">
        <v>588</v>
      </c>
      <c r="D716" s="664" t="s">
        <v>4209</v>
      </c>
      <c r="E716" s="663" t="s">
        <v>597</v>
      </c>
      <c r="F716" s="664" t="s">
        <v>4237</v>
      </c>
      <c r="G716" s="663" t="s">
        <v>627</v>
      </c>
      <c r="H716" s="663" t="s">
        <v>1396</v>
      </c>
      <c r="I716" s="663" t="s">
        <v>1397</v>
      </c>
      <c r="J716" s="663" t="s">
        <v>1398</v>
      </c>
      <c r="K716" s="663" t="s">
        <v>1399</v>
      </c>
      <c r="L716" s="665">
        <v>55.140000000000008</v>
      </c>
      <c r="M716" s="665">
        <v>3</v>
      </c>
      <c r="N716" s="666">
        <v>165.42000000000002</v>
      </c>
    </row>
    <row r="717" spans="1:14" ht="14.4" customHeight="1" x14ac:dyDescent="0.3">
      <c r="A717" s="661" t="s">
        <v>574</v>
      </c>
      <c r="B717" s="662" t="s">
        <v>575</v>
      </c>
      <c r="C717" s="663" t="s">
        <v>588</v>
      </c>
      <c r="D717" s="664" t="s">
        <v>4209</v>
      </c>
      <c r="E717" s="663" t="s">
        <v>597</v>
      </c>
      <c r="F717" s="664" t="s">
        <v>4237</v>
      </c>
      <c r="G717" s="663" t="s">
        <v>627</v>
      </c>
      <c r="H717" s="663" t="s">
        <v>1403</v>
      </c>
      <c r="I717" s="663" t="s">
        <v>1404</v>
      </c>
      <c r="J717" s="663" t="s">
        <v>1405</v>
      </c>
      <c r="K717" s="663" t="s">
        <v>1406</v>
      </c>
      <c r="L717" s="665">
        <v>106.33851063829788</v>
      </c>
      <c r="M717" s="665">
        <v>47</v>
      </c>
      <c r="N717" s="666">
        <v>4997.91</v>
      </c>
    </row>
    <row r="718" spans="1:14" ht="14.4" customHeight="1" x14ac:dyDescent="0.3">
      <c r="A718" s="661" t="s">
        <v>574</v>
      </c>
      <c r="B718" s="662" t="s">
        <v>575</v>
      </c>
      <c r="C718" s="663" t="s">
        <v>588</v>
      </c>
      <c r="D718" s="664" t="s">
        <v>4209</v>
      </c>
      <c r="E718" s="663" t="s">
        <v>597</v>
      </c>
      <c r="F718" s="664" t="s">
        <v>4237</v>
      </c>
      <c r="G718" s="663" t="s">
        <v>627</v>
      </c>
      <c r="H718" s="663" t="s">
        <v>2577</v>
      </c>
      <c r="I718" s="663" t="s">
        <v>2578</v>
      </c>
      <c r="J718" s="663" t="s">
        <v>2579</v>
      </c>
      <c r="K718" s="663" t="s">
        <v>2580</v>
      </c>
      <c r="L718" s="665">
        <v>40.630000000000003</v>
      </c>
      <c r="M718" s="665">
        <v>4</v>
      </c>
      <c r="N718" s="666">
        <v>162.52000000000001</v>
      </c>
    </row>
    <row r="719" spans="1:14" ht="14.4" customHeight="1" x14ac:dyDescent="0.3">
      <c r="A719" s="661" t="s">
        <v>574</v>
      </c>
      <c r="B719" s="662" t="s">
        <v>575</v>
      </c>
      <c r="C719" s="663" t="s">
        <v>588</v>
      </c>
      <c r="D719" s="664" t="s">
        <v>4209</v>
      </c>
      <c r="E719" s="663" t="s">
        <v>597</v>
      </c>
      <c r="F719" s="664" t="s">
        <v>4237</v>
      </c>
      <c r="G719" s="663" t="s">
        <v>627</v>
      </c>
      <c r="H719" s="663" t="s">
        <v>2581</v>
      </c>
      <c r="I719" s="663" t="s">
        <v>215</v>
      </c>
      <c r="J719" s="663" t="s">
        <v>2582</v>
      </c>
      <c r="K719" s="663" t="s">
        <v>2583</v>
      </c>
      <c r="L719" s="665">
        <v>23.700175475087608</v>
      </c>
      <c r="M719" s="665">
        <v>1050</v>
      </c>
      <c r="N719" s="666">
        <v>24885.18424884199</v>
      </c>
    </row>
    <row r="720" spans="1:14" ht="14.4" customHeight="1" x14ac:dyDescent="0.3">
      <c r="A720" s="661" t="s">
        <v>574</v>
      </c>
      <c r="B720" s="662" t="s">
        <v>575</v>
      </c>
      <c r="C720" s="663" t="s">
        <v>588</v>
      </c>
      <c r="D720" s="664" t="s">
        <v>4209</v>
      </c>
      <c r="E720" s="663" t="s">
        <v>597</v>
      </c>
      <c r="F720" s="664" t="s">
        <v>4237</v>
      </c>
      <c r="G720" s="663" t="s">
        <v>627</v>
      </c>
      <c r="H720" s="663" t="s">
        <v>1419</v>
      </c>
      <c r="I720" s="663" t="s">
        <v>215</v>
      </c>
      <c r="J720" s="663" t="s">
        <v>1420</v>
      </c>
      <c r="K720" s="663"/>
      <c r="L720" s="665">
        <v>79.571352640228469</v>
      </c>
      <c r="M720" s="665">
        <v>32</v>
      </c>
      <c r="N720" s="666">
        <v>2546.283284487311</v>
      </c>
    </row>
    <row r="721" spans="1:14" ht="14.4" customHeight="1" x14ac:dyDescent="0.3">
      <c r="A721" s="661" t="s">
        <v>574</v>
      </c>
      <c r="B721" s="662" t="s">
        <v>575</v>
      </c>
      <c r="C721" s="663" t="s">
        <v>588</v>
      </c>
      <c r="D721" s="664" t="s">
        <v>4209</v>
      </c>
      <c r="E721" s="663" t="s">
        <v>597</v>
      </c>
      <c r="F721" s="664" t="s">
        <v>4237</v>
      </c>
      <c r="G721" s="663" t="s">
        <v>627</v>
      </c>
      <c r="H721" s="663" t="s">
        <v>2584</v>
      </c>
      <c r="I721" s="663" t="s">
        <v>215</v>
      </c>
      <c r="J721" s="663" t="s">
        <v>2585</v>
      </c>
      <c r="K721" s="663"/>
      <c r="L721" s="665">
        <v>219.91</v>
      </c>
      <c r="M721" s="665">
        <v>2</v>
      </c>
      <c r="N721" s="666">
        <v>439.82</v>
      </c>
    </row>
    <row r="722" spans="1:14" ht="14.4" customHeight="1" x14ac:dyDescent="0.3">
      <c r="A722" s="661" t="s">
        <v>574</v>
      </c>
      <c r="B722" s="662" t="s">
        <v>575</v>
      </c>
      <c r="C722" s="663" t="s">
        <v>588</v>
      </c>
      <c r="D722" s="664" t="s">
        <v>4209</v>
      </c>
      <c r="E722" s="663" t="s">
        <v>597</v>
      </c>
      <c r="F722" s="664" t="s">
        <v>4237</v>
      </c>
      <c r="G722" s="663" t="s">
        <v>627</v>
      </c>
      <c r="H722" s="663" t="s">
        <v>2586</v>
      </c>
      <c r="I722" s="663" t="s">
        <v>215</v>
      </c>
      <c r="J722" s="663" t="s">
        <v>2587</v>
      </c>
      <c r="K722" s="663"/>
      <c r="L722" s="665">
        <v>216.83977150112446</v>
      </c>
      <c r="M722" s="665">
        <v>1</v>
      </c>
      <c r="N722" s="666">
        <v>216.83977150112446</v>
      </c>
    </row>
    <row r="723" spans="1:14" ht="14.4" customHeight="1" x14ac:dyDescent="0.3">
      <c r="A723" s="661" t="s">
        <v>574</v>
      </c>
      <c r="B723" s="662" t="s">
        <v>575</v>
      </c>
      <c r="C723" s="663" t="s">
        <v>588</v>
      </c>
      <c r="D723" s="664" t="s">
        <v>4209</v>
      </c>
      <c r="E723" s="663" t="s">
        <v>597</v>
      </c>
      <c r="F723" s="664" t="s">
        <v>4237</v>
      </c>
      <c r="G723" s="663" t="s">
        <v>627</v>
      </c>
      <c r="H723" s="663" t="s">
        <v>2588</v>
      </c>
      <c r="I723" s="663" t="s">
        <v>2589</v>
      </c>
      <c r="J723" s="663" t="s">
        <v>2590</v>
      </c>
      <c r="K723" s="663" t="s">
        <v>2591</v>
      </c>
      <c r="L723" s="665">
        <v>216.92000000000004</v>
      </c>
      <c r="M723" s="665">
        <v>1</v>
      </c>
      <c r="N723" s="666">
        <v>216.92000000000004</v>
      </c>
    </row>
    <row r="724" spans="1:14" ht="14.4" customHeight="1" x14ac:dyDescent="0.3">
      <c r="A724" s="661" t="s">
        <v>574</v>
      </c>
      <c r="B724" s="662" t="s">
        <v>575</v>
      </c>
      <c r="C724" s="663" t="s">
        <v>588</v>
      </c>
      <c r="D724" s="664" t="s">
        <v>4209</v>
      </c>
      <c r="E724" s="663" t="s">
        <v>597</v>
      </c>
      <c r="F724" s="664" t="s">
        <v>4237</v>
      </c>
      <c r="G724" s="663" t="s">
        <v>627</v>
      </c>
      <c r="H724" s="663" t="s">
        <v>1425</v>
      </c>
      <c r="I724" s="663" t="s">
        <v>1426</v>
      </c>
      <c r="J724" s="663" t="s">
        <v>1427</v>
      </c>
      <c r="K724" s="663" t="s">
        <v>1246</v>
      </c>
      <c r="L724" s="665">
        <v>43.7</v>
      </c>
      <c r="M724" s="665">
        <v>1</v>
      </c>
      <c r="N724" s="666">
        <v>43.7</v>
      </c>
    </row>
    <row r="725" spans="1:14" ht="14.4" customHeight="1" x14ac:dyDescent="0.3">
      <c r="A725" s="661" t="s">
        <v>574</v>
      </c>
      <c r="B725" s="662" t="s">
        <v>575</v>
      </c>
      <c r="C725" s="663" t="s">
        <v>588</v>
      </c>
      <c r="D725" s="664" t="s">
        <v>4209</v>
      </c>
      <c r="E725" s="663" t="s">
        <v>597</v>
      </c>
      <c r="F725" s="664" t="s">
        <v>4237</v>
      </c>
      <c r="G725" s="663" t="s">
        <v>627</v>
      </c>
      <c r="H725" s="663" t="s">
        <v>1428</v>
      </c>
      <c r="I725" s="663" t="s">
        <v>1429</v>
      </c>
      <c r="J725" s="663" t="s">
        <v>1430</v>
      </c>
      <c r="K725" s="663" t="s">
        <v>1431</v>
      </c>
      <c r="L725" s="665">
        <v>112.60167795649375</v>
      </c>
      <c r="M725" s="665">
        <v>320</v>
      </c>
      <c r="N725" s="666">
        <v>36032.536946077998</v>
      </c>
    </row>
    <row r="726" spans="1:14" ht="14.4" customHeight="1" x14ac:dyDescent="0.3">
      <c r="A726" s="661" t="s">
        <v>574</v>
      </c>
      <c r="B726" s="662" t="s">
        <v>575</v>
      </c>
      <c r="C726" s="663" t="s">
        <v>588</v>
      </c>
      <c r="D726" s="664" t="s">
        <v>4209</v>
      </c>
      <c r="E726" s="663" t="s">
        <v>597</v>
      </c>
      <c r="F726" s="664" t="s">
        <v>4237</v>
      </c>
      <c r="G726" s="663" t="s">
        <v>627</v>
      </c>
      <c r="H726" s="663" t="s">
        <v>1432</v>
      </c>
      <c r="I726" s="663" t="s">
        <v>1433</v>
      </c>
      <c r="J726" s="663" t="s">
        <v>1434</v>
      </c>
      <c r="K726" s="663" t="s">
        <v>1435</v>
      </c>
      <c r="L726" s="665">
        <v>108.07533333333335</v>
      </c>
      <c r="M726" s="665">
        <v>3</v>
      </c>
      <c r="N726" s="666">
        <v>324.22600000000006</v>
      </c>
    </row>
    <row r="727" spans="1:14" ht="14.4" customHeight="1" x14ac:dyDescent="0.3">
      <c r="A727" s="661" t="s">
        <v>574</v>
      </c>
      <c r="B727" s="662" t="s">
        <v>575</v>
      </c>
      <c r="C727" s="663" t="s">
        <v>588</v>
      </c>
      <c r="D727" s="664" t="s">
        <v>4209</v>
      </c>
      <c r="E727" s="663" t="s">
        <v>597</v>
      </c>
      <c r="F727" s="664" t="s">
        <v>4237</v>
      </c>
      <c r="G727" s="663" t="s">
        <v>627</v>
      </c>
      <c r="H727" s="663" t="s">
        <v>1447</v>
      </c>
      <c r="I727" s="663" t="s">
        <v>1448</v>
      </c>
      <c r="J727" s="663" t="s">
        <v>1449</v>
      </c>
      <c r="K727" s="663" t="s">
        <v>1321</v>
      </c>
      <c r="L727" s="665">
        <v>36.962000000000003</v>
      </c>
      <c r="M727" s="665">
        <v>20</v>
      </c>
      <c r="N727" s="666">
        <v>739.24</v>
      </c>
    </row>
    <row r="728" spans="1:14" ht="14.4" customHeight="1" x14ac:dyDescent="0.3">
      <c r="A728" s="661" t="s">
        <v>574</v>
      </c>
      <c r="B728" s="662" t="s">
        <v>575</v>
      </c>
      <c r="C728" s="663" t="s">
        <v>588</v>
      </c>
      <c r="D728" s="664" t="s">
        <v>4209</v>
      </c>
      <c r="E728" s="663" t="s">
        <v>597</v>
      </c>
      <c r="F728" s="664" t="s">
        <v>4237</v>
      </c>
      <c r="G728" s="663" t="s">
        <v>627</v>
      </c>
      <c r="H728" s="663" t="s">
        <v>1450</v>
      </c>
      <c r="I728" s="663" t="s">
        <v>1450</v>
      </c>
      <c r="J728" s="663" t="s">
        <v>1451</v>
      </c>
      <c r="K728" s="663" t="s">
        <v>1452</v>
      </c>
      <c r="L728" s="665">
        <v>88.570026062288164</v>
      </c>
      <c r="M728" s="665">
        <v>3</v>
      </c>
      <c r="N728" s="666">
        <v>265.71007818686451</v>
      </c>
    </row>
    <row r="729" spans="1:14" ht="14.4" customHeight="1" x14ac:dyDescent="0.3">
      <c r="A729" s="661" t="s">
        <v>574</v>
      </c>
      <c r="B729" s="662" t="s">
        <v>575</v>
      </c>
      <c r="C729" s="663" t="s">
        <v>588</v>
      </c>
      <c r="D729" s="664" t="s">
        <v>4209</v>
      </c>
      <c r="E729" s="663" t="s">
        <v>597</v>
      </c>
      <c r="F729" s="664" t="s">
        <v>4237</v>
      </c>
      <c r="G729" s="663" t="s">
        <v>627</v>
      </c>
      <c r="H729" s="663" t="s">
        <v>2592</v>
      </c>
      <c r="I729" s="663" t="s">
        <v>215</v>
      </c>
      <c r="J729" s="663" t="s">
        <v>2593</v>
      </c>
      <c r="K729" s="663" t="s">
        <v>2594</v>
      </c>
      <c r="L729" s="665">
        <v>199.67000000000004</v>
      </c>
      <c r="M729" s="665">
        <v>7</v>
      </c>
      <c r="N729" s="666">
        <v>1397.6900000000003</v>
      </c>
    </row>
    <row r="730" spans="1:14" ht="14.4" customHeight="1" x14ac:dyDescent="0.3">
      <c r="A730" s="661" t="s">
        <v>574</v>
      </c>
      <c r="B730" s="662" t="s">
        <v>575</v>
      </c>
      <c r="C730" s="663" t="s">
        <v>588</v>
      </c>
      <c r="D730" s="664" t="s">
        <v>4209</v>
      </c>
      <c r="E730" s="663" t="s">
        <v>597</v>
      </c>
      <c r="F730" s="664" t="s">
        <v>4237</v>
      </c>
      <c r="G730" s="663" t="s">
        <v>627</v>
      </c>
      <c r="H730" s="663" t="s">
        <v>2595</v>
      </c>
      <c r="I730" s="663" t="s">
        <v>215</v>
      </c>
      <c r="J730" s="663" t="s">
        <v>2596</v>
      </c>
      <c r="K730" s="663" t="s">
        <v>2597</v>
      </c>
      <c r="L730" s="665">
        <v>178.8771953829413</v>
      </c>
      <c r="M730" s="665">
        <v>82</v>
      </c>
      <c r="N730" s="666">
        <v>14667.930021401186</v>
      </c>
    </row>
    <row r="731" spans="1:14" ht="14.4" customHeight="1" x14ac:dyDescent="0.3">
      <c r="A731" s="661" t="s">
        <v>574</v>
      </c>
      <c r="B731" s="662" t="s">
        <v>575</v>
      </c>
      <c r="C731" s="663" t="s">
        <v>588</v>
      </c>
      <c r="D731" s="664" t="s">
        <v>4209</v>
      </c>
      <c r="E731" s="663" t="s">
        <v>597</v>
      </c>
      <c r="F731" s="664" t="s">
        <v>4237</v>
      </c>
      <c r="G731" s="663" t="s">
        <v>627</v>
      </c>
      <c r="H731" s="663" t="s">
        <v>2598</v>
      </c>
      <c r="I731" s="663" t="s">
        <v>2599</v>
      </c>
      <c r="J731" s="663" t="s">
        <v>2600</v>
      </c>
      <c r="K731" s="663" t="s">
        <v>2601</v>
      </c>
      <c r="L731" s="665">
        <v>991.74</v>
      </c>
      <c r="M731" s="665">
        <v>5</v>
      </c>
      <c r="N731" s="666">
        <v>4958.7</v>
      </c>
    </row>
    <row r="732" spans="1:14" ht="14.4" customHeight="1" x14ac:dyDescent="0.3">
      <c r="A732" s="661" t="s">
        <v>574</v>
      </c>
      <c r="B732" s="662" t="s">
        <v>575</v>
      </c>
      <c r="C732" s="663" t="s">
        <v>588</v>
      </c>
      <c r="D732" s="664" t="s">
        <v>4209</v>
      </c>
      <c r="E732" s="663" t="s">
        <v>597</v>
      </c>
      <c r="F732" s="664" t="s">
        <v>4237</v>
      </c>
      <c r="G732" s="663" t="s">
        <v>627</v>
      </c>
      <c r="H732" s="663" t="s">
        <v>1456</v>
      </c>
      <c r="I732" s="663" t="s">
        <v>1457</v>
      </c>
      <c r="J732" s="663" t="s">
        <v>1458</v>
      </c>
      <c r="K732" s="663" t="s">
        <v>1459</v>
      </c>
      <c r="L732" s="665">
        <v>383.77100000000024</v>
      </c>
      <c r="M732" s="665">
        <v>140</v>
      </c>
      <c r="N732" s="666">
        <v>53727.940000000031</v>
      </c>
    </row>
    <row r="733" spans="1:14" ht="14.4" customHeight="1" x14ac:dyDescent="0.3">
      <c r="A733" s="661" t="s">
        <v>574</v>
      </c>
      <c r="B733" s="662" t="s">
        <v>575</v>
      </c>
      <c r="C733" s="663" t="s">
        <v>588</v>
      </c>
      <c r="D733" s="664" t="s">
        <v>4209</v>
      </c>
      <c r="E733" s="663" t="s">
        <v>597</v>
      </c>
      <c r="F733" s="664" t="s">
        <v>4237</v>
      </c>
      <c r="G733" s="663" t="s">
        <v>627</v>
      </c>
      <c r="H733" s="663" t="s">
        <v>1468</v>
      </c>
      <c r="I733" s="663" t="s">
        <v>1468</v>
      </c>
      <c r="J733" s="663" t="s">
        <v>1469</v>
      </c>
      <c r="K733" s="663" t="s">
        <v>1470</v>
      </c>
      <c r="L733" s="665">
        <v>46.75</v>
      </c>
      <c r="M733" s="665">
        <v>5</v>
      </c>
      <c r="N733" s="666">
        <v>233.75</v>
      </c>
    </row>
    <row r="734" spans="1:14" ht="14.4" customHeight="1" x14ac:dyDescent="0.3">
      <c r="A734" s="661" t="s">
        <v>574</v>
      </c>
      <c r="B734" s="662" t="s">
        <v>575</v>
      </c>
      <c r="C734" s="663" t="s">
        <v>588</v>
      </c>
      <c r="D734" s="664" t="s">
        <v>4209</v>
      </c>
      <c r="E734" s="663" t="s">
        <v>597</v>
      </c>
      <c r="F734" s="664" t="s">
        <v>4237</v>
      </c>
      <c r="G734" s="663" t="s">
        <v>627</v>
      </c>
      <c r="H734" s="663" t="s">
        <v>2602</v>
      </c>
      <c r="I734" s="663" t="s">
        <v>2603</v>
      </c>
      <c r="J734" s="663" t="s">
        <v>1562</v>
      </c>
      <c r="K734" s="663" t="s">
        <v>2604</v>
      </c>
      <c r="L734" s="665">
        <v>58.599999999999994</v>
      </c>
      <c r="M734" s="665">
        <v>4</v>
      </c>
      <c r="N734" s="666">
        <v>234.39999999999998</v>
      </c>
    </row>
    <row r="735" spans="1:14" ht="14.4" customHeight="1" x14ac:dyDescent="0.3">
      <c r="A735" s="661" t="s">
        <v>574</v>
      </c>
      <c r="B735" s="662" t="s">
        <v>575</v>
      </c>
      <c r="C735" s="663" t="s">
        <v>588</v>
      </c>
      <c r="D735" s="664" t="s">
        <v>4209</v>
      </c>
      <c r="E735" s="663" t="s">
        <v>597</v>
      </c>
      <c r="F735" s="664" t="s">
        <v>4237</v>
      </c>
      <c r="G735" s="663" t="s">
        <v>627</v>
      </c>
      <c r="H735" s="663" t="s">
        <v>2605</v>
      </c>
      <c r="I735" s="663" t="s">
        <v>215</v>
      </c>
      <c r="J735" s="663" t="s">
        <v>2606</v>
      </c>
      <c r="K735" s="663" t="s">
        <v>2607</v>
      </c>
      <c r="L735" s="665">
        <v>22.069969348533654</v>
      </c>
      <c r="M735" s="665">
        <v>16</v>
      </c>
      <c r="N735" s="666">
        <v>353.11950957653846</v>
      </c>
    </row>
    <row r="736" spans="1:14" ht="14.4" customHeight="1" x14ac:dyDescent="0.3">
      <c r="A736" s="661" t="s">
        <v>574</v>
      </c>
      <c r="B736" s="662" t="s">
        <v>575</v>
      </c>
      <c r="C736" s="663" t="s">
        <v>588</v>
      </c>
      <c r="D736" s="664" t="s">
        <v>4209</v>
      </c>
      <c r="E736" s="663" t="s">
        <v>597</v>
      </c>
      <c r="F736" s="664" t="s">
        <v>4237</v>
      </c>
      <c r="G736" s="663" t="s">
        <v>627</v>
      </c>
      <c r="H736" s="663" t="s">
        <v>2608</v>
      </c>
      <c r="I736" s="663" t="s">
        <v>215</v>
      </c>
      <c r="J736" s="663" t="s">
        <v>2609</v>
      </c>
      <c r="K736" s="663" t="s">
        <v>2607</v>
      </c>
      <c r="L736" s="665">
        <v>32.779983826164781</v>
      </c>
      <c r="M736" s="665">
        <v>10</v>
      </c>
      <c r="N736" s="666">
        <v>327.79983826164778</v>
      </c>
    </row>
    <row r="737" spans="1:14" ht="14.4" customHeight="1" x14ac:dyDescent="0.3">
      <c r="A737" s="661" t="s">
        <v>574</v>
      </c>
      <c r="B737" s="662" t="s">
        <v>575</v>
      </c>
      <c r="C737" s="663" t="s">
        <v>588</v>
      </c>
      <c r="D737" s="664" t="s">
        <v>4209</v>
      </c>
      <c r="E737" s="663" t="s">
        <v>597</v>
      </c>
      <c r="F737" s="664" t="s">
        <v>4237</v>
      </c>
      <c r="G737" s="663" t="s">
        <v>627</v>
      </c>
      <c r="H737" s="663" t="s">
        <v>2610</v>
      </c>
      <c r="I737" s="663" t="s">
        <v>215</v>
      </c>
      <c r="J737" s="663" t="s">
        <v>2611</v>
      </c>
      <c r="K737" s="663"/>
      <c r="L737" s="665">
        <v>22.069992526696659</v>
      </c>
      <c r="M737" s="665">
        <v>5</v>
      </c>
      <c r="N737" s="666">
        <v>110.34996263348329</v>
      </c>
    </row>
    <row r="738" spans="1:14" ht="14.4" customHeight="1" x14ac:dyDescent="0.3">
      <c r="A738" s="661" t="s">
        <v>574</v>
      </c>
      <c r="B738" s="662" t="s">
        <v>575</v>
      </c>
      <c r="C738" s="663" t="s">
        <v>588</v>
      </c>
      <c r="D738" s="664" t="s">
        <v>4209</v>
      </c>
      <c r="E738" s="663" t="s">
        <v>597</v>
      </c>
      <c r="F738" s="664" t="s">
        <v>4237</v>
      </c>
      <c r="G738" s="663" t="s">
        <v>627</v>
      </c>
      <c r="H738" s="663" t="s">
        <v>2612</v>
      </c>
      <c r="I738" s="663" t="s">
        <v>2613</v>
      </c>
      <c r="J738" s="663" t="s">
        <v>2614</v>
      </c>
      <c r="K738" s="663" t="s">
        <v>1321</v>
      </c>
      <c r="L738" s="665">
        <v>289.15333333333331</v>
      </c>
      <c r="M738" s="665">
        <v>24</v>
      </c>
      <c r="N738" s="666">
        <v>6939.6799999999994</v>
      </c>
    </row>
    <row r="739" spans="1:14" ht="14.4" customHeight="1" x14ac:dyDescent="0.3">
      <c r="A739" s="661" t="s">
        <v>574</v>
      </c>
      <c r="B739" s="662" t="s">
        <v>575</v>
      </c>
      <c r="C739" s="663" t="s">
        <v>588</v>
      </c>
      <c r="D739" s="664" t="s">
        <v>4209</v>
      </c>
      <c r="E739" s="663" t="s">
        <v>597</v>
      </c>
      <c r="F739" s="664" t="s">
        <v>4237</v>
      </c>
      <c r="G739" s="663" t="s">
        <v>627</v>
      </c>
      <c r="H739" s="663" t="s">
        <v>1508</v>
      </c>
      <c r="I739" s="663" t="s">
        <v>1509</v>
      </c>
      <c r="J739" s="663" t="s">
        <v>961</v>
      </c>
      <c r="K739" s="663" t="s">
        <v>1510</v>
      </c>
      <c r="L739" s="665">
        <v>137.62757869895748</v>
      </c>
      <c r="M739" s="665">
        <v>25</v>
      </c>
      <c r="N739" s="666">
        <v>3440.6894674739369</v>
      </c>
    </row>
    <row r="740" spans="1:14" ht="14.4" customHeight="1" x14ac:dyDescent="0.3">
      <c r="A740" s="661" t="s">
        <v>574</v>
      </c>
      <c r="B740" s="662" t="s">
        <v>575</v>
      </c>
      <c r="C740" s="663" t="s">
        <v>588</v>
      </c>
      <c r="D740" s="664" t="s">
        <v>4209</v>
      </c>
      <c r="E740" s="663" t="s">
        <v>597</v>
      </c>
      <c r="F740" s="664" t="s">
        <v>4237</v>
      </c>
      <c r="G740" s="663" t="s">
        <v>627</v>
      </c>
      <c r="H740" s="663" t="s">
        <v>2615</v>
      </c>
      <c r="I740" s="663" t="s">
        <v>2616</v>
      </c>
      <c r="J740" s="663" t="s">
        <v>2617</v>
      </c>
      <c r="K740" s="663"/>
      <c r="L740" s="665">
        <v>577.04600000000005</v>
      </c>
      <c r="M740" s="665">
        <v>5</v>
      </c>
      <c r="N740" s="666">
        <v>2885.23</v>
      </c>
    </row>
    <row r="741" spans="1:14" ht="14.4" customHeight="1" x14ac:dyDescent="0.3">
      <c r="A741" s="661" t="s">
        <v>574</v>
      </c>
      <c r="B741" s="662" t="s">
        <v>575</v>
      </c>
      <c r="C741" s="663" t="s">
        <v>588</v>
      </c>
      <c r="D741" s="664" t="s">
        <v>4209</v>
      </c>
      <c r="E741" s="663" t="s">
        <v>597</v>
      </c>
      <c r="F741" s="664" t="s">
        <v>4237</v>
      </c>
      <c r="G741" s="663" t="s">
        <v>627</v>
      </c>
      <c r="H741" s="663" t="s">
        <v>2618</v>
      </c>
      <c r="I741" s="663" t="s">
        <v>2619</v>
      </c>
      <c r="J741" s="663" t="s">
        <v>2620</v>
      </c>
      <c r="K741" s="663" t="s">
        <v>2621</v>
      </c>
      <c r="L741" s="665">
        <v>715.33999608909198</v>
      </c>
      <c r="M741" s="665">
        <v>14</v>
      </c>
      <c r="N741" s="666">
        <v>10014.759945247288</v>
      </c>
    </row>
    <row r="742" spans="1:14" ht="14.4" customHeight="1" x14ac:dyDescent="0.3">
      <c r="A742" s="661" t="s">
        <v>574</v>
      </c>
      <c r="B742" s="662" t="s">
        <v>575</v>
      </c>
      <c r="C742" s="663" t="s">
        <v>588</v>
      </c>
      <c r="D742" s="664" t="s">
        <v>4209</v>
      </c>
      <c r="E742" s="663" t="s">
        <v>597</v>
      </c>
      <c r="F742" s="664" t="s">
        <v>4237</v>
      </c>
      <c r="G742" s="663" t="s">
        <v>627</v>
      </c>
      <c r="H742" s="663" t="s">
        <v>1521</v>
      </c>
      <c r="I742" s="663" t="s">
        <v>1522</v>
      </c>
      <c r="J742" s="663" t="s">
        <v>1523</v>
      </c>
      <c r="K742" s="663" t="s">
        <v>1524</v>
      </c>
      <c r="L742" s="665">
        <v>88.438238996944037</v>
      </c>
      <c r="M742" s="665">
        <v>29</v>
      </c>
      <c r="N742" s="666">
        <v>2564.7089309113771</v>
      </c>
    </row>
    <row r="743" spans="1:14" ht="14.4" customHeight="1" x14ac:dyDescent="0.3">
      <c r="A743" s="661" t="s">
        <v>574</v>
      </c>
      <c r="B743" s="662" t="s">
        <v>575</v>
      </c>
      <c r="C743" s="663" t="s">
        <v>588</v>
      </c>
      <c r="D743" s="664" t="s">
        <v>4209</v>
      </c>
      <c r="E743" s="663" t="s">
        <v>597</v>
      </c>
      <c r="F743" s="664" t="s">
        <v>4237</v>
      </c>
      <c r="G743" s="663" t="s">
        <v>627</v>
      </c>
      <c r="H743" s="663" t="s">
        <v>1527</v>
      </c>
      <c r="I743" s="663" t="s">
        <v>1528</v>
      </c>
      <c r="J743" s="663" t="s">
        <v>1529</v>
      </c>
      <c r="K743" s="663" t="s">
        <v>1530</v>
      </c>
      <c r="L743" s="665">
        <v>325.15987456160894</v>
      </c>
      <c r="M743" s="665">
        <v>8</v>
      </c>
      <c r="N743" s="666">
        <v>2601.2789964928716</v>
      </c>
    </row>
    <row r="744" spans="1:14" ht="14.4" customHeight="1" x14ac:dyDescent="0.3">
      <c r="A744" s="661" t="s">
        <v>574</v>
      </c>
      <c r="B744" s="662" t="s">
        <v>575</v>
      </c>
      <c r="C744" s="663" t="s">
        <v>588</v>
      </c>
      <c r="D744" s="664" t="s">
        <v>4209</v>
      </c>
      <c r="E744" s="663" t="s">
        <v>597</v>
      </c>
      <c r="F744" s="664" t="s">
        <v>4237</v>
      </c>
      <c r="G744" s="663" t="s">
        <v>627</v>
      </c>
      <c r="H744" s="663" t="s">
        <v>1538</v>
      </c>
      <c r="I744" s="663" t="s">
        <v>1539</v>
      </c>
      <c r="J744" s="663" t="s">
        <v>1540</v>
      </c>
      <c r="K744" s="663" t="s">
        <v>1541</v>
      </c>
      <c r="L744" s="665">
        <v>32.338816046080446</v>
      </c>
      <c r="M744" s="665">
        <v>35</v>
      </c>
      <c r="N744" s="666">
        <v>1131.8585616128157</v>
      </c>
    </row>
    <row r="745" spans="1:14" ht="14.4" customHeight="1" x14ac:dyDescent="0.3">
      <c r="A745" s="661" t="s">
        <v>574</v>
      </c>
      <c r="B745" s="662" t="s">
        <v>575</v>
      </c>
      <c r="C745" s="663" t="s">
        <v>588</v>
      </c>
      <c r="D745" s="664" t="s">
        <v>4209</v>
      </c>
      <c r="E745" s="663" t="s">
        <v>597</v>
      </c>
      <c r="F745" s="664" t="s">
        <v>4237</v>
      </c>
      <c r="G745" s="663" t="s">
        <v>627</v>
      </c>
      <c r="H745" s="663" t="s">
        <v>2622</v>
      </c>
      <c r="I745" s="663" t="s">
        <v>215</v>
      </c>
      <c r="J745" s="663" t="s">
        <v>2623</v>
      </c>
      <c r="K745" s="663"/>
      <c r="L745" s="665">
        <v>168.38221957033261</v>
      </c>
      <c r="M745" s="665">
        <v>4</v>
      </c>
      <c r="N745" s="666">
        <v>673.52887828133044</v>
      </c>
    </row>
    <row r="746" spans="1:14" ht="14.4" customHeight="1" x14ac:dyDescent="0.3">
      <c r="A746" s="661" t="s">
        <v>574</v>
      </c>
      <c r="B746" s="662" t="s">
        <v>575</v>
      </c>
      <c r="C746" s="663" t="s">
        <v>588</v>
      </c>
      <c r="D746" s="664" t="s">
        <v>4209</v>
      </c>
      <c r="E746" s="663" t="s">
        <v>597</v>
      </c>
      <c r="F746" s="664" t="s">
        <v>4237</v>
      </c>
      <c r="G746" s="663" t="s">
        <v>627</v>
      </c>
      <c r="H746" s="663" t="s">
        <v>1548</v>
      </c>
      <c r="I746" s="663" t="s">
        <v>1549</v>
      </c>
      <c r="J746" s="663" t="s">
        <v>1550</v>
      </c>
      <c r="K746" s="663" t="s">
        <v>1380</v>
      </c>
      <c r="L746" s="665">
        <v>3259.2857142857142</v>
      </c>
      <c r="M746" s="665">
        <v>7</v>
      </c>
      <c r="N746" s="666">
        <v>22815</v>
      </c>
    </row>
    <row r="747" spans="1:14" ht="14.4" customHeight="1" x14ac:dyDescent="0.3">
      <c r="A747" s="661" t="s">
        <v>574</v>
      </c>
      <c r="B747" s="662" t="s">
        <v>575</v>
      </c>
      <c r="C747" s="663" t="s">
        <v>588</v>
      </c>
      <c r="D747" s="664" t="s">
        <v>4209</v>
      </c>
      <c r="E747" s="663" t="s">
        <v>597</v>
      </c>
      <c r="F747" s="664" t="s">
        <v>4237</v>
      </c>
      <c r="G747" s="663" t="s">
        <v>627</v>
      </c>
      <c r="H747" s="663" t="s">
        <v>2624</v>
      </c>
      <c r="I747" s="663" t="s">
        <v>2625</v>
      </c>
      <c r="J747" s="663" t="s">
        <v>2626</v>
      </c>
      <c r="K747" s="663" t="s">
        <v>1055</v>
      </c>
      <c r="L747" s="665">
        <v>72.050000000000011</v>
      </c>
      <c r="M747" s="665">
        <v>1</v>
      </c>
      <c r="N747" s="666">
        <v>72.050000000000011</v>
      </c>
    </row>
    <row r="748" spans="1:14" ht="14.4" customHeight="1" x14ac:dyDescent="0.3">
      <c r="A748" s="661" t="s">
        <v>574</v>
      </c>
      <c r="B748" s="662" t="s">
        <v>575</v>
      </c>
      <c r="C748" s="663" t="s">
        <v>588</v>
      </c>
      <c r="D748" s="664" t="s">
        <v>4209</v>
      </c>
      <c r="E748" s="663" t="s">
        <v>597</v>
      </c>
      <c r="F748" s="664" t="s">
        <v>4237</v>
      </c>
      <c r="G748" s="663" t="s">
        <v>627</v>
      </c>
      <c r="H748" s="663" t="s">
        <v>1555</v>
      </c>
      <c r="I748" s="663" t="s">
        <v>215</v>
      </c>
      <c r="J748" s="663" t="s">
        <v>1556</v>
      </c>
      <c r="K748" s="663"/>
      <c r="L748" s="665">
        <v>171.25990359704852</v>
      </c>
      <c r="M748" s="665">
        <v>52</v>
      </c>
      <c r="N748" s="666">
        <v>8905.5149870465229</v>
      </c>
    </row>
    <row r="749" spans="1:14" ht="14.4" customHeight="1" x14ac:dyDescent="0.3">
      <c r="A749" s="661" t="s">
        <v>574</v>
      </c>
      <c r="B749" s="662" t="s">
        <v>575</v>
      </c>
      <c r="C749" s="663" t="s">
        <v>588</v>
      </c>
      <c r="D749" s="664" t="s">
        <v>4209</v>
      </c>
      <c r="E749" s="663" t="s">
        <v>597</v>
      </c>
      <c r="F749" s="664" t="s">
        <v>4237</v>
      </c>
      <c r="G749" s="663" t="s">
        <v>627</v>
      </c>
      <c r="H749" s="663" t="s">
        <v>1557</v>
      </c>
      <c r="I749" s="663" t="s">
        <v>1557</v>
      </c>
      <c r="J749" s="663" t="s">
        <v>1558</v>
      </c>
      <c r="K749" s="663" t="s">
        <v>1559</v>
      </c>
      <c r="L749" s="665">
        <v>180.77573259604225</v>
      </c>
      <c r="M749" s="665">
        <v>56</v>
      </c>
      <c r="N749" s="666">
        <v>10123.441025378366</v>
      </c>
    </row>
    <row r="750" spans="1:14" ht="14.4" customHeight="1" x14ac:dyDescent="0.3">
      <c r="A750" s="661" t="s">
        <v>574</v>
      </c>
      <c r="B750" s="662" t="s">
        <v>575</v>
      </c>
      <c r="C750" s="663" t="s">
        <v>588</v>
      </c>
      <c r="D750" s="664" t="s">
        <v>4209</v>
      </c>
      <c r="E750" s="663" t="s">
        <v>597</v>
      </c>
      <c r="F750" s="664" t="s">
        <v>4237</v>
      </c>
      <c r="G750" s="663" t="s">
        <v>627</v>
      </c>
      <c r="H750" s="663" t="s">
        <v>2627</v>
      </c>
      <c r="I750" s="663" t="s">
        <v>2628</v>
      </c>
      <c r="J750" s="663" t="s">
        <v>2629</v>
      </c>
      <c r="K750" s="663" t="s">
        <v>950</v>
      </c>
      <c r="L750" s="665">
        <v>34.74</v>
      </c>
      <c r="M750" s="665">
        <v>35</v>
      </c>
      <c r="N750" s="666">
        <v>1215.9000000000001</v>
      </c>
    </row>
    <row r="751" spans="1:14" ht="14.4" customHeight="1" x14ac:dyDescent="0.3">
      <c r="A751" s="661" t="s">
        <v>574</v>
      </c>
      <c r="B751" s="662" t="s">
        <v>575</v>
      </c>
      <c r="C751" s="663" t="s">
        <v>588</v>
      </c>
      <c r="D751" s="664" t="s">
        <v>4209</v>
      </c>
      <c r="E751" s="663" t="s">
        <v>597</v>
      </c>
      <c r="F751" s="664" t="s">
        <v>4237</v>
      </c>
      <c r="G751" s="663" t="s">
        <v>627</v>
      </c>
      <c r="H751" s="663" t="s">
        <v>1564</v>
      </c>
      <c r="I751" s="663" t="s">
        <v>215</v>
      </c>
      <c r="J751" s="663" t="s">
        <v>1565</v>
      </c>
      <c r="K751" s="663"/>
      <c r="L751" s="665">
        <v>81.523362781614551</v>
      </c>
      <c r="M751" s="665">
        <v>6</v>
      </c>
      <c r="N751" s="666">
        <v>489.14017668968728</v>
      </c>
    </row>
    <row r="752" spans="1:14" ht="14.4" customHeight="1" x14ac:dyDescent="0.3">
      <c r="A752" s="661" t="s">
        <v>574</v>
      </c>
      <c r="B752" s="662" t="s">
        <v>575</v>
      </c>
      <c r="C752" s="663" t="s">
        <v>588</v>
      </c>
      <c r="D752" s="664" t="s">
        <v>4209</v>
      </c>
      <c r="E752" s="663" t="s">
        <v>597</v>
      </c>
      <c r="F752" s="664" t="s">
        <v>4237</v>
      </c>
      <c r="G752" s="663" t="s">
        <v>627</v>
      </c>
      <c r="H752" s="663" t="s">
        <v>2630</v>
      </c>
      <c r="I752" s="663" t="s">
        <v>2631</v>
      </c>
      <c r="J752" s="663" t="s">
        <v>2632</v>
      </c>
      <c r="K752" s="663" t="s">
        <v>1380</v>
      </c>
      <c r="L752" s="665">
        <v>2838</v>
      </c>
      <c r="M752" s="665">
        <v>6.5</v>
      </c>
      <c r="N752" s="666">
        <v>18447</v>
      </c>
    </row>
    <row r="753" spans="1:14" ht="14.4" customHeight="1" x14ac:dyDescent="0.3">
      <c r="A753" s="661" t="s">
        <v>574</v>
      </c>
      <c r="B753" s="662" t="s">
        <v>575</v>
      </c>
      <c r="C753" s="663" t="s">
        <v>588</v>
      </c>
      <c r="D753" s="664" t="s">
        <v>4209</v>
      </c>
      <c r="E753" s="663" t="s">
        <v>597</v>
      </c>
      <c r="F753" s="664" t="s">
        <v>4237</v>
      </c>
      <c r="G753" s="663" t="s">
        <v>627</v>
      </c>
      <c r="H753" s="663" t="s">
        <v>2633</v>
      </c>
      <c r="I753" s="663" t="s">
        <v>215</v>
      </c>
      <c r="J753" s="663" t="s">
        <v>2634</v>
      </c>
      <c r="K753" s="663" t="s">
        <v>2635</v>
      </c>
      <c r="L753" s="665">
        <v>147.25048885583962</v>
      </c>
      <c r="M753" s="665">
        <v>41</v>
      </c>
      <c r="N753" s="666">
        <v>6037.2700430894247</v>
      </c>
    </row>
    <row r="754" spans="1:14" ht="14.4" customHeight="1" x14ac:dyDescent="0.3">
      <c r="A754" s="661" t="s">
        <v>574</v>
      </c>
      <c r="B754" s="662" t="s">
        <v>575</v>
      </c>
      <c r="C754" s="663" t="s">
        <v>588</v>
      </c>
      <c r="D754" s="664" t="s">
        <v>4209</v>
      </c>
      <c r="E754" s="663" t="s">
        <v>597</v>
      </c>
      <c r="F754" s="664" t="s">
        <v>4237</v>
      </c>
      <c r="G754" s="663" t="s">
        <v>627</v>
      </c>
      <c r="H754" s="663" t="s">
        <v>2636</v>
      </c>
      <c r="I754" s="663" t="s">
        <v>2636</v>
      </c>
      <c r="J754" s="663" t="s">
        <v>2637</v>
      </c>
      <c r="K754" s="663" t="s">
        <v>1761</v>
      </c>
      <c r="L754" s="665">
        <v>287.00141627389871</v>
      </c>
      <c r="M754" s="665">
        <v>18</v>
      </c>
      <c r="N754" s="666">
        <v>5166.0254929301764</v>
      </c>
    </row>
    <row r="755" spans="1:14" ht="14.4" customHeight="1" x14ac:dyDescent="0.3">
      <c r="A755" s="661" t="s">
        <v>574</v>
      </c>
      <c r="B755" s="662" t="s">
        <v>575</v>
      </c>
      <c r="C755" s="663" t="s">
        <v>588</v>
      </c>
      <c r="D755" s="664" t="s">
        <v>4209</v>
      </c>
      <c r="E755" s="663" t="s">
        <v>597</v>
      </c>
      <c r="F755" s="664" t="s">
        <v>4237</v>
      </c>
      <c r="G755" s="663" t="s">
        <v>627</v>
      </c>
      <c r="H755" s="663" t="s">
        <v>2638</v>
      </c>
      <c r="I755" s="663" t="s">
        <v>2638</v>
      </c>
      <c r="J755" s="663" t="s">
        <v>2639</v>
      </c>
      <c r="K755" s="663" t="s">
        <v>1330</v>
      </c>
      <c r="L755" s="665">
        <v>485.43916004255789</v>
      </c>
      <c r="M755" s="665">
        <v>8</v>
      </c>
      <c r="N755" s="666">
        <v>3883.5132803404631</v>
      </c>
    </row>
    <row r="756" spans="1:14" ht="14.4" customHeight="1" x14ac:dyDescent="0.3">
      <c r="A756" s="661" t="s">
        <v>574</v>
      </c>
      <c r="B756" s="662" t="s">
        <v>575</v>
      </c>
      <c r="C756" s="663" t="s">
        <v>588</v>
      </c>
      <c r="D756" s="664" t="s">
        <v>4209</v>
      </c>
      <c r="E756" s="663" t="s">
        <v>597</v>
      </c>
      <c r="F756" s="664" t="s">
        <v>4237</v>
      </c>
      <c r="G756" s="663" t="s">
        <v>627</v>
      </c>
      <c r="H756" s="663" t="s">
        <v>2640</v>
      </c>
      <c r="I756" s="663" t="s">
        <v>2641</v>
      </c>
      <c r="J756" s="663" t="s">
        <v>2642</v>
      </c>
      <c r="K756" s="663" t="s">
        <v>2643</v>
      </c>
      <c r="L756" s="665">
        <v>62.210585881819817</v>
      </c>
      <c r="M756" s="665">
        <v>1</v>
      </c>
      <c r="N756" s="666">
        <v>62.210585881819817</v>
      </c>
    </row>
    <row r="757" spans="1:14" ht="14.4" customHeight="1" x14ac:dyDescent="0.3">
      <c r="A757" s="661" t="s">
        <v>574</v>
      </c>
      <c r="B757" s="662" t="s">
        <v>575</v>
      </c>
      <c r="C757" s="663" t="s">
        <v>588</v>
      </c>
      <c r="D757" s="664" t="s">
        <v>4209</v>
      </c>
      <c r="E757" s="663" t="s">
        <v>597</v>
      </c>
      <c r="F757" s="664" t="s">
        <v>4237</v>
      </c>
      <c r="G757" s="663" t="s">
        <v>627</v>
      </c>
      <c r="H757" s="663" t="s">
        <v>2644</v>
      </c>
      <c r="I757" s="663" t="s">
        <v>215</v>
      </c>
      <c r="J757" s="663" t="s">
        <v>2645</v>
      </c>
      <c r="K757" s="663"/>
      <c r="L757" s="665">
        <v>847.68805871770439</v>
      </c>
      <c r="M757" s="665">
        <v>10</v>
      </c>
      <c r="N757" s="666">
        <v>8476.8805871770437</v>
      </c>
    </row>
    <row r="758" spans="1:14" ht="14.4" customHeight="1" x14ac:dyDescent="0.3">
      <c r="A758" s="661" t="s">
        <v>574</v>
      </c>
      <c r="B758" s="662" t="s">
        <v>575</v>
      </c>
      <c r="C758" s="663" t="s">
        <v>588</v>
      </c>
      <c r="D758" s="664" t="s">
        <v>4209</v>
      </c>
      <c r="E758" s="663" t="s">
        <v>597</v>
      </c>
      <c r="F758" s="664" t="s">
        <v>4237</v>
      </c>
      <c r="G758" s="663" t="s">
        <v>627</v>
      </c>
      <c r="H758" s="663" t="s">
        <v>1570</v>
      </c>
      <c r="I758" s="663" t="s">
        <v>215</v>
      </c>
      <c r="J758" s="663" t="s">
        <v>1571</v>
      </c>
      <c r="K758" s="663" t="s">
        <v>1572</v>
      </c>
      <c r="L758" s="665">
        <v>1004.3</v>
      </c>
      <c r="M758" s="665">
        <v>1</v>
      </c>
      <c r="N758" s="666">
        <v>1004.3</v>
      </c>
    </row>
    <row r="759" spans="1:14" ht="14.4" customHeight="1" x14ac:dyDescent="0.3">
      <c r="A759" s="661" t="s">
        <v>574</v>
      </c>
      <c r="B759" s="662" t="s">
        <v>575</v>
      </c>
      <c r="C759" s="663" t="s">
        <v>588</v>
      </c>
      <c r="D759" s="664" t="s">
        <v>4209</v>
      </c>
      <c r="E759" s="663" t="s">
        <v>597</v>
      </c>
      <c r="F759" s="664" t="s">
        <v>4237</v>
      </c>
      <c r="G759" s="663" t="s">
        <v>627</v>
      </c>
      <c r="H759" s="663" t="s">
        <v>2646</v>
      </c>
      <c r="I759" s="663" t="s">
        <v>2647</v>
      </c>
      <c r="J759" s="663" t="s">
        <v>2648</v>
      </c>
      <c r="K759" s="663" t="s">
        <v>2351</v>
      </c>
      <c r="L759" s="665">
        <v>71.239999999999995</v>
      </c>
      <c r="M759" s="665">
        <v>3</v>
      </c>
      <c r="N759" s="666">
        <v>213.71999999999997</v>
      </c>
    </row>
    <row r="760" spans="1:14" ht="14.4" customHeight="1" x14ac:dyDescent="0.3">
      <c r="A760" s="661" t="s">
        <v>574</v>
      </c>
      <c r="B760" s="662" t="s">
        <v>575</v>
      </c>
      <c r="C760" s="663" t="s">
        <v>588</v>
      </c>
      <c r="D760" s="664" t="s">
        <v>4209</v>
      </c>
      <c r="E760" s="663" t="s">
        <v>597</v>
      </c>
      <c r="F760" s="664" t="s">
        <v>4237</v>
      </c>
      <c r="G760" s="663" t="s">
        <v>627</v>
      </c>
      <c r="H760" s="663" t="s">
        <v>1577</v>
      </c>
      <c r="I760" s="663" t="s">
        <v>1578</v>
      </c>
      <c r="J760" s="663" t="s">
        <v>1579</v>
      </c>
      <c r="K760" s="663" t="s">
        <v>1580</v>
      </c>
      <c r="L760" s="665">
        <v>92.675172712636225</v>
      </c>
      <c r="M760" s="665">
        <v>30</v>
      </c>
      <c r="N760" s="666">
        <v>2780.2551813790869</v>
      </c>
    </row>
    <row r="761" spans="1:14" ht="14.4" customHeight="1" x14ac:dyDescent="0.3">
      <c r="A761" s="661" t="s">
        <v>574</v>
      </c>
      <c r="B761" s="662" t="s">
        <v>575</v>
      </c>
      <c r="C761" s="663" t="s">
        <v>588</v>
      </c>
      <c r="D761" s="664" t="s">
        <v>4209</v>
      </c>
      <c r="E761" s="663" t="s">
        <v>597</v>
      </c>
      <c r="F761" s="664" t="s">
        <v>4237</v>
      </c>
      <c r="G761" s="663" t="s">
        <v>627</v>
      </c>
      <c r="H761" s="663" t="s">
        <v>2649</v>
      </c>
      <c r="I761" s="663" t="s">
        <v>2650</v>
      </c>
      <c r="J761" s="663" t="s">
        <v>1320</v>
      </c>
      <c r="K761" s="663" t="s">
        <v>950</v>
      </c>
      <c r="L761" s="665">
        <v>81.626897793301993</v>
      </c>
      <c r="M761" s="665">
        <v>63</v>
      </c>
      <c r="N761" s="666">
        <v>5142.4945609780252</v>
      </c>
    </row>
    <row r="762" spans="1:14" ht="14.4" customHeight="1" x14ac:dyDescent="0.3">
      <c r="A762" s="661" t="s">
        <v>574</v>
      </c>
      <c r="B762" s="662" t="s">
        <v>575</v>
      </c>
      <c r="C762" s="663" t="s">
        <v>588</v>
      </c>
      <c r="D762" s="664" t="s">
        <v>4209</v>
      </c>
      <c r="E762" s="663" t="s">
        <v>597</v>
      </c>
      <c r="F762" s="664" t="s">
        <v>4237</v>
      </c>
      <c r="G762" s="663" t="s">
        <v>627</v>
      </c>
      <c r="H762" s="663" t="s">
        <v>2651</v>
      </c>
      <c r="I762" s="663" t="s">
        <v>2652</v>
      </c>
      <c r="J762" s="663" t="s">
        <v>2653</v>
      </c>
      <c r="K762" s="663" t="s">
        <v>2654</v>
      </c>
      <c r="L762" s="665">
        <v>81.634275454389936</v>
      </c>
      <c r="M762" s="665">
        <v>33</v>
      </c>
      <c r="N762" s="666">
        <v>2693.9310899948678</v>
      </c>
    </row>
    <row r="763" spans="1:14" ht="14.4" customHeight="1" x14ac:dyDescent="0.3">
      <c r="A763" s="661" t="s">
        <v>574</v>
      </c>
      <c r="B763" s="662" t="s">
        <v>575</v>
      </c>
      <c r="C763" s="663" t="s">
        <v>588</v>
      </c>
      <c r="D763" s="664" t="s">
        <v>4209</v>
      </c>
      <c r="E763" s="663" t="s">
        <v>597</v>
      </c>
      <c r="F763" s="664" t="s">
        <v>4237</v>
      </c>
      <c r="G763" s="663" t="s">
        <v>627</v>
      </c>
      <c r="H763" s="663" t="s">
        <v>2655</v>
      </c>
      <c r="I763" s="663" t="s">
        <v>215</v>
      </c>
      <c r="J763" s="663" t="s">
        <v>2656</v>
      </c>
      <c r="K763" s="663" t="s">
        <v>2657</v>
      </c>
      <c r="L763" s="665">
        <v>63.841666666666669</v>
      </c>
      <c r="M763" s="665">
        <v>3</v>
      </c>
      <c r="N763" s="666">
        <v>191.52500000000001</v>
      </c>
    </row>
    <row r="764" spans="1:14" ht="14.4" customHeight="1" x14ac:dyDescent="0.3">
      <c r="A764" s="661" t="s">
        <v>574</v>
      </c>
      <c r="B764" s="662" t="s">
        <v>575</v>
      </c>
      <c r="C764" s="663" t="s">
        <v>588</v>
      </c>
      <c r="D764" s="664" t="s">
        <v>4209</v>
      </c>
      <c r="E764" s="663" t="s">
        <v>597</v>
      </c>
      <c r="F764" s="664" t="s">
        <v>4237</v>
      </c>
      <c r="G764" s="663" t="s">
        <v>627</v>
      </c>
      <c r="H764" s="663" t="s">
        <v>2658</v>
      </c>
      <c r="I764" s="663" t="s">
        <v>2659</v>
      </c>
      <c r="J764" s="663" t="s">
        <v>2660</v>
      </c>
      <c r="K764" s="663"/>
      <c r="L764" s="665">
        <v>729.84909090909071</v>
      </c>
      <c r="M764" s="665">
        <v>11</v>
      </c>
      <c r="N764" s="666">
        <v>8028.3399999999983</v>
      </c>
    </row>
    <row r="765" spans="1:14" ht="14.4" customHeight="1" x14ac:dyDescent="0.3">
      <c r="A765" s="661" t="s">
        <v>574</v>
      </c>
      <c r="B765" s="662" t="s">
        <v>575</v>
      </c>
      <c r="C765" s="663" t="s">
        <v>588</v>
      </c>
      <c r="D765" s="664" t="s">
        <v>4209</v>
      </c>
      <c r="E765" s="663" t="s">
        <v>597</v>
      </c>
      <c r="F765" s="664" t="s">
        <v>4237</v>
      </c>
      <c r="G765" s="663" t="s">
        <v>627</v>
      </c>
      <c r="H765" s="663" t="s">
        <v>2661</v>
      </c>
      <c r="I765" s="663" t="s">
        <v>215</v>
      </c>
      <c r="J765" s="663" t="s">
        <v>2662</v>
      </c>
      <c r="K765" s="663" t="s">
        <v>2663</v>
      </c>
      <c r="L765" s="665">
        <v>396.75</v>
      </c>
      <c r="M765" s="665">
        <v>148</v>
      </c>
      <c r="N765" s="666">
        <v>58719</v>
      </c>
    </row>
    <row r="766" spans="1:14" ht="14.4" customHeight="1" x14ac:dyDescent="0.3">
      <c r="A766" s="661" t="s">
        <v>574</v>
      </c>
      <c r="B766" s="662" t="s">
        <v>575</v>
      </c>
      <c r="C766" s="663" t="s">
        <v>588</v>
      </c>
      <c r="D766" s="664" t="s">
        <v>4209</v>
      </c>
      <c r="E766" s="663" t="s">
        <v>597</v>
      </c>
      <c r="F766" s="664" t="s">
        <v>4237</v>
      </c>
      <c r="G766" s="663" t="s">
        <v>627</v>
      </c>
      <c r="H766" s="663" t="s">
        <v>2664</v>
      </c>
      <c r="I766" s="663" t="s">
        <v>2664</v>
      </c>
      <c r="J766" s="663" t="s">
        <v>2665</v>
      </c>
      <c r="K766" s="663" t="s">
        <v>2666</v>
      </c>
      <c r="L766" s="665">
        <v>782.8360917096262</v>
      </c>
      <c r="M766" s="665">
        <v>40.9</v>
      </c>
      <c r="N766" s="666">
        <v>32017.996150923711</v>
      </c>
    </row>
    <row r="767" spans="1:14" ht="14.4" customHeight="1" x14ac:dyDescent="0.3">
      <c r="A767" s="661" t="s">
        <v>574</v>
      </c>
      <c r="B767" s="662" t="s">
        <v>575</v>
      </c>
      <c r="C767" s="663" t="s">
        <v>588</v>
      </c>
      <c r="D767" s="664" t="s">
        <v>4209</v>
      </c>
      <c r="E767" s="663" t="s">
        <v>597</v>
      </c>
      <c r="F767" s="664" t="s">
        <v>4237</v>
      </c>
      <c r="G767" s="663" t="s">
        <v>627</v>
      </c>
      <c r="H767" s="663" t="s">
        <v>1583</v>
      </c>
      <c r="I767" s="663" t="s">
        <v>1584</v>
      </c>
      <c r="J767" s="663" t="s">
        <v>1585</v>
      </c>
      <c r="K767" s="663" t="s">
        <v>1586</v>
      </c>
      <c r="L767" s="665">
        <v>146.23000000000002</v>
      </c>
      <c r="M767" s="665">
        <v>12</v>
      </c>
      <c r="N767" s="666">
        <v>1754.7600000000002</v>
      </c>
    </row>
    <row r="768" spans="1:14" ht="14.4" customHeight="1" x14ac:dyDescent="0.3">
      <c r="A768" s="661" t="s">
        <v>574</v>
      </c>
      <c r="B768" s="662" t="s">
        <v>575</v>
      </c>
      <c r="C768" s="663" t="s">
        <v>588</v>
      </c>
      <c r="D768" s="664" t="s">
        <v>4209</v>
      </c>
      <c r="E768" s="663" t="s">
        <v>597</v>
      </c>
      <c r="F768" s="664" t="s">
        <v>4237</v>
      </c>
      <c r="G768" s="663" t="s">
        <v>627</v>
      </c>
      <c r="H768" s="663" t="s">
        <v>2667</v>
      </c>
      <c r="I768" s="663" t="s">
        <v>215</v>
      </c>
      <c r="J768" s="663" t="s">
        <v>2668</v>
      </c>
      <c r="K768" s="663"/>
      <c r="L768" s="665">
        <v>435.6</v>
      </c>
      <c r="M768" s="665">
        <v>1</v>
      </c>
      <c r="N768" s="666">
        <v>435.6</v>
      </c>
    </row>
    <row r="769" spans="1:14" ht="14.4" customHeight="1" x14ac:dyDescent="0.3">
      <c r="A769" s="661" t="s">
        <v>574</v>
      </c>
      <c r="B769" s="662" t="s">
        <v>575</v>
      </c>
      <c r="C769" s="663" t="s">
        <v>588</v>
      </c>
      <c r="D769" s="664" t="s">
        <v>4209</v>
      </c>
      <c r="E769" s="663" t="s">
        <v>597</v>
      </c>
      <c r="F769" s="664" t="s">
        <v>4237</v>
      </c>
      <c r="G769" s="663" t="s">
        <v>627</v>
      </c>
      <c r="H769" s="663" t="s">
        <v>2669</v>
      </c>
      <c r="I769" s="663" t="s">
        <v>2670</v>
      </c>
      <c r="J769" s="663" t="s">
        <v>2671</v>
      </c>
      <c r="K769" s="663" t="s">
        <v>2672</v>
      </c>
      <c r="L769" s="665">
        <v>89.074999999999989</v>
      </c>
      <c r="M769" s="665">
        <v>2</v>
      </c>
      <c r="N769" s="666">
        <v>178.14999999999998</v>
      </c>
    </row>
    <row r="770" spans="1:14" ht="14.4" customHeight="1" x14ac:dyDescent="0.3">
      <c r="A770" s="661" t="s">
        <v>574</v>
      </c>
      <c r="B770" s="662" t="s">
        <v>575</v>
      </c>
      <c r="C770" s="663" t="s">
        <v>588</v>
      </c>
      <c r="D770" s="664" t="s">
        <v>4209</v>
      </c>
      <c r="E770" s="663" t="s">
        <v>597</v>
      </c>
      <c r="F770" s="664" t="s">
        <v>4237</v>
      </c>
      <c r="G770" s="663" t="s">
        <v>627</v>
      </c>
      <c r="H770" s="663" t="s">
        <v>2673</v>
      </c>
      <c r="I770" s="663" t="s">
        <v>2674</v>
      </c>
      <c r="J770" s="663" t="s">
        <v>1253</v>
      </c>
      <c r="K770" s="663" t="s">
        <v>2675</v>
      </c>
      <c r="L770" s="665">
        <v>43.660000000000025</v>
      </c>
      <c r="M770" s="665">
        <v>1</v>
      </c>
      <c r="N770" s="666">
        <v>43.660000000000025</v>
      </c>
    </row>
    <row r="771" spans="1:14" ht="14.4" customHeight="1" x14ac:dyDescent="0.3">
      <c r="A771" s="661" t="s">
        <v>574</v>
      </c>
      <c r="B771" s="662" t="s">
        <v>575</v>
      </c>
      <c r="C771" s="663" t="s">
        <v>588</v>
      </c>
      <c r="D771" s="664" t="s">
        <v>4209</v>
      </c>
      <c r="E771" s="663" t="s">
        <v>597</v>
      </c>
      <c r="F771" s="664" t="s">
        <v>4237</v>
      </c>
      <c r="G771" s="663" t="s">
        <v>627</v>
      </c>
      <c r="H771" s="663" t="s">
        <v>2676</v>
      </c>
      <c r="I771" s="663" t="s">
        <v>2677</v>
      </c>
      <c r="J771" s="663" t="s">
        <v>2678</v>
      </c>
      <c r="K771" s="663" t="s">
        <v>2679</v>
      </c>
      <c r="L771" s="665">
        <v>129.41999999999996</v>
      </c>
      <c r="M771" s="665">
        <v>4</v>
      </c>
      <c r="N771" s="666">
        <v>517.67999999999984</v>
      </c>
    </row>
    <row r="772" spans="1:14" ht="14.4" customHeight="1" x14ac:dyDescent="0.3">
      <c r="A772" s="661" t="s">
        <v>574</v>
      </c>
      <c r="B772" s="662" t="s">
        <v>575</v>
      </c>
      <c r="C772" s="663" t="s">
        <v>588</v>
      </c>
      <c r="D772" s="664" t="s">
        <v>4209</v>
      </c>
      <c r="E772" s="663" t="s">
        <v>597</v>
      </c>
      <c r="F772" s="664" t="s">
        <v>4237</v>
      </c>
      <c r="G772" s="663" t="s">
        <v>627</v>
      </c>
      <c r="H772" s="663" t="s">
        <v>2680</v>
      </c>
      <c r="I772" s="663" t="s">
        <v>2681</v>
      </c>
      <c r="J772" s="663" t="s">
        <v>1791</v>
      </c>
      <c r="K772" s="663" t="s">
        <v>2682</v>
      </c>
      <c r="L772" s="665">
        <v>107.41380623434341</v>
      </c>
      <c r="M772" s="665">
        <v>5</v>
      </c>
      <c r="N772" s="666">
        <v>537.06903117171703</v>
      </c>
    </row>
    <row r="773" spans="1:14" ht="14.4" customHeight="1" x14ac:dyDescent="0.3">
      <c r="A773" s="661" t="s">
        <v>574</v>
      </c>
      <c r="B773" s="662" t="s">
        <v>575</v>
      </c>
      <c r="C773" s="663" t="s">
        <v>588</v>
      </c>
      <c r="D773" s="664" t="s">
        <v>4209</v>
      </c>
      <c r="E773" s="663" t="s">
        <v>597</v>
      </c>
      <c r="F773" s="664" t="s">
        <v>4237</v>
      </c>
      <c r="G773" s="663" t="s">
        <v>627</v>
      </c>
      <c r="H773" s="663" t="s">
        <v>2683</v>
      </c>
      <c r="I773" s="663" t="s">
        <v>2684</v>
      </c>
      <c r="J773" s="663" t="s">
        <v>2685</v>
      </c>
      <c r="K773" s="663" t="s">
        <v>2686</v>
      </c>
      <c r="L773" s="665">
        <v>26.749999999999993</v>
      </c>
      <c r="M773" s="665">
        <v>1</v>
      </c>
      <c r="N773" s="666">
        <v>26.749999999999993</v>
      </c>
    </row>
    <row r="774" spans="1:14" ht="14.4" customHeight="1" x14ac:dyDescent="0.3">
      <c r="A774" s="661" t="s">
        <v>574</v>
      </c>
      <c r="B774" s="662" t="s">
        <v>575</v>
      </c>
      <c r="C774" s="663" t="s">
        <v>588</v>
      </c>
      <c r="D774" s="664" t="s">
        <v>4209</v>
      </c>
      <c r="E774" s="663" t="s">
        <v>597</v>
      </c>
      <c r="F774" s="664" t="s">
        <v>4237</v>
      </c>
      <c r="G774" s="663" t="s">
        <v>627</v>
      </c>
      <c r="H774" s="663" t="s">
        <v>2687</v>
      </c>
      <c r="I774" s="663" t="s">
        <v>2688</v>
      </c>
      <c r="J774" s="663" t="s">
        <v>2689</v>
      </c>
      <c r="K774" s="663" t="s">
        <v>2690</v>
      </c>
      <c r="L774" s="665">
        <v>218.00527892952991</v>
      </c>
      <c r="M774" s="665">
        <v>14</v>
      </c>
      <c r="N774" s="666">
        <v>3052.0739050134189</v>
      </c>
    </row>
    <row r="775" spans="1:14" ht="14.4" customHeight="1" x14ac:dyDescent="0.3">
      <c r="A775" s="661" t="s">
        <v>574</v>
      </c>
      <c r="B775" s="662" t="s">
        <v>575</v>
      </c>
      <c r="C775" s="663" t="s">
        <v>588</v>
      </c>
      <c r="D775" s="664" t="s">
        <v>4209</v>
      </c>
      <c r="E775" s="663" t="s">
        <v>597</v>
      </c>
      <c r="F775" s="664" t="s">
        <v>4237</v>
      </c>
      <c r="G775" s="663" t="s">
        <v>627</v>
      </c>
      <c r="H775" s="663" t="s">
        <v>2691</v>
      </c>
      <c r="I775" s="663" t="s">
        <v>2692</v>
      </c>
      <c r="J775" s="663" t="s">
        <v>2693</v>
      </c>
      <c r="K775" s="663" t="s">
        <v>1250</v>
      </c>
      <c r="L775" s="665">
        <v>100.87</v>
      </c>
      <c r="M775" s="665">
        <v>1</v>
      </c>
      <c r="N775" s="666">
        <v>100.87</v>
      </c>
    </row>
    <row r="776" spans="1:14" ht="14.4" customHeight="1" x14ac:dyDescent="0.3">
      <c r="A776" s="661" t="s">
        <v>574</v>
      </c>
      <c r="B776" s="662" t="s">
        <v>575</v>
      </c>
      <c r="C776" s="663" t="s">
        <v>588</v>
      </c>
      <c r="D776" s="664" t="s">
        <v>4209</v>
      </c>
      <c r="E776" s="663" t="s">
        <v>597</v>
      </c>
      <c r="F776" s="664" t="s">
        <v>4237</v>
      </c>
      <c r="G776" s="663" t="s">
        <v>627</v>
      </c>
      <c r="H776" s="663" t="s">
        <v>2694</v>
      </c>
      <c r="I776" s="663" t="s">
        <v>2695</v>
      </c>
      <c r="J776" s="663" t="s">
        <v>2696</v>
      </c>
      <c r="K776" s="663" t="s">
        <v>2697</v>
      </c>
      <c r="L776" s="665">
        <v>461.99997401392756</v>
      </c>
      <c r="M776" s="665">
        <v>90</v>
      </c>
      <c r="N776" s="666">
        <v>41579.997661253481</v>
      </c>
    </row>
    <row r="777" spans="1:14" ht="14.4" customHeight="1" x14ac:dyDescent="0.3">
      <c r="A777" s="661" t="s">
        <v>574</v>
      </c>
      <c r="B777" s="662" t="s">
        <v>575</v>
      </c>
      <c r="C777" s="663" t="s">
        <v>588</v>
      </c>
      <c r="D777" s="664" t="s">
        <v>4209</v>
      </c>
      <c r="E777" s="663" t="s">
        <v>597</v>
      </c>
      <c r="F777" s="664" t="s">
        <v>4237</v>
      </c>
      <c r="G777" s="663" t="s">
        <v>627</v>
      </c>
      <c r="H777" s="663" t="s">
        <v>2698</v>
      </c>
      <c r="I777" s="663" t="s">
        <v>2699</v>
      </c>
      <c r="J777" s="663" t="s">
        <v>2700</v>
      </c>
      <c r="K777" s="663" t="s">
        <v>2701</v>
      </c>
      <c r="L777" s="665">
        <v>374.00033846585615</v>
      </c>
      <c r="M777" s="665">
        <v>66</v>
      </c>
      <c r="N777" s="666">
        <v>24684.022338746505</v>
      </c>
    </row>
    <row r="778" spans="1:14" ht="14.4" customHeight="1" x14ac:dyDescent="0.3">
      <c r="A778" s="661" t="s">
        <v>574</v>
      </c>
      <c r="B778" s="662" t="s">
        <v>575</v>
      </c>
      <c r="C778" s="663" t="s">
        <v>588</v>
      </c>
      <c r="D778" s="664" t="s">
        <v>4209</v>
      </c>
      <c r="E778" s="663" t="s">
        <v>597</v>
      </c>
      <c r="F778" s="664" t="s">
        <v>4237</v>
      </c>
      <c r="G778" s="663" t="s">
        <v>627</v>
      </c>
      <c r="H778" s="663" t="s">
        <v>2702</v>
      </c>
      <c r="I778" s="663" t="s">
        <v>2702</v>
      </c>
      <c r="J778" s="663" t="s">
        <v>2703</v>
      </c>
      <c r="K778" s="663" t="s">
        <v>2704</v>
      </c>
      <c r="L778" s="665">
        <v>4295.75</v>
      </c>
      <c r="M778" s="665">
        <v>1</v>
      </c>
      <c r="N778" s="666">
        <v>4295.75</v>
      </c>
    </row>
    <row r="779" spans="1:14" ht="14.4" customHeight="1" x14ac:dyDescent="0.3">
      <c r="A779" s="661" t="s">
        <v>574</v>
      </c>
      <c r="B779" s="662" t="s">
        <v>575</v>
      </c>
      <c r="C779" s="663" t="s">
        <v>588</v>
      </c>
      <c r="D779" s="664" t="s">
        <v>4209</v>
      </c>
      <c r="E779" s="663" t="s">
        <v>597</v>
      </c>
      <c r="F779" s="664" t="s">
        <v>4237</v>
      </c>
      <c r="G779" s="663" t="s">
        <v>627</v>
      </c>
      <c r="H779" s="663" t="s">
        <v>2705</v>
      </c>
      <c r="I779" s="663" t="s">
        <v>2705</v>
      </c>
      <c r="J779" s="663" t="s">
        <v>2706</v>
      </c>
      <c r="K779" s="663" t="s">
        <v>2707</v>
      </c>
      <c r="L779" s="665">
        <v>3484.9677777777779</v>
      </c>
      <c r="M779" s="665">
        <v>9</v>
      </c>
      <c r="N779" s="666">
        <v>31364.71</v>
      </c>
    </row>
    <row r="780" spans="1:14" ht="14.4" customHeight="1" x14ac:dyDescent="0.3">
      <c r="A780" s="661" t="s">
        <v>574</v>
      </c>
      <c r="B780" s="662" t="s">
        <v>575</v>
      </c>
      <c r="C780" s="663" t="s">
        <v>588</v>
      </c>
      <c r="D780" s="664" t="s">
        <v>4209</v>
      </c>
      <c r="E780" s="663" t="s">
        <v>597</v>
      </c>
      <c r="F780" s="664" t="s">
        <v>4237</v>
      </c>
      <c r="G780" s="663" t="s">
        <v>627</v>
      </c>
      <c r="H780" s="663" t="s">
        <v>1651</v>
      </c>
      <c r="I780" s="663" t="s">
        <v>1651</v>
      </c>
      <c r="J780" s="663" t="s">
        <v>1652</v>
      </c>
      <c r="K780" s="663" t="s">
        <v>1653</v>
      </c>
      <c r="L780" s="665">
        <v>95.300000000000011</v>
      </c>
      <c r="M780" s="665">
        <v>4</v>
      </c>
      <c r="N780" s="666">
        <v>381.20000000000005</v>
      </c>
    </row>
    <row r="781" spans="1:14" ht="14.4" customHeight="1" x14ac:dyDescent="0.3">
      <c r="A781" s="661" t="s">
        <v>574</v>
      </c>
      <c r="B781" s="662" t="s">
        <v>575</v>
      </c>
      <c r="C781" s="663" t="s">
        <v>588</v>
      </c>
      <c r="D781" s="664" t="s">
        <v>4209</v>
      </c>
      <c r="E781" s="663" t="s">
        <v>597</v>
      </c>
      <c r="F781" s="664" t="s">
        <v>4237</v>
      </c>
      <c r="G781" s="663" t="s">
        <v>627</v>
      </c>
      <c r="H781" s="663" t="s">
        <v>1654</v>
      </c>
      <c r="I781" s="663" t="s">
        <v>1654</v>
      </c>
      <c r="J781" s="663" t="s">
        <v>1655</v>
      </c>
      <c r="K781" s="663" t="s">
        <v>1656</v>
      </c>
      <c r="L781" s="665">
        <v>58.538082713585609</v>
      </c>
      <c r="M781" s="665">
        <v>50</v>
      </c>
      <c r="N781" s="666">
        <v>2926.9041356792804</v>
      </c>
    </row>
    <row r="782" spans="1:14" ht="14.4" customHeight="1" x14ac:dyDescent="0.3">
      <c r="A782" s="661" t="s">
        <v>574</v>
      </c>
      <c r="B782" s="662" t="s">
        <v>575</v>
      </c>
      <c r="C782" s="663" t="s">
        <v>588</v>
      </c>
      <c r="D782" s="664" t="s">
        <v>4209</v>
      </c>
      <c r="E782" s="663" t="s">
        <v>597</v>
      </c>
      <c r="F782" s="664" t="s">
        <v>4237</v>
      </c>
      <c r="G782" s="663" t="s">
        <v>627</v>
      </c>
      <c r="H782" s="663" t="s">
        <v>1657</v>
      </c>
      <c r="I782" s="663" t="s">
        <v>215</v>
      </c>
      <c r="J782" s="663" t="s">
        <v>1658</v>
      </c>
      <c r="K782" s="663"/>
      <c r="L782" s="665">
        <v>34.632000000000005</v>
      </c>
      <c r="M782" s="665">
        <v>5</v>
      </c>
      <c r="N782" s="666">
        <v>173.16000000000003</v>
      </c>
    </row>
    <row r="783" spans="1:14" ht="14.4" customHeight="1" x14ac:dyDescent="0.3">
      <c r="A783" s="661" t="s">
        <v>574</v>
      </c>
      <c r="B783" s="662" t="s">
        <v>575</v>
      </c>
      <c r="C783" s="663" t="s">
        <v>588</v>
      </c>
      <c r="D783" s="664" t="s">
        <v>4209</v>
      </c>
      <c r="E783" s="663" t="s">
        <v>597</v>
      </c>
      <c r="F783" s="664" t="s">
        <v>4237</v>
      </c>
      <c r="G783" s="663" t="s">
        <v>627</v>
      </c>
      <c r="H783" s="663" t="s">
        <v>1659</v>
      </c>
      <c r="I783" s="663" t="s">
        <v>215</v>
      </c>
      <c r="J783" s="663" t="s">
        <v>1660</v>
      </c>
      <c r="K783" s="663"/>
      <c r="L783" s="665">
        <v>37.528431098490728</v>
      </c>
      <c r="M783" s="665">
        <v>34</v>
      </c>
      <c r="N783" s="666">
        <v>1275.9666573486847</v>
      </c>
    </row>
    <row r="784" spans="1:14" ht="14.4" customHeight="1" x14ac:dyDescent="0.3">
      <c r="A784" s="661" t="s">
        <v>574</v>
      </c>
      <c r="B784" s="662" t="s">
        <v>575</v>
      </c>
      <c r="C784" s="663" t="s">
        <v>588</v>
      </c>
      <c r="D784" s="664" t="s">
        <v>4209</v>
      </c>
      <c r="E784" s="663" t="s">
        <v>597</v>
      </c>
      <c r="F784" s="664" t="s">
        <v>4237</v>
      </c>
      <c r="G784" s="663" t="s">
        <v>627</v>
      </c>
      <c r="H784" s="663" t="s">
        <v>2708</v>
      </c>
      <c r="I784" s="663" t="s">
        <v>2709</v>
      </c>
      <c r="J784" s="663" t="s">
        <v>2710</v>
      </c>
      <c r="K784" s="663" t="s">
        <v>2711</v>
      </c>
      <c r="L784" s="665">
        <v>261.47000000000003</v>
      </c>
      <c r="M784" s="665">
        <v>1</v>
      </c>
      <c r="N784" s="666">
        <v>261.47000000000003</v>
      </c>
    </row>
    <row r="785" spans="1:14" ht="14.4" customHeight="1" x14ac:dyDescent="0.3">
      <c r="A785" s="661" t="s">
        <v>574</v>
      </c>
      <c r="B785" s="662" t="s">
        <v>575</v>
      </c>
      <c r="C785" s="663" t="s">
        <v>588</v>
      </c>
      <c r="D785" s="664" t="s">
        <v>4209</v>
      </c>
      <c r="E785" s="663" t="s">
        <v>597</v>
      </c>
      <c r="F785" s="664" t="s">
        <v>4237</v>
      </c>
      <c r="G785" s="663" t="s">
        <v>627</v>
      </c>
      <c r="H785" s="663" t="s">
        <v>2712</v>
      </c>
      <c r="I785" s="663" t="s">
        <v>2713</v>
      </c>
      <c r="J785" s="663" t="s">
        <v>2714</v>
      </c>
      <c r="K785" s="663" t="s">
        <v>2715</v>
      </c>
      <c r="L785" s="665">
        <v>596.2995019438489</v>
      </c>
      <c r="M785" s="665">
        <v>4</v>
      </c>
      <c r="N785" s="666">
        <v>2385.1980077753956</v>
      </c>
    </row>
    <row r="786" spans="1:14" ht="14.4" customHeight="1" x14ac:dyDescent="0.3">
      <c r="A786" s="661" t="s">
        <v>574</v>
      </c>
      <c r="B786" s="662" t="s">
        <v>575</v>
      </c>
      <c r="C786" s="663" t="s">
        <v>588</v>
      </c>
      <c r="D786" s="664" t="s">
        <v>4209</v>
      </c>
      <c r="E786" s="663" t="s">
        <v>597</v>
      </c>
      <c r="F786" s="664" t="s">
        <v>4237</v>
      </c>
      <c r="G786" s="663" t="s">
        <v>627</v>
      </c>
      <c r="H786" s="663" t="s">
        <v>1666</v>
      </c>
      <c r="I786" s="663" t="s">
        <v>1666</v>
      </c>
      <c r="J786" s="663" t="s">
        <v>1667</v>
      </c>
      <c r="K786" s="663" t="s">
        <v>1668</v>
      </c>
      <c r="L786" s="665">
        <v>43.999998974511094</v>
      </c>
      <c r="M786" s="665">
        <v>5</v>
      </c>
      <c r="N786" s="666">
        <v>219.99999487255548</v>
      </c>
    </row>
    <row r="787" spans="1:14" ht="14.4" customHeight="1" x14ac:dyDescent="0.3">
      <c r="A787" s="661" t="s">
        <v>574</v>
      </c>
      <c r="B787" s="662" t="s">
        <v>575</v>
      </c>
      <c r="C787" s="663" t="s">
        <v>588</v>
      </c>
      <c r="D787" s="664" t="s">
        <v>4209</v>
      </c>
      <c r="E787" s="663" t="s">
        <v>597</v>
      </c>
      <c r="F787" s="664" t="s">
        <v>4237</v>
      </c>
      <c r="G787" s="663" t="s">
        <v>627</v>
      </c>
      <c r="H787" s="663" t="s">
        <v>2716</v>
      </c>
      <c r="I787" s="663" t="s">
        <v>2716</v>
      </c>
      <c r="J787" s="663" t="s">
        <v>2717</v>
      </c>
      <c r="K787" s="663" t="s">
        <v>796</v>
      </c>
      <c r="L787" s="665">
        <v>56.02</v>
      </c>
      <c r="M787" s="665">
        <v>3</v>
      </c>
      <c r="N787" s="666">
        <v>168.06</v>
      </c>
    </row>
    <row r="788" spans="1:14" ht="14.4" customHeight="1" x14ac:dyDescent="0.3">
      <c r="A788" s="661" t="s">
        <v>574</v>
      </c>
      <c r="B788" s="662" t="s">
        <v>575</v>
      </c>
      <c r="C788" s="663" t="s">
        <v>588</v>
      </c>
      <c r="D788" s="664" t="s">
        <v>4209</v>
      </c>
      <c r="E788" s="663" t="s">
        <v>597</v>
      </c>
      <c r="F788" s="664" t="s">
        <v>4237</v>
      </c>
      <c r="G788" s="663" t="s">
        <v>627</v>
      </c>
      <c r="H788" s="663" t="s">
        <v>2718</v>
      </c>
      <c r="I788" s="663" t="s">
        <v>2719</v>
      </c>
      <c r="J788" s="663" t="s">
        <v>2703</v>
      </c>
      <c r="K788" s="663" t="s">
        <v>2720</v>
      </c>
      <c r="L788" s="665">
        <v>13333.441629173694</v>
      </c>
      <c r="M788" s="665">
        <v>7</v>
      </c>
      <c r="N788" s="666">
        <v>93334.091404215855</v>
      </c>
    </row>
    <row r="789" spans="1:14" ht="14.4" customHeight="1" x14ac:dyDescent="0.3">
      <c r="A789" s="661" t="s">
        <v>574</v>
      </c>
      <c r="B789" s="662" t="s">
        <v>575</v>
      </c>
      <c r="C789" s="663" t="s">
        <v>588</v>
      </c>
      <c r="D789" s="664" t="s">
        <v>4209</v>
      </c>
      <c r="E789" s="663" t="s">
        <v>597</v>
      </c>
      <c r="F789" s="664" t="s">
        <v>4237</v>
      </c>
      <c r="G789" s="663" t="s">
        <v>627</v>
      </c>
      <c r="H789" s="663" t="s">
        <v>2721</v>
      </c>
      <c r="I789" s="663" t="s">
        <v>2721</v>
      </c>
      <c r="J789" s="663" t="s">
        <v>1690</v>
      </c>
      <c r="K789" s="663" t="s">
        <v>1279</v>
      </c>
      <c r="L789" s="665">
        <v>68.569999999999993</v>
      </c>
      <c r="M789" s="665">
        <v>1</v>
      </c>
      <c r="N789" s="666">
        <v>68.569999999999993</v>
      </c>
    </row>
    <row r="790" spans="1:14" ht="14.4" customHeight="1" x14ac:dyDescent="0.3">
      <c r="A790" s="661" t="s">
        <v>574</v>
      </c>
      <c r="B790" s="662" t="s">
        <v>575</v>
      </c>
      <c r="C790" s="663" t="s">
        <v>588</v>
      </c>
      <c r="D790" s="664" t="s">
        <v>4209</v>
      </c>
      <c r="E790" s="663" t="s">
        <v>597</v>
      </c>
      <c r="F790" s="664" t="s">
        <v>4237</v>
      </c>
      <c r="G790" s="663" t="s">
        <v>627</v>
      </c>
      <c r="H790" s="663" t="s">
        <v>1712</v>
      </c>
      <c r="I790" s="663" t="s">
        <v>1712</v>
      </c>
      <c r="J790" s="663" t="s">
        <v>1713</v>
      </c>
      <c r="K790" s="663" t="s">
        <v>1714</v>
      </c>
      <c r="L790" s="665">
        <v>795.78321687437699</v>
      </c>
      <c r="M790" s="665">
        <v>47</v>
      </c>
      <c r="N790" s="666">
        <v>37401.811193095717</v>
      </c>
    </row>
    <row r="791" spans="1:14" ht="14.4" customHeight="1" x14ac:dyDescent="0.3">
      <c r="A791" s="661" t="s">
        <v>574</v>
      </c>
      <c r="B791" s="662" t="s">
        <v>575</v>
      </c>
      <c r="C791" s="663" t="s">
        <v>588</v>
      </c>
      <c r="D791" s="664" t="s">
        <v>4209</v>
      </c>
      <c r="E791" s="663" t="s">
        <v>597</v>
      </c>
      <c r="F791" s="664" t="s">
        <v>4237</v>
      </c>
      <c r="G791" s="663" t="s">
        <v>627</v>
      </c>
      <c r="H791" s="663" t="s">
        <v>1718</v>
      </c>
      <c r="I791" s="663" t="s">
        <v>1718</v>
      </c>
      <c r="J791" s="663" t="s">
        <v>1719</v>
      </c>
      <c r="K791" s="663" t="s">
        <v>1720</v>
      </c>
      <c r="L791" s="665">
        <v>170.20610174029889</v>
      </c>
      <c r="M791" s="665">
        <v>10</v>
      </c>
      <c r="N791" s="666">
        <v>1702.0610174029889</v>
      </c>
    </row>
    <row r="792" spans="1:14" ht="14.4" customHeight="1" x14ac:dyDescent="0.3">
      <c r="A792" s="661" t="s">
        <v>574</v>
      </c>
      <c r="B792" s="662" t="s">
        <v>575</v>
      </c>
      <c r="C792" s="663" t="s">
        <v>588</v>
      </c>
      <c r="D792" s="664" t="s">
        <v>4209</v>
      </c>
      <c r="E792" s="663" t="s">
        <v>597</v>
      </c>
      <c r="F792" s="664" t="s">
        <v>4237</v>
      </c>
      <c r="G792" s="663" t="s">
        <v>627</v>
      </c>
      <c r="H792" s="663" t="s">
        <v>2722</v>
      </c>
      <c r="I792" s="663" t="s">
        <v>2722</v>
      </c>
      <c r="J792" s="663" t="s">
        <v>2723</v>
      </c>
      <c r="K792" s="663" t="s">
        <v>2724</v>
      </c>
      <c r="L792" s="665">
        <v>8376.06</v>
      </c>
      <c r="M792" s="665">
        <v>1</v>
      </c>
      <c r="N792" s="666">
        <v>8376.06</v>
      </c>
    </row>
    <row r="793" spans="1:14" ht="14.4" customHeight="1" x14ac:dyDescent="0.3">
      <c r="A793" s="661" t="s">
        <v>574</v>
      </c>
      <c r="B793" s="662" t="s">
        <v>575</v>
      </c>
      <c r="C793" s="663" t="s">
        <v>588</v>
      </c>
      <c r="D793" s="664" t="s">
        <v>4209</v>
      </c>
      <c r="E793" s="663" t="s">
        <v>597</v>
      </c>
      <c r="F793" s="664" t="s">
        <v>4237</v>
      </c>
      <c r="G793" s="663" t="s">
        <v>627</v>
      </c>
      <c r="H793" s="663" t="s">
        <v>2725</v>
      </c>
      <c r="I793" s="663" t="s">
        <v>2725</v>
      </c>
      <c r="J793" s="663" t="s">
        <v>2726</v>
      </c>
      <c r="K793" s="663" t="s">
        <v>2727</v>
      </c>
      <c r="L793" s="665">
        <v>959.45079459739986</v>
      </c>
      <c r="M793" s="665">
        <v>9</v>
      </c>
      <c r="N793" s="666">
        <v>8635.057151376599</v>
      </c>
    </row>
    <row r="794" spans="1:14" ht="14.4" customHeight="1" x14ac:dyDescent="0.3">
      <c r="A794" s="661" t="s">
        <v>574</v>
      </c>
      <c r="B794" s="662" t="s">
        <v>575</v>
      </c>
      <c r="C794" s="663" t="s">
        <v>588</v>
      </c>
      <c r="D794" s="664" t="s">
        <v>4209</v>
      </c>
      <c r="E794" s="663" t="s">
        <v>597</v>
      </c>
      <c r="F794" s="664" t="s">
        <v>4237</v>
      </c>
      <c r="G794" s="663" t="s">
        <v>627</v>
      </c>
      <c r="H794" s="663" t="s">
        <v>2728</v>
      </c>
      <c r="I794" s="663" t="s">
        <v>215</v>
      </c>
      <c r="J794" s="663" t="s">
        <v>2729</v>
      </c>
      <c r="K794" s="663"/>
      <c r="L794" s="665">
        <v>154.09</v>
      </c>
      <c r="M794" s="665">
        <v>2</v>
      </c>
      <c r="N794" s="666">
        <v>308.18</v>
      </c>
    </row>
    <row r="795" spans="1:14" ht="14.4" customHeight="1" x14ac:dyDescent="0.3">
      <c r="A795" s="661" t="s">
        <v>574</v>
      </c>
      <c r="B795" s="662" t="s">
        <v>575</v>
      </c>
      <c r="C795" s="663" t="s">
        <v>588</v>
      </c>
      <c r="D795" s="664" t="s">
        <v>4209</v>
      </c>
      <c r="E795" s="663" t="s">
        <v>597</v>
      </c>
      <c r="F795" s="664" t="s">
        <v>4237</v>
      </c>
      <c r="G795" s="663" t="s">
        <v>627</v>
      </c>
      <c r="H795" s="663" t="s">
        <v>1723</v>
      </c>
      <c r="I795" s="663" t="s">
        <v>215</v>
      </c>
      <c r="J795" s="663" t="s">
        <v>1724</v>
      </c>
      <c r="K795" s="663"/>
      <c r="L795" s="665">
        <v>329.92625000000004</v>
      </c>
      <c r="M795" s="665">
        <v>28</v>
      </c>
      <c r="N795" s="666">
        <v>9237.9350000000013</v>
      </c>
    </row>
    <row r="796" spans="1:14" ht="14.4" customHeight="1" x14ac:dyDescent="0.3">
      <c r="A796" s="661" t="s">
        <v>574</v>
      </c>
      <c r="B796" s="662" t="s">
        <v>575</v>
      </c>
      <c r="C796" s="663" t="s">
        <v>588</v>
      </c>
      <c r="D796" s="664" t="s">
        <v>4209</v>
      </c>
      <c r="E796" s="663" t="s">
        <v>597</v>
      </c>
      <c r="F796" s="664" t="s">
        <v>4237</v>
      </c>
      <c r="G796" s="663" t="s">
        <v>627</v>
      </c>
      <c r="H796" s="663" t="s">
        <v>2730</v>
      </c>
      <c r="I796" s="663" t="s">
        <v>2730</v>
      </c>
      <c r="J796" s="663" t="s">
        <v>2731</v>
      </c>
      <c r="K796" s="663" t="s">
        <v>2732</v>
      </c>
      <c r="L796" s="665">
        <v>573.42999999999995</v>
      </c>
      <c r="M796" s="665">
        <v>1</v>
      </c>
      <c r="N796" s="666">
        <v>573.42999999999995</v>
      </c>
    </row>
    <row r="797" spans="1:14" ht="14.4" customHeight="1" x14ac:dyDescent="0.3">
      <c r="A797" s="661" t="s">
        <v>574</v>
      </c>
      <c r="B797" s="662" t="s">
        <v>575</v>
      </c>
      <c r="C797" s="663" t="s">
        <v>588</v>
      </c>
      <c r="D797" s="664" t="s">
        <v>4209</v>
      </c>
      <c r="E797" s="663" t="s">
        <v>597</v>
      </c>
      <c r="F797" s="664" t="s">
        <v>4237</v>
      </c>
      <c r="G797" s="663" t="s">
        <v>627</v>
      </c>
      <c r="H797" s="663" t="s">
        <v>2733</v>
      </c>
      <c r="I797" s="663" t="s">
        <v>2733</v>
      </c>
      <c r="J797" s="663" t="s">
        <v>2734</v>
      </c>
      <c r="K797" s="663" t="s">
        <v>2735</v>
      </c>
      <c r="L797" s="665">
        <v>343.7600000000001</v>
      </c>
      <c r="M797" s="665">
        <v>1</v>
      </c>
      <c r="N797" s="666">
        <v>343.7600000000001</v>
      </c>
    </row>
    <row r="798" spans="1:14" ht="14.4" customHeight="1" x14ac:dyDescent="0.3">
      <c r="A798" s="661" t="s">
        <v>574</v>
      </c>
      <c r="B798" s="662" t="s">
        <v>575</v>
      </c>
      <c r="C798" s="663" t="s">
        <v>588</v>
      </c>
      <c r="D798" s="664" t="s">
        <v>4209</v>
      </c>
      <c r="E798" s="663" t="s">
        <v>597</v>
      </c>
      <c r="F798" s="664" t="s">
        <v>4237</v>
      </c>
      <c r="G798" s="663" t="s">
        <v>627</v>
      </c>
      <c r="H798" s="663" t="s">
        <v>1734</v>
      </c>
      <c r="I798" s="663" t="s">
        <v>1734</v>
      </c>
      <c r="J798" s="663" t="s">
        <v>1735</v>
      </c>
      <c r="K798" s="663" t="s">
        <v>784</v>
      </c>
      <c r="L798" s="665">
        <v>62.210000000000008</v>
      </c>
      <c r="M798" s="665">
        <v>4</v>
      </c>
      <c r="N798" s="666">
        <v>248.84000000000003</v>
      </c>
    </row>
    <row r="799" spans="1:14" ht="14.4" customHeight="1" x14ac:dyDescent="0.3">
      <c r="A799" s="661" t="s">
        <v>574</v>
      </c>
      <c r="B799" s="662" t="s">
        <v>575</v>
      </c>
      <c r="C799" s="663" t="s">
        <v>588</v>
      </c>
      <c r="D799" s="664" t="s">
        <v>4209</v>
      </c>
      <c r="E799" s="663" t="s">
        <v>597</v>
      </c>
      <c r="F799" s="664" t="s">
        <v>4237</v>
      </c>
      <c r="G799" s="663" t="s">
        <v>627</v>
      </c>
      <c r="H799" s="663" t="s">
        <v>1736</v>
      </c>
      <c r="I799" s="663" t="s">
        <v>1736</v>
      </c>
      <c r="J799" s="663" t="s">
        <v>1737</v>
      </c>
      <c r="K799" s="663" t="s">
        <v>1738</v>
      </c>
      <c r="L799" s="665">
        <v>193.55963242613228</v>
      </c>
      <c r="M799" s="665">
        <v>1</v>
      </c>
      <c r="N799" s="666">
        <v>193.55963242613228</v>
      </c>
    </row>
    <row r="800" spans="1:14" ht="14.4" customHeight="1" x14ac:dyDescent="0.3">
      <c r="A800" s="661" t="s">
        <v>574</v>
      </c>
      <c r="B800" s="662" t="s">
        <v>575</v>
      </c>
      <c r="C800" s="663" t="s">
        <v>588</v>
      </c>
      <c r="D800" s="664" t="s">
        <v>4209</v>
      </c>
      <c r="E800" s="663" t="s">
        <v>597</v>
      </c>
      <c r="F800" s="664" t="s">
        <v>4237</v>
      </c>
      <c r="G800" s="663" t="s">
        <v>627</v>
      </c>
      <c r="H800" s="663" t="s">
        <v>1769</v>
      </c>
      <c r="I800" s="663" t="s">
        <v>1769</v>
      </c>
      <c r="J800" s="663" t="s">
        <v>787</v>
      </c>
      <c r="K800" s="663" t="s">
        <v>788</v>
      </c>
      <c r="L800" s="665">
        <v>227.48968867279945</v>
      </c>
      <c r="M800" s="665">
        <v>5</v>
      </c>
      <c r="N800" s="666">
        <v>1137.4484433639973</v>
      </c>
    </row>
    <row r="801" spans="1:14" ht="14.4" customHeight="1" x14ac:dyDescent="0.3">
      <c r="A801" s="661" t="s">
        <v>574</v>
      </c>
      <c r="B801" s="662" t="s">
        <v>575</v>
      </c>
      <c r="C801" s="663" t="s">
        <v>588</v>
      </c>
      <c r="D801" s="664" t="s">
        <v>4209</v>
      </c>
      <c r="E801" s="663" t="s">
        <v>597</v>
      </c>
      <c r="F801" s="664" t="s">
        <v>4237</v>
      </c>
      <c r="G801" s="663" t="s">
        <v>627</v>
      </c>
      <c r="H801" s="663" t="s">
        <v>2736</v>
      </c>
      <c r="I801" s="663" t="s">
        <v>215</v>
      </c>
      <c r="J801" s="663" t="s">
        <v>2737</v>
      </c>
      <c r="K801" s="663"/>
      <c r="L801" s="665">
        <v>44.144999999999996</v>
      </c>
      <c r="M801" s="665">
        <v>2</v>
      </c>
      <c r="N801" s="666">
        <v>88.289999999999992</v>
      </c>
    </row>
    <row r="802" spans="1:14" ht="14.4" customHeight="1" x14ac:dyDescent="0.3">
      <c r="A802" s="661" t="s">
        <v>574</v>
      </c>
      <c r="B802" s="662" t="s">
        <v>575</v>
      </c>
      <c r="C802" s="663" t="s">
        <v>588</v>
      </c>
      <c r="D802" s="664" t="s">
        <v>4209</v>
      </c>
      <c r="E802" s="663" t="s">
        <v>597</v>
      </c>
      <c r="F802" s="664" t="s">
        <v>4237</v>
      </c>
      <c r="G802" s="663" t="s">
        <v>627</v>
      </c>
      <c r="H802" s="663" t="s">
        <v>2738</v>
      </c>
      <c r="I802" s="663" t="s">
        <v>2738</v>
      </c>
      <c r="J802" s="663" t="s">
        <v>868</v>
      </c>
      <c r="K802" s="663" t="s">
        <v>869</v>
      </c>
      <c r="L802" s="665">
        <v>81.899999999999991</v>
      </c>
      <c r="M802" s="665">
        <v>1</v>
      </c>
      <c r="N802" s="666">
        <v>81.899999999999991</v>
      </c>
    </row>
    <row r="803" spans="1:14" ht="14.4" customHeight="1" x14ac:dyDescent="0.3">
      <c r="A803" s="661" t="s">
        <v>574</v>
      </c>
      <c r="B803" s="662" t="s">
        <v>575</v>
      </c>
      <c r="C803" s="663" t="s">
        <v>588</v>
      </c>
      <c r="D803" s="664" t="s">
        <v>4209</v>
      </c>
      <c r="E803" s="663" t="s">
        <v>597</v>
      </c>
      <c r="F803" s="664" t="s">
        <v>4237</v>
      </c>
      <c r="G803" s="663" t="s">
        <v>627</v>
      </c>
      <c r="H803" s="663" t="s">
        <v>2739</v>
      </c>
      <c r="I803" s="663" t="s">
        <v>215</v>
      </c>
      <c r="J803" s="663" t="s">
        <v>2740</v>
      </c>
      <c r="K803" s="663"/>
      <c r="L803" s="665">
        <v>842.3524996589266</v>
      </c>
      <c r="M803" s="665">
        <v>2</v>
      </c>
      <c r="N803" s="666">
        <v>1684.7049993178532</v>
      </c>
    </row>
    <row r="804" spans="1:14" ht="14.4" customHeight="1" x14ac:dyDescent="0.3">
      <c r="A804" s="661" t="s">
        <v>574</v>
      </c>
      <c r="B804" s="662" t="s">
        <v>575</v>
      </c>
      <c r="C804" s="663" t="s">
        <v>588</v>
      </c>
      <c r="D804" s="664" t="s">
        <v>4209</v>
      </c>
      <c r="E804" s="663" t="s">
        <v>597</v>
      </c>
      <c r="F804" s="664" t="s">
        <v>4237</v>
      </c>
      <c r="G804" s="663" t="s">
        <v>627</v>
      </c>
      <c r="H804" s="663" t="s">
        <v>2741</v>
      </c>
      <c r="I804" s="663" t="s">
        <v>215</v>
      </c>
      <c r="J804" s="663" t="s">
        <v>2742</v>
      </c>
      <c r="K804" s="663"/>
      <c r="L804" s="665">
        <v>632.21400000000006</v>
      </c>
      <c r="M804" s="665">
        <v>10</v>
      </c>
      <c r="N804" s="666">
        <v>6322.14</v>
      </c>
    </row>
    <row r="805" spans="1:14" ht="14.4" customHeight="1" x14ac:dyDescent="0.3">
      <c r="A805" s="661" t="s">
        <v>574</v>
      </c>
      <c r="B805" s="662" t="s">
        <v>575</v>
      </c>
      <c r="C805" s="663" t="s">
        <v>588</v>
      </c>
      <c r="D805" s="664" t="s">
        <v>4209</v>
      </c>
      <c r="E805" s="663" t="s">
        <v>597</v>
      </c>
      <c r="F805" s="664" t="s">
        <v>4237</v>
      </c>
      <c r="G805" s="663" t="s">
        <v>627</v>
      </c>
      <c r="H805" s="663" t="s">
        <v>2743</v>
      </c>
      <c r="I805" s="663" t="s">
        <v>215</v>
      </c>
      <c r="J805" s="663" t="s">
        <v>2744</v>
      </c>
      <c r="K805" s="663"/>
      <c r="L805" s="665">
        <v>1.1500006821468525</v>
      </c>
      <c r="M805" s="665">
        <v>1</v>
      </c>
      <c r="N805" s="666">
        <v>1.1500006821468525</v>
      </c>
    </row>
    <row r="806" spans="1:14" ht="14.4" customHeight="1" x14ac:dyDescent="0.3">
      <c r="A806" s="661" t="s">
        <v>574</v>
      </c>
      <c r="B806" s="662" t="s">
        <v>575</v>
      </c>
      <c r="C806" s="663" t="s">
        <v>588</v>
      </c>
      <c r="D806" s="664" t="s">
        <v>4209</v>
      </c>
      <c r="E806" s="663" t="s">
        <v>597</v>
      </c>
      <c r="F806" s="664" t="s">
        <v>4237</v>
      </c>
      <c r="G806" s="663" t="s">
        <v>1772</v>
      </c>
      <c r="H806" s="663" t="s">
        <v>1775</v>
      </c>
      <c r="I806" s="663" t="s">
        <v>1775</v>
      </c>
      <c r="J806" s="663" t="s">
        <v>1776</v>
      </c>
      <c r="K806" s="663" t="s">
        <v>1777</v>
      </c>
      <c r="L806" s="665">
        <v>7.7999364809556813</v>
      </c>
      <c r="M806" s="665">
        <v>1</v>
      </c>
      <c r="N806" s="666">
        <v>7.7999364809556813</v>
      </c>
    </row>
    <row r="807" spans="1:14" ht="14.4" customHeight="1" x14ac:dyDescent="0.3">
      <c r="A807" s="661" t="s">
        <v>574</v>
      </c>
      <c r="B807" s="662" t="s">
        <v>575</v>
      </c>
      <c r="C807" s="663" t="s">
        <v>588</v>
      </c>
      <c r="D807" s="664" t="s">
        <v>4209</v>
      </c>
      <c r="E807" s="663" t="s">
        <v>597</v>
      </c>
      <c r="F807" s="664" t="s">
        <v>4237</v>
      </c>
      <c r="G807" s="663" t="s">
        <v>1772</v>
      </c>
      <c r="H807" s="663" t="s">
        <v>1781</v>
      </c>
      <c r="I807" s="663" t="s">
        <v>1782</v>
      </c>
      <c r="J807" s="663" t="s">
        <v>1783</v>
      </c>
      <c r="K807" s="663" t="s">
        <v>1784</v>
      </c>
      <c r="L807" s="665">
        <v>126.28336425421882</v>
      </c>
      <c r="M807" s="665">
        <v>3</v>
      </c>
      <c r="N807" s="666">
        <v>378.85009276265646</v>
      </c>
    </row>
    <row r="808" spans="1:14" ht="14.4" customHeight="1" x14ac:dyDescent="0.3">
      <c r="A808" s="661" t="s">
        <v>574</v>
      </c>
      <c r="B808" s="662" t="s">
        <v>575</v>
      </c>
      <c r="C808" s="663" t="s">
        <v>588</v>
      </c>
      <c r="D808" s="664" t="s">
        <v>4209</v>
      </c>
      <c r="E808" s="663" t="s">
        <v>597</v>
      </c>
      <c r="F808" s="664" t="s">
        <v>4237</v>
      </c>
      <c r="G808" s="663" t="s">
        <v>1772</v>
      </c>
      <c r="H808" s="663" t="s">
        <v>1785</v>
      </c>
      <c r="I808" s="663" t="s">
        <v>1786</v>
      </c>
      <c r="J808" s="663" t="s">
        <v>1787</v>
      </c>
      <c r="K808" s="663" t="s">
        <v>1788</v>
      </c>
      <c r="L808" s="665">
        <v>34.781016817184636</v>
      </c>
      <c r="M808" s="665">
        <v>9</v>
      </c>
      <c r="N808" s="666">
        <v>313.02915135466174</v>
      </c>
    </row>
    <row r="809" spans="1:14" ht="14.4" customHeight="1" x14ac:dyDescent="0.3">
      <c r="A809" s="661" t="s">
        <v>574</v>
      </c>
      <c r="B809" s="662" t="s">
        <v>575</v>
      </c>
      <c r="C809" s="663" t="s">
        <v>588</v>
      </c>
      <c r="D809" s="664" t="s">
        <v>4209</v>
      </c>
      <c r="E809" s="663" t="s">
        <v>597</v>
      </c>
      <c r="F809" s="664" t="s">
        <v>4237</v>
      </c>
      <c r="G809" s="663" t="s">
        <v>1772</v>
      </c>
      <c r="H809" s="663" t="s">
        <v>1789</v>
      </c>
      <c r="I809" s="663" t="s">
        <v>1790</v>
      </c>
      <c r="J809" s="663" t="s">
        <v>1791</v>
      </c>
      <c r="K809" s="663" t="s">
        <v>1792</v>
      </c>
      <c r="L809" s="665">
        <v>105.06000000000006</v>
      </c>
      <c r="M809" s="665">
        <v>1</v>
      </c>
      <c r="N809" s="666">
        <v>105.06000000000006</v>
      </c>
    </row>
    <row r="810" spans="1:14" ht="14.4" customHeight="1" x14ac:dyDescent="0.3">
      <c r="A810" s="661" t="s">
        <v>574</v>
      </c>
      <c r="B810" s="662" t="s">
        <v>575</v>
      </c>
      <c r="C810" s="663" t="s">
        <v>588</v>
      </c>
      <c r="D810" s="664" t="s">
        <v>4209</v>
      </c>
      <c r="E810" s="663" t="s">
        <v>597</v>
      </c>
      <c r="F810" s="664" t="s">
        <v>4237</v>
      </c>
      <c r="G810" s="663" t="s">
        <v>1772</v>
      </c>
      <c r="H810" s="663" t="s">
        <v>1793</v>
      </c>
      <c r="I810" s="663" t="s">
        <v>1794</v>
      </c>
      <c r="J810" s="663" t="s">
        <v>1795</v>
      </c>
      <c r="K810" s="663" t="s">
        <v>1796</v>
      </c>
      <c r="L810" s="665">
        <v>45.190000000000005</v>
      </c>
      <c r="M810" s="665">
        <v>2</v>
      </c>
      <c r="N810" s="666">
        <v>90.38000000000001</v>
      </c>
    </row>
    <row r="811" spans="1:14" ht="14.4" customHeight="1" x14ac:dyDescent="0.3">
      <c r="A811" s="661" t="s">
        <v>574</v>
      </c>
      <c r="B811" s="662" t="s">
        <v>575</v>
      </c>
      <c r="C811" s="663" t="s">
        <v>588</v>
      </c>
      <c r="D811" s="664" t="s">
        <v>4209</v>
      </c>
      <c r="E811" s="663" t="s">
        <v>597</v>
      </c>
      <c r="F811" s="664" t="s">
        <v>4237</v>
      </c>
      <c r="G811" s="663" t="s">
        <v>1772</v>
      </c>
      <c r="H811" s="663" t="s">
        <v>1797</v>
      </c>
      <c r="I811" s="663" t="s">
        <v>1798</v>
      </c>
      <c r="J811" s="663" t="s">
        <v>1795</v>
      </c>
      <c r="K811" s="663" t="s">
        <v>1799</v>
      </c>
      <c r="L811" s="665">
        <v>90.549999999999969</v>
      </c>
      <c r="M811" s="665">
        <v>1</v>
      </c>
      <c r="N811" s="666">
        <v>90.549999999999969</v>
      </c>
    </row>
    <row r="812" spans="1:14" ht="14.4" customHeight="1" x14ac:dyDescent="0.3">
      <c r="A812" s="661" t="s">
        <v>574</v>
      </c>
      <c r="B812" s="662" t="s">
        <v>575</v>
      </c>
      <c r="C812" s="663" t="s">
        <v>588</v>
      </c>
      <c r="D812" s="664" t="s">
        <v>4209</v>
      </c>
      <c r="E812" s="663" t="s">
        <v>597</v>
      </c>
      <c r="F812" s="664" t="s">
        <v>4237</v>
      </c>
      <c r="G812" s="663" t="s">
        <v>1772</v>
      </c>
      <c r="H812" s="663" t="s">
        <v>1804</v>
      </c>
      <c r="I812" s="663" t="s">
        <v>1805</v>
      </c>
      <c r="J812" s="663" t="s">
        <v>1806</v>
      </c>
      <c r="K812" s="663" t="s">
        <v>1136</v>
      </c>
      <c r="L812" s="665">
        <v>62.260000000000019</v>
      </c>
      <c r="M812" s="665">
        <v>1</v>
      </c>
      <c r="N812" s="666">
        <v>62.260000000000019</v>
      </c>
    </row>
    <row r="813" spans="1:14" ht="14.4" customHeight="1" x14ac:dyDescent="0.3">
      <c r="A813" s="661" t="s">
        <v>574</v>
      </c>
      <c r="B813" s="662" t="s">
        <v>575</v>
      </c>
      <c r="C813" s="663" t="s">
        <v>588</v>
      </c>
      <c r="D813" s="664" t="s">
        <v>4209</v>
      </c>
      <c r="E813" s="663" t="s">
        <v>597</v>
      </c>
      <c r="F813" s="664" t="s">
        <v>4237</v>
      </c>
      <c r="G813" s="663" t="s">
        <v>1772</v>
      </c>
      <c r="H813" s="663" t="s">
        <v>1811</v>
      </c>
      <c r="I813" s="663" t="s">
        <v>1812</v>
      </c>
      <c r="J813" s="663" t="s">
        <v>1813</v>
      </c>
      <c r="K813" s="663" t="s">
        <v>1814</v>
      </c>
      <c r="L813" s="665">
        <v>54.569702806561217</v>
      </c>
      <c r="M813" s="665">
        <v>1</v>
      </c>
      <c r="N813" s="666">
        <v>54.569702806561217</v>
      </c>
    </row>
    <row r="814" spans="1:14" ht="14.4" customHeight="1" x14ac:dyDescent="0.3">
      <c r="A814" s="661" t="s">
        <v>574</v>
      </c>
      <c r="B814" s="662" t="s">
        <v>575</v>
      </c>
      <c r="C814" s="663" t="s">
        <v>588</v>
      </c>
      <c r="D814" s="664" t="s">
        <v>4209</v>
      </c>
      <c r="E814" s="663" t="s">
        <v>597</v>
      </c>
      <c r="F814" s="664" t="s">
        <v>4237</v>
      </c>
      <c r="G814" s="663" t="s">
        <v>1772</v>
      </c>
      <c r="H814" s="663" t="s">
        <v>1815</v>
      </c>
      <c r="I814" s="663" t="s">
        <v>1816</v>
      </c>
      <c r="J814" s="663" t="s">
        <v>1817</v>
      </c>
      <c r="K814" s="663" t="s">
        <v>1818</v>
      </c>
      <c r="L814" s="665">
        <v>128.22642270155401</v>
      </c>
      <c r="M814" s="665">
        <v>68</v>
      </c>
      <c r="N814" s="666">
        <v>8719.3967437056726</v>
      </c>
    </row>
    <row r="815" spans="1:14" ht="14.4" customHeight="1" x14ac:dyDescent="0.3">
      <c r="A815" s="661" t="s">
        <v>574</v>
      </c>
      <c r="B815" s="662" t="s">
        <v>575</v>
      </c>
      <c r="C815" s="663" t="s">
        <v>588</v>
      </c>
      <c r="D815" s="664" t="s">
        <v>4209</v>
      </c>
      <c r="E815" s="663" t="s">
        <v>597</v>
      </c>
      <c r="F815" s="664" t="s">
        <v>4237</v>
      </c>
      <c r="G815" s="663" t="s">
        <v>1772</v>
      </c>
      <c r="H815" s="663" t="s">
        <v>1819</v>
      </c>
      <c r="I815" s="663" t="s">
        <v>1820</v>
      </c>
      <c r="J815" s="663" t="s">
        <v>1821</v>
      </c>
      <c r="K815" s="663" t="s">
        <v>1822</v>
      </c>
      <c r="L815" s="665">
        <v>630.6604285714285</v>
      </c>
      <c r="M815" s="665">
        <v>7</v>
      </c>
      <c r="N815" s="666">
        <v>4414.6229999999996</v>
      </c>
    </row>
    <row r="816" spans="1:14" ht="14.4" customHeight="1" x14ac:dyDescent="0.3">
      <c r="A816" s="661" t="s">
        <v>574</v>
      </c>
      <c r="B816" s="662" t="s">
        <v>575</v>
      </c>
      <c r="C816" s="663" t="s">
        <v>588</v>
      </c>
      <c r="D816" s="664" t="s">
        <v>4209</v>
      </c>
      <c r="E816" s="663" t="s">
        <v>597</v>
      </c>
      <c r="F816" s="664" t="s">
        <v>4237</v>
      </c>
      <c r="G816" s="663" t="s">
        <v>1772</v>
      </c>
      <c r="H816" s="663" t="s">
        <v>1823</v>
      </c>
      <c r="I816" s="663" t="s">
        <v>1824</v>
      </c>
      <c r="J816" s="663" t="s">
        <v>1821</v>
      </c>
      <c r="K816" s="663" t="s">
        <v>1825</v>
      </c>
      <c r="L816" s="665">
        <v>721.19999999999993</v>
      </c>
      <c r="M816" s="665">
        <v>12</v>
      </c>
      <c r="N816" s="666">
        <v>8654.4</v>
      </c>
    </row>
    <row r="817" spans="1:14" ht="14.4" customHeight="1" x14ac:dyDescent="0.3">
      <c r="A817" s="661" t="s">
        <v>574</v>
      </c>
      <c r="B817" s="662" t="s">
        <v>575</v>
      </c>
      <c r="C817" s="663" t="s">
        <v>588</v>
      </c>
      <c r="D817" s="664" t="s">
        <v>4209</v>
      </c>
      <c r="E817" s="663" t="s">
        <v>597</v>
      </c>
      <c r="F817" s="664" t="s">
        <v>4237</v>
      </c>
      <c r="G817" s="663" t="s">
        <v>1772</v>
      </c>
      <c r="H817" s="663" t="s">
        <v>1829</v>
      </c>
      <c r="I817" s="663" t="s">
        <v>1830</v>
      </c>
      <c r="J817" s="663" t="s">
        <v>1831</v>
      </c>
      <c r="K817" s="663" t="s">
        <v>1832</v>
      </c>
      <c r="L817" s="665">
        <v>32.260000000000005</v>
      </c>
      <c r="M817" s="665">
        <v>2</v>
      </c>
      <c r="N817" s="666">
        <v>64.52000000000001</v>
      </c>
    </row>
    <row r="818" spans="1:14" ht="14.4" customHeight="1" x14ac:dyDescent="0.3">
      <c r="A818" s="661" t="s">
        <v>574</v>
      </c>
      <c r="B818" s="662" t="s">
        <v>575</v>
      </c>
      <c r="C818" s="663" t="s">
        <v>588</v>
      </c>
      <c r="D818" s="664" t="s">
        <v>4209</v>
      </c>
      <c r="E818" s="663" t="s">
        <v>597</v>
      </c>
      <c r="F818" s="664" t="s">
        <v>4237</v>
      </c>
      <c r="G818" s="663" t="s">
        <v>1772</v>
      </c>
      <c r="H818" s="663" t="s">
        <v>2745</v>
      </c>
      <c r="I818" s="663" t="s">
        <v>2746</v>
      </c>
      <c r="J818" s="663" t="s">
        <v>1963</v>
      </c>
      <c r="K818" s="663" t="s">
        <v>2747</v>
      </c>
      <c r="L818" s="665">
        <v>118.87886420898255</v>
      </c>
      <c r="M818" s="665">
        <v>5</v>
      </c>
      <c r="N818" s="666">
        <v>594.39432104491277</v>
      </c>
    </row>
    <row r="819" spans="1:14" ht="14.4" customHeight="1" x14ac:dyDescent="0.3">
      <c r="A819" s="661" t="s">
        <v>574</v>
      </c>
      <c r="B819" s="662" t="s">
        <v>575</v>
      </c>
      <c r="C819" s="663" t="s">
        <v>588</v>
      </c>
      <c r="D819" s="664" t="s">
        <v>4209</v>
      </c>
      <c r="E819" s="663" t="s">
        <v>597</v>
      </c>
      <c r="F819" s="664" t="s">
        <v>4237</v>
      </c>
      <c r="G819" s="663" t="s">
        <v>1772</v>
      </c>
      <c r="H819" s="663" t="s">
        <v>2748</v>
      </c>
      <c r="I819" s="663" t="s">
        <v>2749</v>
      </c>
      <c r="J819" s="663" t="s">
        <v>2750</v>
      </c>
      <c r="K819" s="663" t="s">
        <v>2751</v>
      </c>
      <c r="L819" s="665">
        <v>59.337728106031705</v>
      </c>
      <c r="M819" s="665">
        <v>5</v>
      </c>
      <c r="N819" s="666">
        <v>296.68864053015852</v>
      </c>
    </row>
    <row r="820" spans="1:14" ht="14.4" customHeight="1" x14ac:dyDescent="0.3">
      <c r="A820" s="661" t="s">
        <v>574</v>
      </c>
      <c r="B820" s="662" t="s">
        <v>575</v>
      </c>
      <c r="C820" s="663" t="s">
        <v>588</v>
      </c>
      <c r="D820" s="664" t="s">
        <v>4209</v>
      </c>
      <c r="E820" s="663" t="s">
        <v>597</v>
      </c>
      <c r="F820" s="664" t="s">
        <v>4237</v>
      </c>
      <c r="G820" s="663" t="s">
        <v>1772</v>
      </c>
      <c r="H820" s="663" t="s">
        <v>1841</v>
      </c>
      <c r="I820" s="663" t="s">
        <v>1842</v>
      </c>
      <c r="J820" s="663" t="s">
        <v>1843</v>
      </c>
      <c r="K820" s="663" t="s">
        <v>1402</v>
      </c>
      <c r="L820" s="665">
        <v>48.312971130551063</v>
      </c>
      <c r="M820" s="665">
        <v>10</v>
      </c>
      <c r="N820" s="666">
        <v>483.12971130551063</v>
      </c>
    </row>
    <row r="821" spans="1:14" ht="14.4" customHeight="1" x14ac:dyDescent="0.3">
      <c r="A821" s="661" t="s">
        <v>574</v>
      </c>
      <c r="B821" s="662" t="s">
        <v>575</v>
      </c>
      <c r="C821" s="663" t="s">
        <v>588</v>
      </c>
      <c r="D821" s="664" t="s">
        <v>4209</v>
      </c>
      <c r="E821" s="663" t="s">
        <v>597</v>
      </c>
      <c r="F821" s="664" t="s">
        <v>4237</v>
      </c>
      <c r="G821" s="663" t="s">
        <v>1772</v>
      </c>
      <c r="H821" s="663" t="s">
        <v>1858</v>
      </c>
      <c r="I821" s="663" t="s">
        <v>1859</v>
      </c>
      <c r="J821" s="663" t="s">
        <v>1860</v>
      </c>
      <c r="K821" s="663" t="s">
        <v>1299</v>
      </c>
      <c r="L821" s="665">
        <v>107.68999588176237</v>
      </c>
      <c r="M821" s="665">
        <v>1</v>
      </c>
      <c r="N821" s="666">
        <v>107.68999588176237</v>
      </c>
    </row>
    <row r="822" spans="1:14" ht="14.4" customHeight="1" x14ac:dyDescent="0.3">
      <c r="A822" s="661" t="s">
        <v>574</v>
      </c>
      <c r="B822" s="662" t="s">
        <v>575</v>
      </c>
      <c r="C822" s="663" t="s">
        <v>588</v>
      </c>
      <c r="D822" s="664" t="s">
        <v>4209</v>
      </c>
      <c r="E822" s="663" t="s">
        <v>597</v>
      </c>
      <c r="F822" s="664" t="s">
        <v>4237</v>
      </c>
      <c r="G822" s="663" t="s">
        <v>1772</v>
      </c>
      <c r="H822" s="663" t="s">
        <v>1869</v>
      </c>
      <c r="I822" s="663" t="s">
        <v>1870</v>
      </c>
      <c r="J822" s="663" t="s">
        <v>1871</v>
      </c>
      <c r="K822" s="663" t="s">
        <v>1872</v>
      </c>
      <c r="L822" s="665">
        <v>36.179894310197703</v>
      </c>
      <c r="M822" s="665">
        <v>1</v>
      </c>
      <c r="N822" s="666">
        <v>36.179894310197703</v>
      </c>
    </row>
    <row r="823" spans="1:14" ht="14.4" customHeight="1" x14ac:dyDescent="0.3">
      <c r="A823" s="661" t="s">
        <v>574</v>
      </c>
      <c r="B823" s="662" t="s">
        <v>575</v>
      </c>
      <c r="C823" s="663" t="s">
        <v>588</v>
      </c>
      <c r="D823" s="664" t="s">
        <v>4209</v>
      </c>
      <c r="E823" s="663" t="s">
        <v>597</v>
      </c>
      <c r="F823" s="664" t="s">
        <v>4237</v>
      </c>
      <c r="G823" s="663" t="s">
        <v>1772</v>
      </c>
      <c r="H823" s="663" t="s">
        <v>1873</v>
      </c>
      <c r="I823" s="663" t="s">
        <v>1874</v>
      </c>
      <c r="J823" s="663" t="s">
        <v>1875</v>
      </c>
      <c r="K823" s="663" t="s">
        <v>1876</v>
      </c>
      <c r="L823" s="665">
        <v>77.963978937711005</v>
      </c>
      <c r="M823" s="665">
        <v>37</v>
      </c>
      <c r="N823" s="666">
        <v>2884.6672206953072</v>
      </c>
    </row>
    <row r="824" spans="1:14" ht="14.4" customHeight="1" x14ac:dyDescent="0.3">
      <c r="A824" s="661" t="s">
        <v>574</v>
      </c>
      <c r="B824" s="662" t="s">
        <v>575</v>
      </c>
      <c r="C824" s="663" t="s">
        <v>588</v>
      </c>
      <c r="D824" s="664" t="s">
        <v>4209</v>
      </c>
      <c r="E824" s="663" t="s">
        <v>597</v>
      </c>
      <c r="F824" s="664" t="s">
        <v>4237</v>
      </c>
      <c r="G824" s="663" t="s">
        <v>1772</v>
      </c>
      <c r="H824" s="663" t="s">
        <v>1912</v>
      </c>
      <c r="I824" s="663" t="s">
        <v>1913</v>
      </c>
      <c r="J824" s="663" t="s">
        <v>1914</v>
      </c>
      <c r="K824" s="663" t="s">
        <v>1402</v>
      </c>
      <c r="L824" s="665">
        <v>86.510000000000019</v>
      </c>
      <c r="M824" s="665">
        <v>2</v>
      </c>
      <c r="N824" s="666">
        <v>173.02000000000004</v>
      </c>
    </row>
    <row r="825" spans="1:14" ht="14.4" customHeight="1" x14ac:dyDescent="0.3">
      <c r="A825" s="661" t="s">
        <v>574</v>
      </c>
      <c r="B825" s="662" t="s">
        <v>575</v>
      </c>
      <c r="C825" s="663" t="s">
        <v>588</v>
      </c>
      <c r="D825" s="664" t="s">
        <v>4209</v>
      </c>
      <c r="E825" s="663" t="s">
        <v>597</v>
      </c>
      <c r="F825" s="664" t="s">
        <v>4237</v>
      </c>
      <c r="G825" s="663" t="s">
        <v>1772</v>
      </c>
      <c r="H825" s="663" t="s">
        <v>1921</v>
      </c>
      <c r="I825" s="663" t="s">
        <v>1922</v>
      </c>
      <c r="J825" s="663" t="s">
        <v>1795</v>
      </c>
      <c r="K825" s="663" t="s">
        <v>1923</v>
      </c>
      <c r="L825" s="665">
        <v>129.65676665092667</v>
      </c>
      <c r="M825" s="665">
        <v>324</v>
      </c>
      <c r="N825" s="666">
        <v>42008.792394900243</v>
      </c>
    </row>
    <row r="826" spans="1:14" ht="14.4" customHeight="1" x14ac:dyDescent="0.3">
      <c r="A826" s="661" t="s">
        <v>574</v>
      </c>
      <c r="B826" s="662" t="s">
        <v>575</v>
      </c>
      <c r="C826" s="663" t="s">
        <v>588</v>
      </c>
      <c r="D826" s="664" t="s">
        <v>4209</v>
      </c>
      <c r="E826" s="663" t="s">
        <v>597</v>
      </c>
      <c r="F826" s="664" t="s">
        <v>4237</v>
      </c>
      <c r="G826" s="663" t="s">
        <v>1772</v>
      </c>
      <c r="H826" s="663" t="s">
        <v>1941</v>
      </c>
      <c r="I826" s="663" t="s">
        <v>1942</v>
      </c>
      <c r="J826" s="663" t="s">
        <v>1943</v>
      </c>
      <c r="K826" s="663" t="s">
        <v>1944</v>
      </c>
      <c r="L826" s="665">
        <v>24.97016336464435</v>
      </c>
      <c r="M826" s="665">
        <v>2</v>
      </c>
      <c r="N826" s="666">
        <v>49.940326729288699</v>
      </c>
    </row>
    <row r="827" spans="1:14" ht="14.4" customHeight="1" x14ac:dyDescent="0.3">
      <c r="A827" s="661" t="s">
        <v>574</v>
      </c>
      <c r="B827" s="662" t="s">
        <v>575</v>
      </c>
      <c r="C827" s="663" t="s">
        <v>588</v>
      </c>
      <c r="D827" s="664" t="s">
        <v>4209</v>
      </c>
      <c r="E827" s="663" t="s">
        <v>597</v>
      </c>
      <c r="F827" s="664" t="s">
        <v>4237</v>
      </c>
      <c r="G827" s="663" t="s">
        <v>1772</v>
      </c>
      <c r="H827" s="663" t="s">
        <v>2752</v>
      </c>
      <c r="I827" s="663" t="s">
        <v>2753</v>
      </c>
      <c r="J827" s="663" t="s">
        <v>1791</v>
      </c>
      <c r="K827" s="663" t="s">
        <v>2754</v>
      </c>
      <c r="L827" s="665">
        <v>58.740000000000023</v>
      </c>
      <c r="M827" s="665">
        <v>1</v>
      </c>
      <c r="N827" s="666">
        <v>58.740000000000023</v>
      </c>
    </row>
    <row r="828" spans="1:14" ht="14.4" customHeight="1" x14ac:dyDescent="0.3">
      <c r="A828" s="661" t="s">
        <v>574</v>
      </c>
      <c r="B828" s="662" t="s">
        <v>575</v>
      </c>
      <c r="C828" s="663" t="s">
        <v>588</v>
      </c>
      <c r="D828" s="664" t="s">
        <v>4209</v>
      </c>
      <c r="E828" s="663" t="s">
        <v>597</v>
      </c>
      <c r="F828" s="664" t="s">
        <v>4237</v>
      </c>
      <c r="G828" s="663" t="s">
        <v>1772</v>
      </c>
      <c r="H828" s="663" t="s">
        <v>1968</v>
      </c>
      <c r="I828" s="663" t="s">
        <v>1969</v>
      </c>
      <c r="J828" s="663" t="s">
        <v>1970</v>
      </c>
      <c r="K828" s="663" t="s">
        <v>1971</v>
      </c>
      <c r="L828" s="665">
        <v>67.854998600233415</v>
      </c>
      <c r="M828" s="665">
        <v>552</v>
      </c>
      <c r="N828" s="666">
        <v>37455.959227328844</v>
      </c>
    </row>
    <row r="829" spans="1:14" ht="14.4" customHeight="1" x14ac:dyDescent="0.3">
      <c r="A829" s="661" t="s">
        <v>574</v>
      </c>
      <c r="B829" s="662" t="s">
        <v>575</v>
      </c>
      <c r="C829" s="663" t="s">
        <v>588</v>
      </c>
      <c r="D829" s="664" t="s">
        <v>4209</v>
      </c>
      <c r="E829" s="663" t="s">
        <v>597</v>
      </c>
      <c r="F829" s="664" t="s">
        <v>4237</v>
      </c>
      <c r="G829" s="663" t="s">
        <v>1772</v>
      </c>
      <c r="H829" s="663" t="s">
        <v>2755</v>
      </c>
      <c r="I829" s="663" t="s">
        <v>2756</v>
      </c>
      <c r="J829" s="663" t="s">
        <v>2757</v>
      </c>
      <c r="K829" s="663" t="s">
        <v>2758</v>
      </c>
      <c r="L829" s="665">
        <v>98.419173808393623</v>
      </c>
      <c r="M829" s="665">
        <v>1</v>
      </c>
      <c r="N829" s="666">
        <v>98.419173808393623</v>
      </c>
    </row>
    <row r="830" spans="1:14" ht="14.4" customHeight="1" x14ac:dyDescent="0.3">
      <c r="A830" s="661" t="s">
        <v>574</v>
      </c>
      <c r="B830" s="662" t="s">
        <v>575</v>
      </c>
      <c r="C830" s="663" t="s">
        <v>588</v>
      </c>
      <c r="D830" s="664" t="s">
        <v>4209</v>
      </c>
      <c r="E830" s="663" t="s">
        <v>597</v>
      </c>
      <c r="F830" s="664" t="s">
        <v>4237</v>
      </c>
      <c r="G830" s="663" t="s">
        <v>1772</v>
      </c>
      <c r="H830" s="663" t="s">
        <v>2008</v>
      </c>
      <c r="I830" s="663" t="s">
        <v>2009</v>
      </c>
      <c r="J830" s="663" t="s">
        <v>1817</v>
      </c>
      <c r="K830" s="663" t="s">
        <v>2010</v>
      </c>
      <c r="L830" s="665">
        <v>129.14205584742078</v>
      </c>
      <c r="M830" s="665">
        <v>370</v>
      </c>
      <c r="N830" s="666">
        <v>47782.560663545686</v>
      </c>
    </row>
    <row r="831" spans="1:14" ht="14.4" customHeight="1" x14ac:dyDescent="0.3">
      <c r="A831" s="661" t="s">
        <v>574</v>
      </c>
      <c r="B831" s="662" t="s">
        <v>575</v>
      </c>
      <c r="C831" s="663" t="s">
        <v>588</v>
      </c>
      <c r="D831" s="664" t="s">
        <v>4209</v>
      </c>
      <c r="E831" s="663" t="s">
        <v>597</v>
      </c>
      <c r="F831" s="664" t="s">
        <v>4237</v>
      </c>
      <c r="G831" s="663" t="s">
        <v>1772</v>
      </c>
      <c r="H831" s="663" t="s">
        <v>2021</v>
      </c>
      <c r="I831" s="663" t="s">
        <v>2022</v>
      </c>
      <c r="J831" s="663" t="s">
        <v>1821</v>
      </c>
      <c r="K831" s="663" t="s">
        <v>2023</v>
      </c>
      <c r="L831" s="665">
        <v>301.46957499792711</v>
      </c>
      <c r="M831" s="665">
        <v>108</v>
      </c>
      <c r="N831" s="666">
        <v>32558.714099776131</v>
      </c>
    </row>
    <row r="832" spans="1:14" ht="14.4" customHeight="1" x14ac:dyDescent="0.3">
      <c r="A832" s="661" t="s">
        <v>574</v>
      </c>
      <c r="B832" s="662" t="s">
        <v>575</v>
      </c>
      <c r="C832" s="663" t="s">
        <v>588</v>
      </c>
      <c r="D832" s="664" t="s">
        <v>4209</v>
      </c>
      <c r="E832" s="663" t="s">
        <v>597</v>
      </c>
      <c r="F832" s="664" t="s">
        <v>4237</v>
      </c>
      <c r="G832" s="663" t="s">
        <v>1772</v>
      </c>
      <c r="H832" s="663" t="s">
        <v>2024</v>
      </c>
      <c r="I832" s="663" t="s">
        <v>2025</v>
      </c>
      <c r="J832" s="663" t="s">
        <v>1821</v>
      </c>
      <c r="K832" s="663" t="s">
        <v>2026</v>
      </c>
      <c r="L832" s="665">
        <v>408.94987308096057</v>
      </c>
      <c r="M832" s="665">
        <v>26</v>
      </c>
      <c r="N832" s="666">
        <v>10632.696700104974</v>
      </c>
    </row>
    <row r="833" spans="1:14" ht="14.4" customHeight="1" x14ac:dyDescent="0.3">
      <c r="A833" s="661" t="s">
        <v>574</v>
      </c>
      <c r="B833" s="662" t="s">
        <v>575</v>
      </c>
      <c r="C833" s="663" t="s">
        <v>588</v>
      </c>
      <c r="D833" s="664" t="s">
        <v>4209</v>
      </c>
      <c r="E833" s="663" t="s">
        <v>597</v>
      </c>
      <c r="F833" s="664" t="s">
        <v>4237</v>
      </c>
      <c r="G833" s="663" t="s">
        <v>1772</v>
      </c>
      <c r="H833" s="663" t="s">
        <v>2037</v>
      </c>
      <c r="I833" s="663" t="s">
        <v>2038</v>
      </c>
      <c r="J833" s="663" t="s">
        <v>1943</v>
      </c>
      <c r="K833" s="663" t="s">
        <v>2039</v>
      </c>
      <c r="L833" s="665">
        <v>68.609999999999985</v>
      </c>
      <c r="M833" s="665">
        <v>1</v>
      </c>
      <c r="N833" s="666">
        <v>68.609999999999985</v>
      </c>
    </row>
    <row r="834" spans="1:14" ht="14.4" customHeight="1" x14ac:dyDescent="0.3">
      <c r="A834" s="661" t="s">
        <v>574</v>
      </c>
      <c r="B834" s="662" t="s">
        <v>575</v>
      </c>
      <c r="C834" s="663" t="s">
        <v>588</v>
      </c>
      <c r="D834" s="664" t="s">
        <v>4209</v>
      </c>
      <c r="E834" s="663" t="s">
        <v>597</v>
      </c>
      <c r="F834" s="664" t="s">
        <v>4237</v>
      </c>
      <c r="G834" s="663" t="s">
        <v>1772</v>
      </c>
      <c r="H834" s="663" t="s">
        <v>2040</v>
      </c>
      <c r="I834" s="663" t="s">
        <v>2041</v>
      </c>
      <c r="J834" s="663" t="s">
        <v>2042</v>
      </c>
      <c r="K834" s="663" t="s">
        <v>2043</v>
      </c>
      <c r="L834" s="665">
        <v>74.840000000000018</v>
      </c>
      <c r="M834" s="665">
        <v>1</v>
      </c>
      <c r="N834" s="666">
        <v>74.840000000000018</v>
      </c>
    </row>
    <row r="835" spans="1:14" ht="14.4" customHeight="1" x14ac:dyDescent="0.3">
      <c r="A835" s="661" t="s">
        <v>574</v>
      </c>
      <c r="B835" s="662" t="s">
        <v>575</v>
      </c>
      <c r="C835" s="663" t="s">
        <v>588</v>
      </c>
      <c r="D835" s="664" t="s">
        <v>4209</v>
      </c>
      <c r="E835" s="663" t="s">
        <v>597</v>
      </c>
      <c r="F835" s="664" t="s">
        <v>4237</v>
      </c>
      <c r="G835" s="663" t="s">
        <v>1772</v>
      </c>
      <c r="H835" s="663" t="s">
        <v>2044</v>
      </c>
      <c r="I835" s="663" t="s">
        <v>2045</v>
      </c>
      <c r="J835" s="663" t="s">
        <v>1894</v>
      </c>
      <c r="K835" s="663" t="s">
        <v>2046</v>
      </c>
      <c r="L835" s="665">
        <v>61.659999999999982</v>
      </c>
      <c r="M835" s="665">
        <v>1</v>
      </c>
      <c r="N835" s="666">
        <v>61.659999999999982</v>
      </c>
    </row>
    <row r="836" spans="1:14" ht="14.4" customHeight="1" x14ac:dyDescent="0.3">
      <c r="A836" s="661" t="s">
        <v>574</v>
      </c>
      <c r="B836" s="662" t="s">
        <v>575</v>
      </c>
      <c r="C836" s="663" t="s">
        <v>588</v>
      </c>
      <c r="D836" s="664" t="s">
        <v>4209</v>
      </c>
      <c r="E836" s="663" t="s">
        <v>597</v>
      </c>
      <c r="F836" s="664" t="s">
        <v>4237</v>
      </c>
      <c r="G836" s="663" t="s">
        <v>1772</v>
      </c>
      <c r="H836" s="663" t="s">
        <v>2759</v>
      </c>
      <c r="I836" s="663" t="s">
        <v>2760</v>
      </c>
      <c r="J836" s="663" t="s">
        <v>2761</v>
      </c>
      <c r="K836" s="663" t="s">
        <v>1691</v>
      </c>
      <c r="L836" s="665">
        <v>661.40999999999974</v>
      </c>
      <c r="M836" s="665">
        <v>1</v>
      </c>
      <c r="N836" s="666">
        <v>661.40999999999974</v>
      </c>
    </row>
    <row r="837" spans="1:14" ht="14.4" customHeight="1" x14ac:dyDescent="0.3">
      <c r="A837" s="661" t="s">
        <v>574</v>
      </c>
      <c r="B837" s="662" t="s">
        <v>575</v>
      </c>
      <c r="C837" s="663" t="s">
        <v>588</v>
      </c>
      <c r="D837" s="664" t="s">
        <v>4209</v>
      </c>
      <c r="E837" s="663" t="s">
        <v>597</v>
      </c>
      <c r="F837" s="664" t="s">
        <v>4237</v>
      </c>
      <c r="G837" s="663" t="s">
        <v>1772</v>
      </c>
      <c r="H837" s="663" t="s">
        <v>2762</v>
      </c>
      <c r="I837" s="663" t="s">
        <v>2763</v>
      </c>
      <c r="J837" s="663" t="s">
        <v>1813</v>
      </c>
      <c r="K837" s="663" t="s">
        <v>2764</v>
      </c>
      <c r="L837" s="665">
        <v>27.43</v>
      </c>
      <c r="M837" s="665">
        <v>2</v>
      </c>
      <c r="N837" s="666">
        <v>54.86</v>
      </c>
    </row>
    <row r="838" spans="1:14" ht="14.4" customHeight="1" x14ac:dyDescent="0.3">
      <c r="A838" s="661" t="s">
        <v>574</v>
      </c>
      <c r="B838" s="662" t="s">
        <v>575</v>
      </c>
      <c r="C838" s="663" t="s">
        <v>588</v>
      </c>
      <c r="D838" s="664" t="s">
        <v>4209</v>
      </c>
      <c r="E838" s="663" t="s">
        <v>597</v>
      </c>
      <c r="F838" s="664" t="s">
        <v>4237</v>
      </c>
      <c r="G838" s="663" t="s">
        <v>1772</v>
      </c>
      <c r="H838" s="663" t="s">
        <v>2765</v>
      </c>
      <c r="I838" s="663" t="s">
        <v>2765</v>
      </c>
      <c r="J838" s="663" t="s">
        <v>2766</v>
      </c>
      <c r="K838" s="663" t="s">
        <v>2767</v>
      </c>
      <c r="L838" s="665">
        <v>88.870190405068129</v>
      </c>
      <c r="M838" s="665">
        <v>1</v>
      </c>
      <c r="N838" s="666">
        <v>88.870190405068129</v>
      </c>
    </row>
    <row r="839" spans="1:14" ht="14.4" customHeight="1" x14ac:dyDescent="0.3">
      <c r="A839" s="661" t="s">
        <v>574</v>
      </c>
      <c r="B839" s="662" t="s">
        <v>575</v>
      </c>
      <c r="C839" s="663" t="s">
        <v>588</v>
      </c>
      <c r="D839" s="664" t="s">
        <v>4209</v>
      </c>
      <c r="E839" s="663" t="s">
        <v>597</v>
      </c>
      <c r="F839" s="664" t="s">
        <v>4237</v>
      </c>
      <c r="G839" s="663" t="s">
        <v>1772</v>
      </c>
      <c r="H839" s="663" t="s">
        <v>2069</v>
      </c>
      <c r="I839" s="663" t="s">
        <v>2070</v>
      </c>
      <c r="J839" s="663" t="s">
        <v>2071</v>
      </c>
      <c r="K839" s="663" t="s">
        <v>2072</v>
      </c>
      <c r="L839" s="665">
        <v>183.91993611092906</v>
      </c>
      <c r="M839" s="665">
        <v>281</v>
      </c>
      <c r="N839" s="666">
        <v>51681.502047171067</v>
      </c>
    </row>
    <row r="840" spans="1:14" ht="14.4" customHeight="1" x14ac:dyDescent="0.3">
      <c r="A840" s="661" t="s">
        <v>574</v>
      </c>
      <c r="B840" s="662" t="s">
        <v>575</v>
      </c>
      <c r="C840" s="663" t="s">
        <v>588</v>
      </c>
      <c r="D840" s="664" t="s">
        <v>4209</v>
      </c>
      <c r="E840" s="663" t="s">
        <v>597</v>
      </c>
      <c r="F840" s="664" t="s">
        <v>4237</v>
      </c>
      <c r="G840" s="663" t="s">
        <v>1772</v>
      </c>
      <c r="H840" s="663" t="s">
        <v>2768</v>
      </c>
      <c r="I840" s="663" t="s">
        <v>2769</v>
      </c>
      <c r="J840" s="663" t="s">
        <v>1860</v>
      </c>
      <c r="K840" s="663" t="s">
        <v>2770</v>
      </c>
      <c r="L840" s="665">
        <v>50.966703089375756</v>
      </c>
      <c r="M840" s="665">
        <v>3</v>
      </c>
      <c r="N840" s="666">
        <v>152.90010926812727</v>
      </c>
    </row>
    <row r="841" spans="1:14" ht="14.4" customHeight="1" x14ac:dyDescent="0.3">
      <c r="A841" s="661" t="s">
        <v>574</v>
      </c>
      <c r="B841" s="662" t="s">
        <v>575</v>
      </c>
      <c r="C841" s="663" t="s">
        <v>588</v>
      </c>
      <c r="D841" s="664" t="s">
        <v>4209</v>
      </c>
      <c r="E841" s="663" t="s">
        <v>597</v>
      </c>
      <c r="F841" s="664" t="s">
        <v>4237</v>
      </c>
      <c r="G841" s="663" t="s">
        <v>1772</v>
      </c>
      <c r="H841" s="663" t="s">
        <v>2771</v>
      </c>
      <c r="I841" s="663" t="s">
        <v>2772</v>
      </c>
      <c r="J841" s="663" t="s">
        <v>2773</v>
      </c>
      <c r="K841" s="663" t="s">
        <v>2774</v>
      </c>
      <c r="L841" s="665">
        <v>691.44943045661955</v>
      </c>
      <c r="M841" s="665">
        <v>46</v>
      </c>
      <c r="N841" s="666">
        <v>31806.673801004501</v>
      </c>
    </row>
    <row r="842" spans="1:14" ht="14.4" customHeight="1" x14ac:dyDescent="0.3">
      <c r="A842" s="661" t="s">
        <v>574</v>
      </c>
      <c r="B842" s="662" t="s">
        <v>575</v>
      </c>
      <c r="C842" s="663" t="s">
        <v>588</v>
      </c>
      <c r="D842" s="664" t="s">
        <v>4209</v>
      </c>
      <c r="E842" s="663" t="s">
        <v>597</v>
      </c>
      <c r="F842" s="664" t="s">
        <v>4237</v>
      </c>
      <c r="G842" s="663" t="s">
        <v>1772</v>
      </c>
      <c r="H842" s="663" t="s">
        <v>2775</v>
      </c>
      <c r="I842" s="663" t="s">
        <v>2776</v>
      </c>
      <c r="J842" s="663" t="s">
        <v>2777</v>
      </c>
      <c r="K842" s="663" t="s">
        <v>2778</v>
      </c>
      <c r="L842" s="665">
        <v>318.54993822589859</v>
      </c>
      <c r="M842" s="665">
        <v>39</v>
      </c>
      <c r="N842" s="666">
        <v>12423.447590810045</v>
      </c>
    </row>
    <row r="843" spans="1:14" ht="14.4" customHeight="1" x14ac:dyDescent="0.3">
      <c r="A843" s="661" t="s">
        <v>574</v>
      </c>
      <c r="B843" s="662" t="s">
        <v>575</v>
      </c>
      <c r="C843" s="663" t="s">
        <v>588</v>
      </c>
      <c r="D843" s="664" t="s">
        <v>4209</v>
      </c>
      <c r="E843" s="663" t="s">
        <v>597</v>
      </c>
      <c r="F843" s="664" t="s">
        <v>4237</v>
      </c>
      <c r="G843" s="663" t="s">
        <v>1772</v>
      </c>
      <c r="H843" s="663" t="s">
        <v>2779</v>
      </c>
      <c r="I843" s="663" t="s">
        <v>2780</v>
      </c>
      <c r="J843" s="663" t="s">
        <v>2781</v>
      </c>
      <c r="K843" s="663" t="s">
        <v>2782</v>
      </c>
      <c r="L843" s="665">
        <v>102.89</v>
      </c>
      <c r="M843" s="665">
        <v>1</v>
      </c>
      <c r="N843" s="666">
        <v>102.89</v>
      </c>
    </row>
    <row r="844" spans="1:14" ht="14.4" customHeight="1" x14ac:dyDescent="0.3">
      <c r="A844" s="661" t="s">
        <v>574</v>
      </c>
      <c r="B844" s="662" t="s">
        <v>575</v>
      </c>
      <c r="C844" s="663" t="s">
        <v>588</v>
      </c>
      <c r="D844" s="664" t="s">
        <v>4209</v>
      </c>
      <c r="E844" s="663" t="s">
        <v>597</v>
      </c>
      <c r="F844" s="664" t="s">
        <v>4237</v>
      </c>
      <c r="G844" s="663" t="s">
        <v>1772</v>
      </c>
      <c r="H844" s="663" t="s">
        <v>2783</v>
      </c>
      <c r="I844" s="663" t="s">
        <v>2783</v>
      </c>
      <c r="J844" s="663" t="s">
        <v>2784</v>
      </c>
      <c r="K844" s="663" t="s">
        <v>2785</v>
      </c>
      <c r="L844" s="665">
        <v>2420</v>
      </c>
      <c r="M844" s="665">
        <v>2</v>
      </c>
      <c r="N844" s="666">
        <v>4840</v>
      </c>
    </row>
    <row r="845" spans="1:14" ht="14.4" customHeight="1" x14ac:dyDescent="0.3">
      <c r="A845" s="661" t="s">
        <v>574</v>
      </c>
      <c r="B845" s="662" t="s">
        <v>575</v>
      </c>
      <c r="C845" s="663" t="s">
        <v>588</v>
      </c>
      <c r="D845" s="664" t="s">
        <v>4209</v>
      </c>
      <c r="E845" s="663" t="s">
        <v>597</v>
      </c>
      <c r="F845" s="664" t="s">
        <v>4237</v>
      </c>
      <c r="G845" s="663" t="s">
        <v>1772</v>
      </c>
      <c r="H845" s="663" t="s">
        <v>2098</v>
      </c>
      <c r="I845" s="663" t="s">
        <v>2099</v>
      </c>
      <c r="J845" s="663" t="s">
        <v>2100</v>
      </c>
      <c r="K845" s="663" t="s">
        <v>2101</v>
      </c>
      <c r="L845" s="665">
        <v>70.086501471624231</v>
      </c>
      <c r="M845" s="665">
        <v>6</v>
      </c>
      <c r="N845" s="666">
        <v>420.51900882974536</v>
      </c>
    </row>
    <row r="846" spans="1:14" ht="14.4" customHeight="1" x14ac:dyDescent="0.3">
      <c r="A846" s="661" t="s">
        <v>574</v>
      </c>
      <c r="B846" s="662" t="s">
        <v>575</v>
      </c>
      <c r="C846" s="663" t="s">
        <v>588</v>
      </c>
      <c r="D846" s="664" t="s">
        <v>4209</v>
      </c>
      <c r="E846" s="663" t="s">
        <v>597</v>
      </c>
      <c r="F846" s="664" t="s">
        <v>4237</v>
      </c>
      <c r="G846" s="663" t="s">
        <v>1772</v>
      </c>
      <c r="H846" s="663" t="s">
        <v>2786</v>
      </c>
      <c r="I846" s="663" t="s">
        <v>2786</v>
      </c>
      <c r="J846" s="663" t="s">
        <v>2787</v>
      </c>
      <c r="K846" s="663" t="s">
        <v>2788</v>
      </c>
      <c r="L846" s="665">
        <v>47.719819480449814</v>
      </c>
      <c r="M846" s="665">
        <v>3</v>
      </c>
      <c r="N846" s="666">
        <v>143.15945844134944</v>
      </c>
    </row>
    <row r="847" spans="1:14" ht="14.4" customHeight="1" x14ac:dyDescent="0.3">
      <c r="A847" s="661" t="s">
        <v>574</v>
      </c>
      <c r="B847" s="662" t="s">
        <v>575</v>
      </c>
      <c r="C847" s="663" t="s">
        <v>588</v>
      </c>
      <c r="D847" s="664" t="s">
        <v>4209</v>
      </c>
      <c r="E847" s="663" t="s">
        <v>597</v>
      </c>
      <c r="F847" s="664" t="s">
        <v>4237</v>
      </c>
      <c r="G847" s="663" t="s">
        <v>1772</v>
      </c>
      <c r="H847" s="663" t="s">
        <v>2789</v>
      </c>
      <c r="I847" s="663" t="s">
        <v>2789</v>
      </c>
      <c r="J847" s="663" t="s">
        <v>2790</v>
      </c>
      <c r="K847" s="663" t="s">
        <v>2791</v>
      </c>
      <c r="L847" s="665">
        <v>62.65490997014075</v>
      </c>
      <c r="M847" s="665">
        <v>4</v>
      </c>
      <c r="N847" s="666">
        <v>250.619639880563</v>
      </c>
    </row>
    <row r="848" spans="1:14" ht="14.4" customHeight="1" x14ac:dyDescent="0.3">
      <c r="A848" s="661" t="s">
        <v>574</v>
      </c>
      <c r="B848" s="662" t="s">
        <v>575</v>
      </c>
      <c r="C848" s="663" t="s">
        <v>588</v>
      </c>
      <c r="D848" s="664" t="s">
        <v>4209</v>
      </c>
      <c r="E848" s="663" t="s">
        <v>597</v>
      </c>
      <c r="F848" s="664" t="s">
        <v>4237</v>
      </c>
      <c r="G848" s="663" t="s">
        <v>1772</v>
      </c>
      <c r="H848" s="663" t="s">
        <v>2792</v>
      </c>
      <c r="I848" s="663" t="s">
        <v>2792</v>
      </c>
      <c r="J848" s="663" t="s">
        <v>2793</v>
      </c>
      <c r="K848" s="663" t="s">
        <v>2794</v>
      </c>
      <c r="L848" s="665">
        <v>32801.912000000004</v>
      </c>
      <c r="M848" s="665">
        <v>3</v>
      </c>
      <c r="N848" s="666">
        <v>98405.736000000004</v>
      </c>
    </row>
    <row r="849" spans="1:14" ht="14.4" customHeight="1" x14ac:dyDescent="0.3">
      <c r="A849" s="661" t="s">
        <v>574</v>
      </c>
      <c r="B849" s="662" t="s">
        <v>575</v>
      </c>
      <c r="C849" s="663" t="s">
        <v>588</v>
      </c>
      <c r="D849" s="664" t="s">
        <v>4209</v>
      </c>
      <c r="E849" s="663" t="s">
        <v>597</v>
      </c>
      <c r="F849" s="664" t="s">
        <v>4237</v>
      </c>
      <c r="G849" s="663" t="s">
        <v>1772</v>
      </c>
      <c r="H849" s="663" t="s">
        <v>2795</v>
      </c>
      <c r="I849" s="663" t="s">
        <v>2795</v>
      </c>
      <c r="J849" s="663" t="s">
        <v>2796</v>
      </c>
      <c r="K849" s="663" t="s">
        <v>2797</v>
      </c>
      <c r="L849" s="665">
        <v>273.90000000000003</v>
      </c>
      <c r="M849" s="665">
        <v>6</v>
      </c>
      <c r="N849" s="666">
        <v>1643.4</v>
      </c>
    </row>
    <row r="850" spans="1:14" ht="14.4" customHeight="1" x14ac:dyDescent="0.3">
      <c r="A850" s="661" t="s">
        <v>574</v>
      </c>
      <c r="B850" s="662" t="s">
        <v>575</v>
      </c>
      <c r="C850" s="663" t="s">
        <v>588</v>
      </c>
      <c r="D850" s="664" t="s">
        <v>4209</v>
      </c>
      <c r="E850" s="663" t="s">
        <v>597</v>
      </c>
      <c r="F850" s="664" t="s">
        <v>4237</v>
      </c>
      <c r="G850" s="663" t="s">
        <v>1772</v>
      </c>
      <c r="H850" s="663" t="s">
        <v>2798</v>
      </c>
      <c r="I850" s="663" t="s">
        <v>2798</v>
      </c>
      <c r="J850" s="663" t="s">
        <v>2799</v>
      </c>
      <c r="K850" s="663" t="s">
        <v>2800</v>
      </c>
      <c r="L850" s="665">
        <v>385.89452166262885</v>
      </c>
      <c r="M850" s="665">
        <v>4</v>
      </c>
      <c r="N850" s="666">
        <v>1543.5780866505154</v>
      </c>
    </row>
    <row r="851" spans="1:14" ht="14.4" customHeight="1" x14ac:dyDescent="0.3">
      <c r="A851" s="661" t="s">
        <v>574</v>
      </c>
      <c r="B851" s="662" t="s">
        <v>575</v>
      </c>
      <c r="C851" s="663" t="s">
        <v>588</v>
      </c>
      <c r="D851" s="664" t="s">
        <v>4209</v>
      </c>
      <c r="E851" s="663" t="s">
        <v>597</v>
      </c>
      <c r="F851" s="664" t="s">
        <v>4237</v>
      </c>
      <c r="G851" s="663" t="s">
        <v>1772</v>
      </c>
      <c r="H851" s="663" t="s">
        <v>2118</v>
      </c>
      <c r="I851" s="663" t="s">
        <v>2118</v>
      </c>
      <c r="J851" s="663" t="s">
        <v>2100</v>
      </c>
      <c r="K851" s="663" t="s">
        <v>2119</v>
      </c>
      <c r="L851" s="665">
        <v>140.18010332303905</v>
      </c>
      <c r="M851" s="665">
        <v>3</v>
      </c>
      <c r="N851" s="666">
        <v>420.54030996911712</v>
      </c>
    </row>
    <row r="852" spans="1:14" ht="14.4" customHeight="1" x14ac:dyDescent="0.3">
      <c r="A852" s="661" t="s">
        <v>574</v>
      </c>
      <c r="B852" s="662" t="s">
        <v>575</v>
      </c>
      <c r="C852" s="663" t="s">
        <v>588</v>
      </c>
      <c r="D852" s="664" t="s">
        <v>4209</v>
      </c>
      <c r="E852" s="663" t="s">
        <v>597</v>
      </c>
      <c r="F852" s="664" t="s">
        <v>4237</v>
      </c>
      <c r="G852" s="663" t="s">
        <v>1772</v>
      </c>
      <c r="H852" s="663" t="s">
        <v>2121</v>
      </c>
      <c r="I852" s="663" t="s">
        <v>2121</v>
      </c>
      <c r="J852" s="663" t="s">
        <v>1821</v>
      </c>
      <c r="K852" s="663" t="s">
        <v>2026</v>
      </c>
      <c r="L852" s="665">
        <v>408.94954937943146</v>
      </c>
      <c r="M852" s="665">
        <v>41</v>
      </c>
      <c r="N852" s="666">
        <v>16766.93152455669</v>
      </c>
    </row>
    <row r="853" spans="1:14" ht="14.4" customHeight="1" x14ac:dyDescent="0.3">
      <c r="A853" s="661" t="s">
        <v>574</v>
      </c>
      <c r="B853" s="662" t="s">
        <v>575</v>
      </c>
      <c r="C853" s="663" t="s">
        <v>588</v>
      </c>
      <c r="D853" s="664" t="s">
        <v>4209</v>
      </c>
      <c r="E853" s="663" t="s">
        <v>597</v>
      </c>
      <c r="F853" s="664" t="s">
        <v>4237</v>
      </c>
      <c r="G853" s="663" t="s">
        <v>1772</v>
      </c>
      <c r="H853" s="663" t="s">
        <v>2122</v>
      </c>
      <c r="I853" s="663" t="s">
        <v>2122</v>
      </c>
      <c r="J853" s="663" t="s">
        <v>1970</v>
      </c>
      <c r="K853" s="663" t="s">
        <v>1971</v>
      </c>
      <c r="L853" s="665">
        <v>67.847154584719263</v>
      </c>
      <c r="M853" s="665">
        <v>603</v>
      </c>
      <c r="N853" s="666">
        <v>40911.834214585717</v>
      </c>
    </row>
    <row r="854" spans="1:14" ht="14.4" customHeight="1" x14ac:dyDescent="0.3">
      <c r="A854" s="661" t="s">
        <v>574</v>
      </c>
      <c r="B854" s="662" t="s">
        <v>575</v>
      </c>
      <c r="C854" s="663" t="s">
        <v>588</v>
      </c>
      <c r="D854" s="664" t="s">
        <v>4209</v>
      </c>
      <c r="E854" s="663" t="s">
        <v>597</v>
      </c>
      <c r="F854" s="664" t="s">
        <v>4237</v>
      </c>
      <c r="G854" s="663" t="s">
        <v>1772</v>
      </c>
      <c r="H854" s="663" t="s">
        <v>2123</v>
      </c>
      <c r="I854" s="663" t="s">
        <v>2123</v>
      </c>
      <c r="J854" s="663" t="s">
        <v>1821</v>
      </c>
      <c r="K854" s="663" t="s">
        <v>2023</v>
      </c>
      <c r="L854" s="665">
        <v>301.46940193299992</v>
      </c>
      <c r="M854" s="665">
        <v>120</v>
      </c>
      <c r="N854" s="666">
        <v>36176.328231959989</v>
      </c>
    </row>
    <row r="855" spans="1:14" ht="14.4" customHeight="1" x14ac:dyDescent="0.3">
      <c r="A855" s="661" t="s">
        <v>574</v>
      </c>
      <c r="B855" s="662" t="s">
        <v>575</v>
      </c>
      <c r="C855" s="663" t="s">
        <v>588</v>
      </c>
      <c r="D855" s="664" t="s">
        <v>4209</v>
      </c>
      <c r="E855" s="663" t="s">
        <v>597</v>
      </c>
      <c r="F855" s="664" t="s">
        <v>4237</v>
      </c>
      <c r="G855" s="663" t="s">
        <v>1772</v>
      </c>
      <c r="H855" s="663" t="s">
        <v>2124</v>
      </c>
      <c r="I855" s="663" t="s">
        <v>2124</v>
      </c>
      <c r="J855" s="663" t="s">
        <v>1821</v>
      </c>
      <c r="K855" s="663" t="s">
        <v>1822</v>
      </c>
      <c r="L855" s="665">
        <v>630.66043373464436</v>
      </c>
      <c r="M855" s="665">
        <v>19</v>
      </c>
      <c r="N855" s="666">
        <v>11982.548240958244</v>
      </c>
    </row>
    <row r="856" spans="1:14" ht="14.4" customHeight="1" x14ac:dyDescent="0.3">
      <c r="A856" s="661" t="s">
        <v>574</v>
      </c>
      <c r="B856" s="662" t="s">
        <v>575</v>
      </c>
      <c r="C856" s="663" t="s">
        <v>588</v>
      </c>
      <c r="D856" s="664" t="s">
        <v>4209</v>
      </c>
      <c r="E856" s="663" t="s">
        <v>597</v>
      </c>
      <c r="F856" s="664" t="s">
        <v>4237</v>
      </c>
      <c r="G856" s="663" t="s">
        <v>1772</v>
      </c>
      <c r="H856" s="663" t="s">
        <v>2801</v>
      </c>
      <c r="I856" s="663" t="s">
        <v>2801</v>
      </c>
      <c r="J856" s="663" t="s">
        <v>1813</v>
      </c>
      <c r="K856" s="663" t="s">
        <v>1814</v>
      </c>
      <c r="L856" s="665">
        <v>195.46000000000004</v>
      </c>
      <c r="M856" s="665">
        <v>1</v>
      </c>
      <c r="N856" s="666">
        <v>195.46000000000004</v>
      </c>
    </row>
    <row r="857" spans="1:14" ht="14.4" customHeight="1" x14ac:dyDescent="0.3">
      <c r="A857" s="661" t="s">
        <v>574</v>
      </c>
      <c r="B857" s="662" t="s">
        <v>575</v>
      </c>
      <c r="C857" s="663" t="s">
        <v>588</v>
      </c>
      <c r="D857" s="664" t="s">
        <v>4209</v>
      </c>
      <c r="E857" s="663" t="s">
        <v>597</v>
      </c>
      <c r="F857" s="664" t="s">
        <v>4237</v>
      </c>
      <c r="G857" s="663" t="s">
        <v>1772</v>
      </c>
      <c r="H857" s="663" t="s">
        <v>2128</v>
      </c>
      <c r="I857" s="663" t="s">
        <v>2129</v>
      </c>
      <c r="J857" s="663" t="s">
        <v>2130</v>
      </c>
      <c r="K857" s="663" t="s">
        <v>2131</v>
      </c>
      <c r="L857" s="665">
        <v>245.86613169781648</v>
      </c>
      <c r="M857" s="665">
        <v>1</v>
      </c>
      <c r="N857" s="666">
        <v>245.86613169781648</v>
      </c>
    </row>
    <row r="858" spans="1:14" ht="14.4" customHeight="1" x14ac:dyDescent="0.3">
      <c r="A858" s="661" t="s">
        <v>574</v>
      </c>
      <c r="B858" s="662" t="s">
        <v>575</v>
      </c>
      <c r="C858" s="663" t="s">
        <v>588</v>
      </c>
      <c r="D858" s="664" t="s">
        <v>4209</v>
      </c>
      <c r="E858" s="663" t="s">
        <v>2132</v>
      </c>
      <c r="F858" s="664" t="s">
        <v>4238</v>
      </c>
      <c r="G858" s="663"/>
      <c r="H858" s="663" t="s">
        <v>2802</v>
      </c>
      <c r="I858" s="663" t="s">
        <v>2803</v>
      </c>
      <c r="J858" s="663" t="s">
        <v>2804</v>
      </c>
      <c r="K858" s="663" t="s">
        <v>2805</v>
      </c>
      <c r="L858" s="665">
        <v>1133.52</v>
      </c>
      <c r="M858" s="665">
        <v>10</v>
      </c>
      <c r="N858" s="666">
        <v>11335.2</v>
      </c>
    </row>
    <row r="859" spans="1:14" ht="14.4" customHeight="1" x14ac:dyDescent="0.3">
      <c r="A859" s="661" t="s">
        <v>574</v>
      </c>
      <c r="B859" s="662" t="s">
        <v>575</v>
      </c>
      <c r="C859" s="663" t="s">
        <v>588</v>
      </c>
      <c r="D859" s="664" t="s">
        <v>4209</v>
      </c>
      <c r="E859" s="663" t="s">
        <v>2132</v>
      </c>
      <c r="F859" s="664" t="s">
        <v>4238</v>
      </c>
      <c r="G859" s="663" t="s">
        <v>627</v>
      </c>
      <c r="H859" s="663" t="s">
        <v>2806</v>
      </c>
      <c r="I859" s="663" t="s">
        <v>215</v>
      </c>
      <c r="J859" s="663" t="s">
        <v>2807</v>
      </c>
      <c r="K859" s="663" t="s">
        <v>2808</v>
      </c>
      <c r="L859" s="665">
        <v>210.49175844721722</v>
      </c>
      <c r="M859" s="665">
        <v>92</v>
      </c>
      <c r="N859" s="666">
        <v>19365.241777143983</v>
      </c>
    </row>
    <row r="860" spans="1:14" ht="14.4" customHeight="1" x14ac:dyDescent="0.3">
      <c r="A860" s="661" t="s">
        <v>574</v>
      </c>
      <c r="B860" s="662" t="s">
        <v>575</v>
      </c>
      <c r="C860" s="663" t="s">
        <v>588</v>
      </c>
      <c r="D860" s="664" t="s">
        <v>4209</v>
      </c>
      <c r="E860" s="663" t="s">
        <v>2132</v>
      </c>
      <c r="F860" s="664" t="s">
        <v>4238</v>
      </c>
      <c r="G860" s="663" t="s">
        <v>627</v>
      </c>
      <c r="H860" s="663" t="s">
        <v>2133</v>
      </c>
      <c r="I860" s="663" t="s">
        <v>215</v>
      </c>
      <c r="J860" s="663" t="s">
        <v>2134</v>
      </c>
      <c r="K860" s="663"/>
      <c r="L860" s="665">
        <v>113.34007585728466</v>
      </c>
      <c r="M860" s="665">
        <v>2</v>
      </c>
      <c r="N860" s="666">
        <v>226.68015171456932</v>
      </c>
    </row>
    <row r="861" spans="1:14" ht="14.4" customHeight="1" x14ac:dyDescent="0.3">
      <c r="A861" s="661" t="s">
        <v>574</v>
      </c>
      <c r="B861" s="662" t="s">
        <v>575</v>
      </c>
      <c r="C861" s="663" t="s">
        <v>588</v>
      </c>
      <c r="D861" s="664" t="s">
        <v>4209</v>
      </c>
      <c r="E861" s="663" t="s">
        <v>2132</v>
      </c>
      <c r="F861" s="664" t="s">
        <v>4238</v>
      </c>
      <c r="G861" s="663" t="s">
        <v>627</v>
      </c>
      <c r="H861" s="663" t="s">
        <v>2809</v>
      </c>
      <c r="I861" s="663" t="s">
        <v>215</v>
      </c>
      <c r="J861" s="663" t="s">
        <v>2810</v>
      </c>
      <c r="K861" s="663"/>
      <c r="L861" s="665">
        <v>180.33094666396389</v>
      </c>
      <c r="M861" s="665">
        <v>45</v>
      </c>
      <c r="N861" s="666">
        <v>8114.8925998783743</v>
      </c>
    </row>
    <row r="862" spans="1:14" ht="14.4" customHeight="1" x14ac:dyDescent="0.3">
      <c r="A862" s="661" t="s">
        <v>574</v>
      </c>
      <c r="B862" s="662" t="s">
        <v>575</v>
      </c>
      <c r="C862" s="663" t="s">
        <v>588</v>
      </c>
      <c r="D862" s="664" t="s">
        <v>4209</v>
      </c>
      <c r="E862" s="663" t="s">
        <v>2132</v>
      </c>
      <c r="F862" s="664" t="s">
        <v>4238</v>
      </c>
      <c r="G862" s="663" t="s">
        <v>1772</v>
      </c>
      <c r="H862" s="663" t="s">
        <v>2135</v>
      </c>
      <c r="I862" s="663" t="s">
        <v>2136</v>
      </c>
      <c r="J862" s="663" t="s">
        <v>2137</v>
      </c>
      <c r="K862" s="663" t="s">
        <v>2138</v>
      </c>
      <c r="L862" s="665">
        <v>202.85999771310955</v>
      </c>
      <c r="M862" s="665">
        <v>1</v>
      </c>
      <c r="N862" s="666">
        <v>202.85999771310955</v>
      </c>
    </row>
    <row r="863" spans="1:14" ht="14.4" customHeight="1" x14ac:dyDescent="0.3">
      <c r="A863" s="661" t="s">
        <v>574</v>
      </c>
      <c r="B863" s="662" t="s">
        <v>575</v>
      </c>
      <c r="C863" s="663" t="s">
        <v>588</v>
      </c>
      <c r="D863" s="664" t="s">
        <v>4209</v>
      </c>
      <c r="E863" s="663" t="s">
        <v>2132</v>
      </c>
      <c r="F863" s="664" t="s">
        <v>4238</v>
      </c>
      <c r="G863" s="663" t="s">
        <v>1772</v>
      </c>
      <c r="H863" s="663" t="s">
        <v>2811</v>
      </c>
      <c r="I863" s="663" t="s">
        <v>2812</v>
      </c>
      <c r="J863" s="663" t="s">
        <v>2179</v>
      </c>
      <c r="K863" s="663" t="s">
        <v>2142</v>
      </c>
      <c r="L863" s="665">
        <v>33.57</v>
      </c>
      <c r="M863" s="665">
        <v>4</v>
      </c>
      <c r="N863" s="666">
        <v>134.28</v>
      </c>
    </row>
    <row r="864" spans="1:14" ht="14.4" customHeight="1" x14ac:dyDescent="0.3">
      <c r="A864" s="661" t="s">
        <v>574</v>
      </c>
      <c r="B864" s="662" t="s">
        <v>575</v>
      </c>
      <c r="C864" s="663" t="s">
        <v>588</v>
      </c>
      <c r="D864" s="664" t="s">
        <v>4209</v>
      </c>
      <c r="E864" s="663" t="s">
        <v>2132</v>
      </c>
      <c r="F864" s="664" t="s">
        <v>4238</v>
      </c>
      <c r="G864" s="663" t="s">
        <v>1772</v>
      </c>
      <c r="H864" s="663" t="s">
        <v>2813</v>
      </c>
      <c r="I864" s="663" t="s">
        <v>2814</v>
      </c>
      <c r="J864" s="663" t="s">
        <v>2815</v>
      </c>
      <c r="K864" s="663" t="s">
        <v>2816</v>
      </c>
      <c r="L864" s="665">
        <v>182.07490494171472</v>
      </c>
      <c r="M864" s="665">
        <v>30</v>
      </c>
      <c r="N864" s="666">
        <v>5462.247148251442</v>
      </c>
    </row>
    <row r="865" spans="1:14" ht="14.4" customHeight="1" x14ac:dyDescent="0.3">
      <c r="A865" s="661" t="s">
        <v>574</v>
      </c>
      <c r="B865" s="662" t="s">
        <v>575</v>
      </c>
      <c r="C865" s="663" t="s">
        <v>588</v>
      </c>
      <c r="D865" s="664" t="s">
        <v>4209</v>
      </c>
      <c r="E865" s="663" t="s">
        <v>2132</v>
      </c>
      <c r="F865" s="664" t="s">
        <v>4238</v>
      </c>
      <c r="G865" s="663" t="s">
        <v>1772</v>
      </c>
      <c r="H865" s="663" t="s">
        <v>2817</v>
      </c>
      <c r="I865" s="663" t="s">
        <v>2818</v>
      </c>
      <c r="J865" s="663" t="s">
        <v>2819</v>
      </c>
      <c r="K865" s="663" t="s">
        <v>2142</v>
      </c>
      <c r="L865" s="665">
        <v>33.569955813668209</v>
      </c>
      <c r="M865" s="665">
        <v>4</v>
      </c>
      <c r="N865" s="666">
        <v>134.27982325467283</v>
      </c>
    </row>
    <row r="866" spans="1:14" ht="14.4" customHeight="1" x14ac:dyDescent="0.3">
      <c r="A866" s="661" t="s">
        <v>574</v>
      </c>
      <c r="B866" s="662" t="s">
        <v>575</v>
      </c>
      <c r="C866" s="663" t="s">
        <v>588</v>
      </c>
      <c r="D866" s="664" t="s">
        <v>4209</v>
      </c>
      <c r="E866" s="663" t="s">
        <v>2132</v>
      </c>
      <c r="F866" s="664" t="s">
        <v>4238</v>
      </c>
      <c r="G866" s="663" t="s">
        <v>1772</v>
      </c>
      <c r="H866" s="663" t="s">
        <v>2820</v>
      </c>
      <c r="I866" s="663" t="s">
        <v>2820</v>
      </c>
      <c r="J866" s="663" t="s">
        <v>2821</v>
      </c>
      <c r="K866" s="663" t="s">
        <v>2822</v>
      </c>
      <c r="L866" s="665">
        <v>425.42180550080997</v>
      </c>
      <c r="M866" s="665">
        <v>60</v>
      </c>
      <c r="N866" s="666">
        <v>25525.3083300486</v>
      </c>
    </row>
    <row r="867" spans="1:14" ht="14.4" customHeight="1" x14ac:dyDescent="0.3">
      <c r="A867" s="661" t="s">
        <v>574</v>
      </c>
      <c r="B867" s="662" t="s">
        <v>575</v>
      </c>
      <c r="C867" s="663" t="s">
        <v>588</v>
      </c>
      <c r="D867" s="664" t="s">
        <v>4209</v>
      </c>
      <c r="E867" s="663" t="s">
        <v>2132</v>
      </c>
      <c r="F867" s="664" t="s">
        <v>4238</v>
      </c>
      <c r="G867" s="663" t="s">
        <v>1772</v>
      </c>
      <c r="H867" s="663" t="s">
        <v>2823</v>
      </c>
      <c r="I867" s="663" t="s">
        <v>2824</v>
      </c>
      <c r="J867" s="663" t="s">
        <v>2825</v>
      </c>
      <c r="K867" s="663" t="s">
        <v>2826</v>
      </c>
      <c r="L867" s="665">
        <v>207.63975778635677</v>
      </c>
      <c r="M867" s="665">
        <v>78</v>
      </c>
      <c r="N867" s="666">
        <v>16195.901107335829</v>
      </c>
    </row>
    <row r="868" spans="1:14" ht="14.4" customHeight="1" x14ac:dyDescent="0.3">
      <c r="A868" s="661" t="s">
        <v>574</v>
      </c>
      <c r="B868" s="662" t="s">
        <v>575</v>
      </c>
      <c r="C868" s="663" t="s">
        <v>588</v>
      </c>
      <c r="D868" s="664" t="s">
        <v>4209</v>
      </c>
      <c r="E868" s="663" t="s">
        <v>2132</v>
      </c>
      <c r="F868" s="664" t="s">
        <v>4238</v>
      </c>
      <c r="G868" s="663" t="s">
        <v>1772</v>
      </c>
      <c r="H868" s="663" t="s">
        <v>2827</v>
      </c>
      <c r="I868" s="663" t="s">
        <v>2827</v>
      </c>
      <c r="J868" s="663" t="s">
        <v>2828</v>
      </c>
      <c r="K868" s="663" t="s">
        <v>2161</v>
      </c>
      <c r="L868" s="665">
        <v>111.95000000000003</v>
      </c>
      <c r="M868" s="665">
        <v>1</v>
      </c>
      <c r="N868" s="666">
        <v>111.95000000000003</v>
      </c>
    </row>
    <row r="869" spans="1:14" ht="14.4" customHeight="1" x14ac:dyDescent="0.3">
      <c r="A869" s="661" t="s">
        <v>574</v>
      </c>
      <c r="B869" s="662" t="s">
        <v>575</v>
      </c>
      <c r="C869" s="663" t="s">
        <v>588</v>
      </c>
      <c r="D869" s="664" t="s">
        <v>4209</v>
      </c>
      <c r="E869" s="663" t="s">
        <v>2132</v>
      </c>
      <c r="F869" s="664" t="s">
        <v>4238</v>
      </c>
      <c r="G869" s="663" t="s">
        <v>1772</v>
      </c>
      <c r="H869" s="663" t="s">
        <v>2159</v>
      </c>
      <c r="I869" s="663" t="s">
        <v>2159</v>
      </c>
      <c r="J869" s="663" t="s">
        <v>2160</v>
      </c>
      <c r="K869" s="663" t="s">
        <v>2161</v>
      </c>
      <c r="L869" s="665">
        <v>116.25</v>
      </c>
      <c r="M869" s="665">
        <v>1</v>
      </c>
      <c r="N869" s="666">
        <v>116.25</v>
      </c>
    </row>
    <row r="870" spans="1:14" ht="14.4" customHeight="1" x14ac:dyDescent="0.3">
      <c r="A870" s="661" t="s">
        <v>574</v>
      </c>
      <c r="B870" s="662" t="s">
        <v>575</v>
      </c>
      <c r="C870" s="663" t="s">
        <v>588</v>
      </c>
      <c r="D870" s="664" t="s">
        <v>4209</v>
      </c>
      <c r="E870" s="663" t="s">
        <v>2132</v>
      </c>
      <c r="F870" s="664" t="s">
        <v>4238</v>
      </c>
      <c r="G870" s="663" t="s">
        <v>1772</v>
      </c>
      <c r="H870" s="663" t="s">
        <v>2829</v>
      </c>
      <c r="I870" s="663" t="s">
        <v>2830</v>
      </c>
      <c r="J870" s="663" t="s">
        <v>2831</v>
      </c>
      <c r="K870" s="663" t="s">
        <v>2832</v>
      </c>
      <c r="L870" s="665">
        <v>114.1</v>
      </c>
      <c r="M870" s="665">
        <v>2</v>
      </c>
      <c r="N870" s="666">
        <v>228.2</v>
      </c>
    </row>
    <row r="871" spans="1:14" ht="14.4" customHeight="1" x14ac:dyDescent="0.3">
      <c r="A871" s="661" t="s">
        <v>574</v>
      </c>
      <c r="B871" s="662" t="s">
        <v>575</v>
      </c>
      <c r="C871" s="663" t="s">
        <v>588</v>
      </c>
      <c r="D871" s="664" t="s">
        <v>4209</v>
      </c>
      <c r="E871" s="663" t="s">
        <v>2132</v>
      </c>
      <c r="F871" s="664" t="s">
        <v>4238</v>
      </c>
      <c r="G871" s="663" t="s">
        <v>1772</v>
      </c>
      <c r="H871" s="663" t="s">
        <v>2174</v>
      </c>
      <c r="I871" s="663" t="s">
        <v>2174</v>
      </c>
      <c r="J871" s="663" t="s">
        <v>2175</v>
      </c>
      <c r="K871" s="663" t="s">
        <v>2173</v>
      </c>
      <c r="L871" s="665">
        <v>162.81000000000003</v>
      </c>
      <c r="M871" s="665">
        <v>1</v>
      </c>
      <c r="N871" s="666">
        <v>162.81000000000003</v>
      </c>
    </row>
    <row r="872" spans="1:14" ht="14.4" customHeight="1" x14ac:dyDescent="0.3">
      <c r="A872" s="661" t="s">
        <v>574</v>
      </c>
      <c r="B872" s="662" t="s">
        <v>575</v>
      </c>
      <c r="C872" s="663" t="s">
        <v>588</v>
      </c>
      <c r="D872" s="664" t="s">
        <v>4209</v>
      </c>
      <c r="E872" s="663" t="s">
        <v>2188</v>
      </c>
      <c r="F872" s="664" t="s">
        <v>4240</v>
      </c>
      <c r="G872" s="663"/>
      <c r="H872" s="663" t="s">
        <v>2833</v>
      </c>
      <c r="I872" s="663" t="s">
        <v>2834</v>
      </c>
      <c r="J872" s="663" t="s">
        <v>2835</v>
      </c>
      <c r="K872" s="663" t="s">
        <v>2836</v>
      </c>
      <c r="L872" s="665">
        <v>431.70599999999996</v>
      </c>
      <c r="M872" s="665">
        <v>1.5</v>
      </c>
      <c r="N872" s="666">
        <v>647.55899999999997</v>
      </c>
    </row>
    <row r="873" spans="1:14" ht="14.4" customHeight="1" x14ac:dyDescent="0.3">
      <c r="A873" s="661" t="s">
        <v>574</v>
      </c>
      <c r="B873" s="662" t="s">
        <v>575</v>
      </c>
      <c r="C873" s="663" t="s">
        <v>588</v>
      </c>
      <c r="D873" s="664" t="s">
        <v>4209</v>
      </c>
      <c r="E873" s="663" t="s">
        <v>2188</v>
      </c>
      <c r="F873" s="664" t="s">
        <v>4240</v>
      </c>
      <c r="G873" s="663"/>
      <c r="H873" s="663" t="s">
        <v>2189</v>
      </c>
      <c r="I873" s="663" t="s">
        <v>2190</v>
      </c>
      <c r="J873" s="663" t="s">
        <v>2191</v>
      </c>
      <c r="K873" s="663" t="s">
        <v>2192</v>
      </c>
      <c r="L873" s="665">
        <v>72.207583778261153</v>
      </c>
      <c r="M873" s="665">
        <v>26</v>
      </c>
      <c r="N873" s="666">
        <v>1877.3971782347899</v>
      </c>
    </row>
    <row r="874" spans="1:14" ht="14.4" customHeight="1" x14ac:dyDescent="0.3">
      <c r="A874" s="661" t="s">
        <v>574</v>
      </c>
      <c r="B874" s="662" t="s">
        <v>575</v>
      </c>
      <c r="C874" s="663" t="s">
        <v>588</v>
      </c>
      <c r="D874" s="664" t="s">
        <v>4209</v>
      </c>
      <c r="E874" s="663" t="s">
        <v>2188</v>
      </c>
      <c r="F874" s="664" t="s">
        <v>4240</v>
      </c>
      <c r="G874" s="663"/>
      <c r="H874" s="663" t="s">
        <v>2837</v>
      </c>
      <c r="I874" s="663" t="s">
        <v>2838</v>
      </c>
      <c r="J874" s="663" t="s">
        <v>2839</v>
      </c>
      <c r="K874" s="663" t="s">
        <v>2303</v>
      </c>
      <c r="L874" s="665">
        <v>2773.16</v>
      </c>
      <c r="M874" s="665">
        <v>2</v>
      </c>
      <c r="N874" s="666">
        <v>5546.32</v>
      </c>
    </row>
    <row r="875" spans="1:14" ht="14.4" customHeight="1" x14ac:dyDescent="0.3">
      <c r="A875" s="661" t="s">
        <v>574</v>
      </c>
      <c r="B875" s="662" t="s">
        <v>575</v>
      </c>
      <c r="C875" s="663" t="s">
        <v>588</v>
      </c>
      <c r="D875" s="664" t="s">
        <v>4209</v>
      </c>
      <c r="E875" s="663" t="s">
        <v>2188</v>
      </c>
      <c r="F875" s="664" t="s">
        <v>4240</v>
      </c>
      <c r="G875" s="663"/>
      <c r="H875" s="663" t="s">
        <v>2840</v>
      </c>
      <c r="I875" s="663" t="s">
        <v>2841</v>
      </c>
      <c r="J875" s="663" t="s">
        <v>2842</v>
      </c>
      <c r="K875" s="663" t="s">
        <v>2843</v>
      </c>
      <c r="L875" s="665">
        <v>1528.0710466820738</v>
      </c>
      <c r="M875" s="665">
        <v>2</v>
      </c>
      <c r="N875" s="666">
        <v>3056.1420933641475</v>
      </c>
    </row>
    <row r="876" spans="1:14" ht="14.4" customHeight="1" x14ac:dyDescent="0.3">
      <c r="A876" s="661" t="s">
        <v>574</v>
      </c>
      <c r="B876" s="662" t="s">
        <v>575</v>
      </c>
      <c r="C876" s="663" t="s">
        <v>588</v>
      </c>
      <c r="D876" s="664" t="s">
        <v>4209</v>
      </c>
      <c r="E876" s="663" t="s">
        <v>2188</v>
      </c>
      <c r="F876" s="664" t="s">
        <v>4240</v>
      </c>
      <c r="G876" s="663"/>
      <c r="H876" s="663" t="s">
        <v>2844</v>
      </c>
      <c r="I876" s="663" t="s">
        <v>2845</v>
      </c>
      <c r="J876" s="663" t="s">
        <v>2846</v>
      </c>
      <c r="K876" s="663" t="s">
        <v>2847</v>
      </c>
      <c r="L876" s="665">
        <v>674.31089772727262</v>
      </c>
      <c r="M876" s="665">
        <v>1.2000000000000002</v>
      </c>
      <c r="N876" s="666">
        <v>809.17307727272726</v>
      </c>
    </row>
    <row r="877" spans="1:14" ht="14.4" customHeight="1" x14ac:dyDescent="0.3">
      <c r="A877" s="661" t="s">
        <v>574</v>
      </c>
      <c r="B877" s="662" t="s">
        <v>575</v>
      </c>
      <c r="C877" s="663" t="s">
        <v>588</v>
      </c>
      <c r="D877" s="664" t="s">
        <v>4209</v>
      </c>
      <c r="E877" s="663" t="s">
        <v>2188</v>
      </c>
      <c r="F877" s="664" t="s">
        <v>4240</v>
      </c>
      <c r="G877" s="663"/>
      <c r="H877" s="663" t="s">
        <v>2848</v>
      </c>
      <c r="I877" s="663" t="s">
        <v>2848</v>
      </c>
      <c r="J877" s="663" t="s">
        <v>2849</v>
      </c>
      <c r="K877" s="663" t="s">
        <v>2850</v>
      </c>
      <c r="L877" s="665">
        <v>1771</v>
      </c>
      <c r="M877" s="665">
        <v>1</v>
      </c>
      <c r="N877" s="666">
        <v>1771</v>
      </c>
    </row>
    <row r="878" spans="1:14" ht="14.4" customHeight="1" x14ac:dyDescent="0.3">
      <c r="A878" s="661" t="s">
        <v>574</v>
      </c>
      <c r="B878" s="662" t="s">
        <v>575</v>
      </c>
      <c r="C878" s="663" t="s">
        <v>588</v>
      </c>
      <c r="D878" s="664" t="s">
        <v>4209</v>
      </c>
      <c r="E878" s="663" t="s">
        <v>2188</v>
      </c>
      <c r="F878" s="664" t="s">
        <v>4240</v>
      </c>
      <c r="G878" s="663"/>
      <c r="H878" s="663" t="s">
        <v>2851</v>
      </c>
      <c r="I878" s="663" t="s">
        <v>2851</v>
      </c>
      <c r="J878" s="663" t="s">
        <v>2852</v>
      </c>
      <c r="K878" s="663" t="s">
        <v>2198</v>
      </c>
      <c r="L878" s="665">
        <v>937.96917682419746</v>
      </c>
      <c r="M878" s="665">
        <v>6</v>
      </c>
      <c r="N878" s="666">
        <v>5627.815060945185</v>
      </c>
    </row>
    <row r="879" spans="1:14" ht="14.4" customHeight="1" x14ac:dyDescent="0.3">
      <c r="A879" s="661" t="s">
        <v>574</v>
      </c>
      <c r="B879" s="662" t="s">
        <v>575</v>
      </c>
      <c r="C879" s="663" t="s">
        <v>588</v>
      </c>
      <c r="D879" s="664" t="s">
        <v>4209</v>
      </c>
      <c r="E879" s="663" t="s">
        <v>2188</v>
      </c>
      <c r="F879" s="664" t="s">
        <v>4240</v>
      </c>
      <c r="G879" s="663"/>
      <c r="H879" s="663" t="s">
        <v>2193</v>
      </c>
      <c r="I879" s="663" t="s">
        <v>2193</v>
      </c>
      <c r="J879" s="663" t="s">
        <v>2194</v>
      </c>
      <c r="K879" s="663" t="s">
        <v>2195</v>
      </c>
      <c r="L879" s="665">
        <v>1116.5</v>
      </c>
      <c r="M879" s="665">
        <v>1.9999999999999987</v>
      </c>
      <c r="N879" s="666">
        <v>2232.9999999999986</v>
      </c>
    </row>
    <row r="880" spans="1:14" ht="14.4" customHeight="1" x14ac:dyDescent="0.3">
      <c r="A880" s="661" t="s">
        <v>574</v>
      </c>
      <c r="B880" s="662" t="s">
        <v>575</v>
      </c>
      <c r="C880" s="663" t="s">
        <v>588</v>
      </c>
      <c r="D880" s="664" t="s">
        <v>4209</v>
      </c>
      <c r="E880" s="663" t="s">
        <v>2188</v>
      </c>
      <c r="F880" s="664" t="s">
        <v>4240</v>
      </c>
      <c r="G880" s="663"/>
      <c r="H880" s="663" t="s">
        <v>2196</v>
      </c>
      <c r="I880" s="663" t="s">
        <v>2196</v>
      </c>
      <c r="J880" s="663" t="s">
        <v>2197</v>
      </c>
      <c r="K880" s="663" t="s">
        <v>2198</v>
      </c>
      <c r="L880" s="665">
        <v>207.53797545500944</v>
      </c>
      <c r="M880" s="665">
        <v>36.900000000000034</v>
      </c>
      <c r="N880" s="666">
        <v>7658.1512942898553</v>
      </c>
    </row>
    <row r="881" spans="1:14" ht="14.4" customHeight="1" x14ac:dyDescent="0.3">
      <c r="A881" s="661" t="s">
        <v>574</v>
      </c>
      <c r="B881" s="662" t="s">
        <v>575</v>
      </c>
      <c r="C881" s="663" t="s">
        <v>588</v>
      </c>
      <c r="D881" s="664" t="s">
        <v>4209</v>
      </c>
      <c r="E881" s="663" t="s">
        <v>2188</v>
      </c>
      <c r="F881" s="664" t="s">
        <v>4240</v>
      </c>
      <c r="G881" s="663"/>
      <c r="H881" s="663" t="s">
        <v>2199</v>
      </c>
      <c r="I881" s="663" t="s">
        <v>2199</v>
      </c>
      <c r="J881" s="663" t="s">
        <v>2200</v>
      </c>
      <c r="K881" s="663" t="s">
        <v>2201</v>
      </c>
      <c r="L881" s="665">
        <v>151.31</v>
      </c>
      <c r="M881" s="665">
        <v>2</v>
      </c>
      <c r="N881" s="666">
        <v>302.62</v>
      </c>
    </row>
    <row r="882" spans="1:14" ht="14.4" customHeight="1" x14ac:dyDescent="0.3">
      <c r="A882" s="661" t="s">
        <v>574</v>
      </c>
      <c r="B882" s="662" t="s">
        <v>575</v>
      </c>
      <c r="C882" s="663" t="s">
        <v>588</v>
      </c>
      <c r="D882" s="664" t="s">
        <v>4209</v>
      </c>
      <c r="E882" s="663" t="s">
        <v>2188</v>
      </c>
      <c r="F882" s="664" t="s">
        <v>4240</v>
      </c>
      <c r="G882" s="663"/>
      <c r="H882" s="663" t="s">
        <v>2202</v>
      </c>
      <c r="I882" s="663" t="s">
        <v>2202</v>
      </c>
      <c r="J882" s="663" t="s">
        <v>2203</v>
      </c>
      <c r="K882" s="663" t="s">
        <v>2198</v>
      </c>
      <c r="L882" s="665">
        <v>169.79</v>
      </c>
      <c r="M882" s="665">
        <v>3.2</v>
      </c>
      <c r="N882" s="666">
        <v>543.32799999999997</v>
      </c>
    </row>
    <row r="883" spans="1:14" ht="14.4" customHeight="1" x14ac:dyDescent="0.3">
      <c r="A883" s="661" t="s">
        <v>574</v>
      </c>
      <c r="B883" s="662" t="s">
        <v>575</v>
      </c>
      <c r="C883" s="663" t="s">
        <v>588</v>
      </c>
      <c r="D883" s="664" t="s">
        <v>4209</v>
      </c>
      <c r="E883" s="663" t="s">
        <v>2188</v>
      </c>
      <c r="F883" s="664" t="s">
        <v>4240</v>
      </c>
      <c r="G883" s="663"/>
      <c r="H883" s="663" t="s">
        <v>2853</v>
      </c>
      <c r="I883" s="663" t="s">
        <v>2853</v>
      </c>
      <c r="J883" s="663" t="s">
        <v>2854</v>
      </c>
      <c r="K883" s="663" t="s">
        <v>2855</v>
      </c>
      <c r="L883" s="665">
        <v>754.26754098360664</v>
      </c>
      <c r="M883" s="665">
        <v>6.1</v>
      </c>
      <c r="N883" s="666">
        <v>4601.0320000000002</v>
      </c>
    </row>
    <row r="884" spans="1:14" ht="14.4" customHeight="1" x14ac:dyDescent="0.3">
      <c r="A884" s="661" t="s">
        <v>574</v>
      </c>
      <c r="B884" s="662" t="s">
        <v>575</v>
      </c>
      <c r="C884" s="663" t="s">
        <v>588</v>
      </c>
      <c r="D884" s="664" t="s">
        <v>4209</v>
      </c>
      <c r="E884" s="663" t="s">
        <v>2188</v>
      </c>
      <c r="F884" s="664" t="s">
        <v>4240</v>
      </c>
      <c r="G884" s="663"/>
      <c r="H884" s="663" t="s">
        <v>2204</v>
      </c>
      <c r="I884" s="663" t="s">
        <v>2204</v>
      </c>
      <c r="J884" s="663" t="s">
        <v>2205</v>
      </c>
      <c r="K884" s="663" t="s">
        <v>2206</v>
      </c>
      <c r="L884" s="665">
        <v>454.45</v>
      </c>
      <c r="M884" s="665">
        <v>4.199999999999994</v>
      </c>
      <c r="N884" s="666">
        <v>1908.6899999999971</v>
      </c>
    </row>
    <row r="885" spans="1:14" ht="14.4" customHeight="1" x14ac:dyDescent="0.3">
      <c r="A885" s="661" t="s">
        <v>574</v>
      </c>
      <c r="B885" s="662" t="s">
        <v>575</v>
      </c>
      <c r="C885" s="663" t="s">
        <v>588</v>
      </c>
      <c r="D885" s="664" t="s">
        <v>4209</v>
      </c>
      <c r="E885" s="663" t="s">
        <v>2188</v>
      </c>
      <c r="F885" s="664" t="s">
        <v>4240</v>
      </c>
      <c r="G885" s="663"/>
      <c r="H885" s="663" t="s">
        <v>2856</v>
      </c>
      <c r="I885" s="663" t="s">
        <v>2856</v>
      </c>
      <c r="J885" s="663" t="s">
        <v>2318</v>
      </c>
      <c r="K885" s="663" t="s">
        <v>2857</v>
      </c>
      <c r="L885" s="665">
        <v>412.7191648136349</v>
      </c>
      <c r="M885" s="665">
        <v>5.6000000000000005</v>
      </c>
      <c r="N885" s="666">
        <v>2311.2273229563557</v>
      </c>
    </row>
    <row r="886" spans="1:14" ht="14.4" customHeight="1" x14ac:dyDescent="0.3">
      <c r="A886" s="661" t="s">
        <v>574</v>
      </c>
      <c r="B886" s="662" t="s">
        <v>575</v>
      </c>
      <c r="C886" s="663" t="s">
        <v>588</v>
      </c>
      <c r="D886" s="664" t="s">
        <v>4209</v>
      </c>
      <c r="E886" s="663" t="s">
        <v>2188</v>
      </c>
      <c r="F886" s="664" t="s">
        <v>4240</v>
      </c>
      <c r="G886" s="663"/>
      <c r="H886" s="663" t="s">
        <v>2207</v>
      </c>
      <c r="I886" s="663" t="s">
        <v>2207</v>
      </c>
      <c r="J886" s="663" t="s">
        <v>2208</v>
      </c>
      <c r="K886" s="663" t="s">
        <v>2209</v>
      </c>
      <c r="L886" s="665">
        <v>278.74180116024081</v>
      </c>
      <c r="M886" s="665">
        <v>4.8000000000000034</v>
      </c>
      <c r="N886" s="666">
        <v>1337.9606455691569</v>
      </c>
    </row>
    <row r="887" spans="1:14" ht="14.4" customHeight="1" x14ac:dyDescent="0.3">
      <c r="A887" s="661" t="s">
        <v>574</v>
      </c>
      <c r="B887" s="662" t="s">
        <v>575</v>
      </c>
      <c r="C887" s="663" t="s">
        <v>588</v>
      </c>
      <c r="D887" s="664" t="s">
        <v>4209</v>
      </c>
      <c r="E887" s="663" t="s">
        <v>2188</v>
      </c>
      <c r="F887" s="664" t="s">
        <v>4240</v>
      </c>
      <c r="G887" s="663" t="s">
        <v>627</v>
      </c>
      <c r="H887" s="663" t="s">
        <v>2858</v>
      </c>
      <c r="I887" s="663" t="s">
        <v>2859</v>
      </c>
      <c r="J887" s="663" t="s">
        <v>2247</v>
      </c>
      <c r="K887" s="663" t="s">
        <v>2221</v>
      </c>
      <c r="L887" s="665">
        <v>52.679999999999993</v>
      </c>
      <c r="M887" s="665">
        <v>2</v>
      </c>
      <c r="N887" s="666">
        <v>105.35999999999999</v>
      </c>
    </row>
    <row r="888" spans="1:14" ht="14.4" customHeight="1" x14ac:dyDescent="0.3">
      <c r="A888" s="661" t="s">
        <v>574</v>
      </c>
      <c r="B888" s="662" t="s">
        <v>575</v>
      </c>
      <c r="C888" s="663" t="s">
        <v>588</v>
      </c>
      <c r="D888" s="664" t="s">
        <v>4209</v>
      </c>
      <c r="E888" s="663" t="s">
        <v>2188</v>
      </c>
      <c r="F888" s="664" t="s">
        <v>4240</v>
      </c>
      <c r="G888" s="663" t="s">
        <v>627</v>
      </c>
      <c r="H888" s="663" t="s">
        <v>2226</v>
      </c>
      <c r="I888" s="663" t="s">
        <v>2227</v>
      </c>
      <c r="J888" s="663" t="s">
        <v>2228</v>
      </c>
      <c r="K888" s="663" t="s">
        <v>2229</v>
      </c>
      <c r="L888" s="665">
        <v>127.82999413945298</v>
      </c>
      <c r="M888" s="665">
        <v>1</v>
      </c>
      <c r="N888" s="666">
        <v>127.82999413945298</v>
      </c>
    </row>
    <row r="889" spans="1:14" ht="14.4" customHeight="1" x14ac:dyDescent="0.3">
      <c r="A889" s="661" t="s">
        <v>574</v>
      </c>
      <c r="B889" s="662" t="s">
        <v>575</v>
      </c>
      <c r="C889" s="663" t="s">
        <v>588</v>
      </c>
      <c r="D889" s="664" t="s">
        <v>4209</v>
      </c>
      <c r="E889" s="663" t="s">
        <v>2188</v>
      </c>
      <c r="F889" s="664" t="s">
        <v>4240</v>
      </c>
      <c r="G889" s="663" t="s">
        <v>627</v>
      </c>
      <c r="H889" s="663" t="s">
        <v>2230</v>
      </c>
      <c r="I889" s="663" t="s">
        <v>2231</v>
      </c>
      <c r="J889" s="663" t="s">
        <v>2232</v>
      </c>
      <c r="K889" s="663" t="s">
        <v>2229</v>
      </c>
      <c r="L889" s="665">
        <v>54.88000000000001</v>
      </c>
      <c r="M889" s="665">
        <v>1</v>
      </c>
      <c r="N889" s="666">
        <v>54.88000000000001</v>
      </c>
    </row>
    <row r="890" spans="1:14" ht="14.4" customHeight="1" x14ac:dyDescent="0.3">
      <c r="A890" s="661" t="s">
        <v>574</v>
      </c>
      <c r="B890" s="662" t="s">
        <v>575</v>
      </c>
      <c r="C890" s="663" t="s">
        <v>588</v>
      </c>
      <c r="D890" s="664" t="s">
        <v>4209</v>
      </c>
      <c r="E890" s="663" t="s">
        <v>2188</v>
      </c>
      <c r="F890" s="664" t="s">
        <v>4240</v>
      </c>
      <c r="G890" s="663" t="s">
        <v>627</v>
      </c>
      <c r="H890" s="663" t="s">
        <v>2860</v>
      </c>
      <c r="I890" s="663" t="s">
        <v>2861</v>
      </c>
      <c r="J890" s="663" t="s">
        <v>2282</v>
      </c>
      <c r="K890" s="663" t="s">
        <v>2201</v>
      </c>
      <c r="L890" s="665">
        <v>148.63618254658547</v>
      </c>
      <c r="M890" s="665">
        <v>3</v>
      </c>
      <c r="N890" s="666">
        <v>445.90854763975642</v>
      </c>
    </row>
    <row r="891" spans="1:14" ht="14.4" customHeight="1" x14ac:dyDescent="0.3">
      <c r="A891" s="661" t="s">
        <v>574</v>
      </c>
      <c r="B891" s="662" t="s">
        <v>575</v>
      </c>
      <c r="C891" s="663" t="s">
        <v>588</v>
      </c>
      <c r="D891" s="664" t="s">
        <v>4209</v>
      </c>
      <c r="E891" s="663" t="s">
        <v>2188</v>
      </c>
      <c r="F891" s="664" t="s">
        <v>4240</v>
      </c>
      <c r="G891" s="663" t="s">
        <v>627</v>
      </c>
      <c r="H891" s="663" t="s">
        <v>2862</v>
      </c>
      <c r="I891" s="663" t="s">
        <v>2863</v>
      </c>
      <c r="J891" s="663" t="s">
        <v>2864</v>
      </c>
      <c r="K891" s="663" t="s">
        <v>2865</v>
      </c>
      <c r="L891" s="665">
        <v>82.97</v>
      </c>
      <c r="M891" s="665">
        <v>2</v>
      </c>
      <c r="N891" s="666">
        <v>165.94</v>
      </c>
    </row>
    <row r="892" spans="1:14" ht="14.4" customHeight="1" x14ac:dyDescent="0.3">
      <c r="A892" s="661" t="s">
        <v>574</v>
      </c>
      <c r="B892" s="662" t="s">
        <v>575</v>
      </c>
      <c r="C892" s="663" t="s">
        <v>588</v>
      </c>
      <c r="D892" s="664" t="s">
        <v>4209</v>
      </c>
      <c r="E892" s="663" t="s">
        <v>2188</v>
      </c>
      <c r="F892" s="664" t="s">
        <v>4240</v>
      </c>
      <c r="G892" s="663" t="s">
        <v>627</v>
      </c>
      <c r="H892" s="663" t="s">
        <v>2866</v>
      </c>
      <c r="I892" s="663" t="s">
        <v>2867</v>
      </c>
      <c r="J892" s="663" t="s">
        <v>2868</v>
      </c>
      <c r="K892" s="663" t="s">
        <v>2869</v>
      </c>
      <c r="L892" s="665">
        <v>385.40950400547973</v>
      </c>
      <c r="M892" s="665">
        <v>1</v>
      </c>
      <c r="N892" s="666">
        <v>385.40950400547973</v>
      </c>
    </row>
    <row r="893" spans="1:14" ht="14.4" customHeight="1" x14ac:dyDescent="0.3">
      <c r="A893" s="661" t="s">
        <v>574</v>
      </c>
      <c r="B893" s="662" t="s">
        <v>575</v>
      </c>
      <c r="C893" s="663" t="s">
        <v>588</v>
      </c>
      <c r="D893" s="664" t="s">
        <v>4209</v>
      </c>
      <c r="E893" s="663" t="s">
        <v>2188</v>
      </c>
      <c r="F893" s="664" t="s">
        <v>4240</v>
      </c>
      <c r="G893" s="663" t="s">
        <v>627</v>
      </c>
      <c r="H893" s="663" t="s">
        <v>2870</v>
      </c>
      <c r="I893" s="663" t="s">
        <v>2871</v>
      </c>
      <c r="J893" s="663" t="s">
        <v>2279</v>
      </c>
      <c r="K893" s="663" t="s">
        <v>2280</v>
      </c>
      <c r="L893" s="665">
        <v>517.50006943981521</v>
      </c>
      <c r="M893" s="665">
        <v>1.2</v>
      </c>
      <c r="N893" s="666">
        <v>621.00008332777816</v>
      </c>
    </row>
    <row r="894" spans="1:14" ht="14.4" customHeight="1" x14ac:dyDescent="0.3">
      <c r="A894" s="661" t="s">
        <v>574</v>
      </c>
      <c r="B894" s="662" t="s">
        <v>575</v>
      </c>
      <c r="C894" s="663" t="s">
        <v>588</v>
      </c>
      <c r="D894" s="664" t="s">
        <v>4209</v>
      </c>
      <c r="E894" s="663" t="s">
        <v>2188</v>
      </c>
      <c r="F894" s="664" t="s">
        <v>4240</v>
      </c>
      <c r="G894" s="663" t="s">
        <v>627</v>
      </c>
      <c r="H894" s="663" t="s">
        <v>2245</v>
      </c>
      <c r="I894" s="663" t="s">
        <v>2246</v>
      </c>
      <c r="J894" s="663" t="s">
        <v>2247</v>
      </c>
      <c r="K894" s="663" t="s">
        <v>2248</v>
      </c>
      <c r="L894" s="665">
        <v>235.30931403540239</v>
      </c>
      <c r="M894" s="665">
        <v>6</v>
      </c>
      <c r="N894" s="666">
        <v>1411.8558842124144</v>
      </c>
    </row>
    <row r="895" spans="1:14" ht="14.4" customHeight="1" x14ac:dyDescent="0.3">
      <c r="A895" s="661" t="s">
        <v>574</v>
      </c>
      <c r="B895" s="662" t="s">
        <v>575</v>
      </c>
      <c r="C895" s="663" t="s">
        <v>588</v>
      </c>
      <c r="D895" s="664" t="s">
        <v>4209</v>
      </c>
      <c r="E895" s="663" t="s">
        <v>2188</v>
      </c>
      <c r="F895" s="664" t="s">
        <v>4240</v>
      </c>
      <c r="G895" s="663" t="s">
        <v>627</v>
      </c>
      <c r="H895" s="663" t="s">
        <v>2263</v>
      </c>
      <c r="I895" s="663" t="s">
        <v>2264</v>
      </c>
      <c r="J895" s="663" t="s">
        <v>2265</v>
      </c>
      <c r="K895" s="663" t="s">
        <v>2266</v>
      </c>
      <c r="L895" s="665">
        <v>49.240000000000009</v>
      </c>
      <c r="M895" s="665">
        <v>2</v>
      </c>
      <c r="N895" s="666">
        <v>98.480000000000018</v>
      </c>
    </row>
    <row r="896" spans="1:14" ht="14.4" customHeight="1" x14ac:dyDescent="0.3">
      <c r="A896" s="661" t="s">
        <v>574</v>
      </c>
      <c r="B896" s="662" t="s">
        <v>575</v>
      </c>
      <c r="C896" s="663" t="s">
        <v>588</v>
      </c>
      <c r="D896" s="664" t="s">
        <v>4209</v>
      </c>
      <c r="E896" s="663" t="s">
        <v>2188</v>
      </c>
      <c r="F896" s="664" t="s">
        <v>4240</v>
      </c>
      <c r="G896" s="663" t="s">
        <v>627</v>
      </c>
      <c r="H896" s="663" t="s">
        <v>2267</v>
      </c>
      <c r="I896" s="663" t="s">
        <v>2268</v>
      </c>
      <c r="J896" s="663" t="s">
        <v>2265</v>
      </c>
      <c r="K896" s="663" t="s">
        <v>2269</v>
      </c>
      <c r="L896" s="665">
        <v>44.15</v>
      </c>
      <c r="M896" s="665">
        <v>1</v>
      </c>
      <c r="N896" s="666">
        <v>44.15</v>
      </c>
    </row>
    <row r="897" spans="1:14" ht="14.4" customHeight="1" x14ac:dyDescent="0.3">
      <c r="A897" s="661" t="s">
        <v>574</v>
      </c>
      <c r="B897" s="662" t="s">
        <v>575</v>
      </c>
      <c r="C897" s="663" t="s">
        <v>588</v>
      </c>
      <c r="D897" s="664" t="s">
        <v>4209</v>
      </c>
      <c r="E897" s="663" t="s">
        <v>2188</v>
      </c>
      <c r="F897" s="664" t="s">
        <v>4240</v>
      </c>
      <c r="G897" s="663" t="s">
        <v>627</v>
      </c>
      <c r="H897" s="663" t="s">
        <v>2278</v>
      </c>
      <c r="I897" s="663" t="s">
        <v>2278</v>
      </c>
      <c r="J897" s="663" t="s">
        <v>2279</v>
      </c>
      <c r="K897" s="663" t="s">
        <v>2280</v>
      </c>
      <c r="L897" s="665">
        <v>300.2176295073607</v>
      </c>
      <c r="M897" s="665">
        <v>14.699999999999998</v>
      </c>
      <c r="N897" s="666">
        <v>4413.1991537582016</v>
      </c>
    </row>
    <row r="898" spans="1:14" ht="14.4" customHeight="1" x14ac:dyDescent="0.3">
      <c r="A898" s="661" t="s">
        <v>574</v>
      </c>
      <c r="B898" s="662" t="s">
        <v>575</v>
      </c>
      <c r="C898" s="663" t="s">
        <v>588</v>
      </c>
      <c r="D898" s="664" t="s">
        <v>4209</v>
      </c>
      <c r="E898" s="663" t="s">
        <v>2188</v>
      </c>
      <c r="F898" s="664" t="s">
        <v>4240</v>
      </c>
      <c r="G898" s="663" t="s">
        <v>627</v>
      </c>
      <c r="H898" s="663" t="s">
        <v>2281</v>
      </c>
      <c r="I898" s="663" t="s">
        <v>2281</v>
      </c>
      <c r="J898" s="663" t="s">
        <v>2282</v>
      </c>
      <c r="K898" s="663" t="s">
        <v>2201</v>
      </c>
      <c r="L898" s="665">
        <v>84</v>
      </c>
      <c r="M898" s="665">
        <v>1</v>
      </c>
      <c r="N898" s="666">
        <v>84</v>
      </c>
    </row>
    <row r="899" spans="1:14" ht="14.4" customHeight="1" x14ac:dyDescent="0.3">
      <c r="A899" s="661" t="s">
        <v>574</v>
      </c>
      <c r="B899" s="662" t="s">
        <v>575</v>
      </c>
      <c r="C899" s="663" t="s">
        <v>588</v>
      </c>
      <c r="D899" s="664" t="s">
        <v>4209</v>
      </c>
      <c r="E899" s="663" t="s">
        <v>2188</v>
      </c>
      <c r="F899" s="664" t="s">
        <v>4240</v>
      </c>
      <c r="G899" s="663" t="s">
        <v>1772</v>
      </c>
      <c r="H899" s="663" t="s">
        <v>2286</v>
      </c>
      <c r="I899" s="663" t="s">
        <v>2286</v>
      </c>
      <c r="J899" s="663" t="s">
        <v>2287</v>
      </c>
      <c r="K899" s="663" t="s">
        <v>2288</v>
      </c>
      <c r="L899" s="665">
        <v>68.199312490099217</v>
      </c>
      <c r="M899" s="665">
        <v>5</v>
      </c>
      <c r="N899" s="666">
        <v>340.99656245049607</v>
      </c>
    </row>
    <row r="900" spans="1:14" ht="14.4" customHeight="1" x14ac:dyDescent="0.3">
      <c r="A900" s="661" t="s">
        <v>574</v>
      </c>
      <c r="B900" s="662" t="s">
        <v>575</v>
      </c>
      <c r="C900" s="663" t="s">
        <v>588</v>
      </c>
      <c r="D900" s="664" t="s">
        <v>4209</v>
      </c>
      <c r="E900" s="663" t="s">
        <v>2188</v>
      </c>
      <c r="F900" s="664" t="s">
        <v>4240</v>
      </c>
      <c r="G900" s="663" t="s">
        <v>1772</v>
      </c>
      <c r="H900" s="663" t="s">
        <v>2289</v>
      </c>
      <c r="I900" s="663" t="s">
        <v>2290</v>
      </c>
      <c r="J900" s="663" t="s">
        <v>2291</v>
      </c>
      <c r="K900" s="663" t="s">
        <v>2292</v>
      </c>
      <c r="L900" s="665">
        <v>115.83000000000001</v>
      </c>
      <c r="M900" s="665">
        <v>2</v>
      </c>
      <c r="N900" s="666">
        <v>231.66000000000003</v>
      </c>
    </row>
    <row r="901" spans="1:14" ht="14.4" customHeight="1" x14ac:dyDescent="0.3">
      <c r="A901" s="661" t="s">
        <v>574</v>
      </c>
      <c r="B901" s="662" t="s">
        <v>575</v>
      </c>
      <c r="C901" s="663" t="s">
        <v>588</v>
      </c>
      <c r="D901" s="664" t="s">
        <v>4209</v>
      </c>
      <c r="E901" s="663" t="s">
        <v>2188</v>
      </c>
      <c r="F901" s="664" t="s">
        <v>4240</v>
      </c>
      <c r="G901" s="663" t="s">
        <v>1772</v>
      </c>
      <c r="H901" s="663" t="s">
        <v>2293</v>
      </c>
      <c r="I901" s="663" t="s">
        <v>2294</v>
      </c>
      <c r="J901" s="663" t="s">
        <v>2224</v>
      </c>
      <c r="K901" s="663" t="s">
        <v>2295</v>
      </c>
      <c r="L901" s="665">
        <v>20.789884847063838</v>
      </c>
      <c r="M901" s="665">
        <v>1058</v>
      </c>
      <c r="N901" s="666">
        <v>21995.698168193539</v>
      </c>
    </row>
    <row r="902" spans="1:14" ht="14.4" customHeight="1" x14ac:dyDescent="0.3">
      <c r="A902" s="661" t="s">
        <v>574</v>
      </c>
      <c r="B902" s="662" t="s">
        <v>575</v>
      </c>
      <c r="C902" s="663" t="s">
        <v>588</v>
      </c>
      <c r="D902" s="664" t="s">
        <v>4209</v>
      </c>
      <c r="E902" s="663" t="s">
        <v>2188</v>
      </c>
      <c r="F902" s="664" t="s">
        <v>4240</v>
      </c>
      <c r="G902" s="663" t="s">
        <v>1772</v>
      </c>
      <c r="H902" s="663" t="s">
        <v>2296</v>
      </c>
      <c r="I902" s="663" t="s">
        <v>2297</v>
      </c>
      <c r="J902" s="663" t="s">
        <v>2298</v>
      </c>
      <c r="K902" s="663" t="s">
        <v>2299</v>
      </c>
      <c r="L902" s="665">
        <v>598.84154547909282</v>
      </c>
      <c r="M902" s="665">
        <v>6.2</v>
      </c>
      <c r="N902" s="666">
        <v>3712.8175819703756</v>
      </c>
    </row>
    <row r="903" spans="1:14" ht="14.4" customHeight="1" x14ac:dyDescent="0.3">
      <c r="A903" s="661" t="s">
        <v>574</v>
      </c>
      <c r="B903" s="662" t="s">
        <v>575</v>
      </c>
      <c r="C903" s="663" t="s">
        <v>588</v>
      </c>
      <c r="D903" s="664" t="s">
        <v>4209</v>
      </c>
      <c r="E903" s="663" t="s">
        <v>2188</v>
      </c>
      <c r="F903" s="664" t="s">
        <v>4240</v>
      </c>
      <c r="G903" s="663" t="s">
        <v>1772</v>
      </c>
      <c r="H903" s="663" t="s">
        <v>2300</v>
      </c>
      <c r="I903" s="663" t="s">
        <v>2301</v>
      </c>
      <c r="J903" s="663" t="s">
        <v>2302</v>
      </c>
      <c r="K903" s="663" t="s">
        <v>2303</v>
      </c>
      <c r="L903" s="665">
        <v>148.47549019286677</v>
      </c>
      <c r="M903" s="665">
        <v>33.600000000000037</v>
      </c>
      <c r="N903" s="666">
        <v>4988.7764704803294</v>
      </c>
    </row>
    <row r="904" spans="1:14" ht="14.4" customHeight="1" x14ac:dyDescent="0.3">
      <c r="A904" s="661" t="s">
        <v>574</v>
      </c>
      <c r="B904" s="662" t="s">
        <v>575</v>
      </c>
      <c r="C904" s="663" t="s">
        <v>588</v>
      </c>
      <c r="D904" s="664" t="s">
        <v>4209</v>
      </c>
      <c r="E904" s="663" t="s">
        <v>2188</v>
      </c>
      <c r="F904" s="664" t="s">
        <v>4240</v>
      </c>
      <c r="G904" s="663" t="s">
        <v>1772</v>
      </c>
      <c r="H904" s="663" t="s">
        <v>2304</v>
      </c>
      <c r="I904" s="663" t="s">
        <v>2305</v>
      </c>
      <c r="J904" s="663" t="s">
        <v>2306</v>
      </c>
      <c r="K904" s="663" t="s">
        <v>2307</v>
      </c>
      <c r="L904" s="665">
        <v>234.26648211884432</v>
      </c>
      <c r="M904" s="665">
        <v>29</v>
      </c>
      <c r="N904" s="666">
        <v>6793.7279814464855</v>
      </c>
    </row>
    <row r="905" spans="1:14" ht="14.4" customHeight="1" x14ac:dyDescent="0.3">
      <c r="A905" s="661" t="s">
        <v>574</v>
      </c>
      <c r="B905" s="662" t="s">
        <v>575</v>
      </c>
      <c r="C905" s="663" t="s">
        <v>588</v>
      </c>
      <c r="D905" s="664" t="s">
        <v>4209</v>
      </c>
      <c r="E905" s="663" t="s">
        <v>2188</v>
      </c>
      <c r="F905" s="664" t="s">
        <v>4240</v>
      </c>
      <c r="G905" s="663" t="s">
        <v>1772</v>
      </c>
      <c r="H905" s="663" t="s">
        <v>2308</v>
      </c>
      <c r="I905" s="663" t="s">
        <v>2309</v>
      </c>
      <c r="J905" s="663" t="s">
        <v>2310</v>
      </c>
      <c r="K905" s="663" t="s">
        <v>2311</v>
      </c>
      <c r="L905" s="665">
        <v>76.916762325417565</v>
      </c>
      <c r="M905" s="665">
        <v>51</v>
      </c>
      <c r="N905" s="666">
        <v>3922.7548785962958</v>
      </c>
    </row>
    <row r="906" spans="1:14" ht="14.4" customHeight="1" x14ac:dyDescent="0.3">
      <c r="A906" s="661" t="s">
        <v>574</v>
      </c>
      <c r="B906" s="662" t="s">
        <v>575</v>
      </c>
      <c r="C906" s="663" t="s">
        <v>588</v>
      </c>
      <c r="D906" s="664" t="s">
        <v>4209</v>
      </c>
      <c r="E906" s="663" t="s">
        <v>2188</v>
      </c>
      <c r="F906" s="664" t="s">
        <v>4240</v>
      </c>
      <c r="G906" s="663" t="s">
        <v>1772</v>
      </c>
      <c r="H906" s="663" t="s">
        <v>2316</v>
      </c>
      <c r="I906" s="663" t="s">
        <v>2317</v>
      </c>
      <c r="J906" s="663" t="s">
        <v>2318</v>
      </c>
      <c r="K906" s="663" t="s">
        <v>2192</v>
      </c>
      <c r="L906" s="665">
        <v>42.12249239348737</v>
      </c>
      <c r="M906" s="665">
        <v>76</v>
      </c>
      <c r="N906" s="666">
        <v>3201.3094219050399</v>
      </c>
    </row>
    <row r="907" spans="1:14" ht="14.4" customHeight="1" x14ac:dyDescent="0.3">
      <c r="A907" s="661" t="s">
        <v>574</v>
      </c>
      <c r="B907" s="662" t="s">
        <v>575</v>
      </c>
      <c r="C907" s="663" t="s">
        <v>588</v>
      </c>
      <c r="D907" s="664" t="s">
        <v>4209</v>
      </c>
      <c r="E907" s="663" t="s">
        <v>2188</v>
      </c>
      <c r="F907" s="664" t="s">
        <v>4240</v>
      </c>
      <c r="G907" s="663" t="s">
        <v>1772</v>
      </c>
      <c r="H907" s="663" t="s">
        <v>2323</v>
      </c>
      <c r="I907" s="663" t="s">
        <v>2323</v>
      </c>
      <c r="J907" s="663" t="s">
        <v>2324</v>
      </c>
      <c r="K907" s="663" t="s">
        <v>2325</v>
      </c>
      <c r="L907" s="665">
        <v>517</v>
      </c>
      <c r="M907" s="665">
        <v>3</v>
      </c>
      <c r="N907" s="666">
        <v>1551</v>
      </c>
    </row>
    <row r="908" spans="1:14" ht="14.4" customHeight="1" x14ac:dyDescent="0.3">
      <c r="A908" s="661" t="s">
        <v>574</v>
      </c>
      <c r="B908" s="662" t="s">
        <v>575</v>
      </c>
      <c r="C908" s="663" t="s">
        <v>588</v>
      </c>
      <c r="D908" s="664" t="s">
        <v>4209</v>
      </c>
      <c r="E908" s="663" t="s">
        <v>2188</v>
      </c>
      <c r="F908" s="664" t="s">
        <v>4240</v>
      </c>
      <c r="G908" s="663" t="s">
        <v>1772</v>
      </c>
      <c r="H908" s="663" t="s">
        <v>2872</v>
      </c>
      <c r="I908" s="663" t="s">
        <v>2873</v>
      </c>
      <c r="J908" s="663" t="s">
        <v>2874</v>
      </c>
      <c r="K908" s="663" t="s">
        <v>2875</v>
      </c>
      <c r="L908" s="665">
        <v>60.02999999999998</v>
      </c>
      <c r="M908" s="665">
        <v>1</v>
      </c>
      <c r="N908" s="666">
        <v>60.02999999999998</v>
      </c>
    </row>
    <row r="909" spans="1:14" ht="14.4" customHeight="1" x14ac:dyDescent="0.3">
      <c r="A909" s="661" t="s">
        <v>574</v>
      </c>
      <c r="B909" s="662" t="s">
        <v>575</v>
      </c>
      <c r="C909" s="663" t="s">
        <v>588</v>
      </c>
      <c r="D909" s="664" t="s">
        <v>4209</v>
      </c>
      <c r="E909" s="663" t="s">
        <v>2188</v>
      </c>
      <c r="F909" s="664" t="s">
        <v>4240</v>
      </c>
      <c r="G909" s="663" t="s">
        <v>1772</v>
      </c>
      <c r="H909" s="663" t="s">
        <v>2326</v>
      </c>
      <c r="I909" s="663" t="s">
        <v>2327</v>
      </c>
      <c r="J909" s="663" t="s">
        <v>2328</v>
      </c>
      <c r="K909" s="663" t="s">
        <v>2329</v>
      </c>
      <c r="L909" s="665">
        <v>12463.10090909091</v>
      </c>
      <c r="M909" s="665">
        <v>6.6</v>
      </c>
      <c r="N909" s="666">
        <v>82256.466</v>
      </c>
    </row>
    <row r="910" spans="1:14" ht="14.4" customHeight="1" x14ac:dyDescent="0.3">
      <c r="A910" s="661" t="s">
        <v>574</v>
      </c>
      <c r="B910" s="662" t="s">
        <v>575</v>
      </c>
      <c r="C910" s="663" t="s">
        <v>588</v>
      </c>
      <c r="D910" s="664" t="s">
        <v>4209</v>
      </c>
      <c r="E910" s="663" t="s">
        <v>2188</v>
      </c>
      <c r="F910" s="664" t="s">
        <v>4240</v>
      </c>
      <c r="G910" s="663" t="s">
        <v>1772</v>
      </c>
      <c r="H910" s="663" t="s">
        <v>2876</v>
      </c>
      <c r="I910" s="663" t="s">
        <v>2877</v>
      </c>
      <c r="J910" s="663" t="s">
        <v>2878</v>
      </c>
      <c r="K910" s="663"/>
      <c r="L910" s="665">
        <v>672.95896881309307</v>
      </c>
      <c r="M910" s="665">
        <v>7</v>
      </c>
      <c r="N910" s="666">
        <v>4710.7127816916518</v>
      </c>
    </row>
    <row r="911" spans="1:14" ht="14.4" customHeight="1" x14ac:dyDescent="0.3">
      <c r="A911" s="661" t="s">
        <v>574</v>
      </c>
      <c r="B911" s="662" t="s">
        <v>575</v>
      </c>
      <c r="C911" s="663" t="s">
        <v>588</v>
      </c>
      <c r="D911" s="664" t="s">
        <v>4209</v>
      </c>
      <c r="E911" s="663" t="s">
        <v>2188</v>
      </c>
      <c r="F911" s="664" t="s">
        <v>4240</v>
      </c>
      <c r="G911" s="663" t="s">
        <v>1772</v>
      </c>
      <c r="H911" s="663" t="s">
        <v>2330</v>
      </c>
      <c r="I911" s="663" t="s">
        <v>2331</v>
      </c>
      <c r="J911" s="663" t="s">
        <v>2332</v>
      </c>
      <c r="K911" s="663" t="s">
        <v>2333</v>
      </c>
      <c r="L911" s="665">
        <v>77.262730266877753</v>
      </c>
      <c r="M911" s="665">
        <v>13</v>
      </c>
      <c r="N911" s="666">
        <v>1004.4154934694108</v>
      </c>
    </row>
    <row r="912" spans="1:14" ht="14.4" customHeight="1" x14ac:dyDescent="0.3">
      <c r="A912" s="661" t="s">
        <v>574</v>
      </c>
      <c r="B912" s="662" t="s">
        <v>575</v>
      </c>
      <c r="C912" s="663" t="s">
        <v>588</v>
      </c>
      <c r="D912" s="664" t="s">
        <v>4209</v>
      </c>
      <c r="E912" s="663" t="s">
        <v>2188</v>
      </c>
      <c r="F912" s="664" t="s">
        <v>4240</v>
      </c>
      <c r="G912" s="663" t="s">
        <v>1772</v>
      </c>
      <c r="H912" s="663" t="s">
        <v>2342</v>
      </c>
      <c r="I912" s="663" t="s">
        <v>2343</v>
      </c>
      <c r="J912" s="663" t="s">
        <v>2344</v>
      </c>
      <c r="K912" s="663" t="s">
        <v>2345</v>
      </c>
      <c r="L912" s="665">
        <v>772.07648480993203</v>
      </c>
      <c r="M912" s="665">
        <v>13</v>
      </c>
      <c r="N912" s="666">
        <v>10036.994302529116</v>
      </c>
    </row>
    <row r="913" spans="1:14" ht="14.4" customHeight="1" x14ac:dyDescent="0.3">
      <c r="A913" s="661" t="s">
        <v>574</v>
      </c>
      <c r="B913" s="662" t="s">
        <v>575</v>
      </c>
      <c r="C913" s="663" t="s">
        <v>588</v>
      </c>
      <c r="D913" s="664" t="s">
        <v>4209</v>
      </c>
      <c r="E913" s="663" t="s">
        <v>2188</v>
      </c>
      <c r="F913" s="664" t="s">
        <v>4240</v>
      </c>
      <c r="G913" s="663" t="s">
        <v>1772</v>
      </c>
      <c r="H913" s="663" t="s">
        <v>2346</v>
      </c>
      <c r="I913" s="663" t="s">
        <v>2346</v>
      </c>
      <c r="J913" s="663" t="s">
        <v>2347</v>
      </c>
      <c r="K913" s="663" t="s">
        <v>2348</v>
      </c>
      <c r="L913" s="665">
        <v>462</v>
      </c>
      <c r="M913" s="665">
        <v>34.9</v>
      </c>
      <c r="N913" s="666">
        <v>16123.8</v>
      </c>
    </row>
    <row r="914" spans="1:14" ht="14.4" customHeight="1" x14ac:dyDescent="0.3">
      <c r="A914" s="661" t="s">
        <v>574</v>
      </c>
      <c r="B914" s="662" t="s">
        <v>575</v>
      </c>
      <c r="C914" s="663" t="s">
        <v>588</v>
      </c>
      <c r="D914" s="664" t="s">
        <v>4209</v>
      </c>
      <c r="E914" s="663" t="s">
        <v>2188</v>
      </c>
      <c r="F914" s="664" t="s">
        <v>4240</v>
      </c>
      <c r="G914" s="663" t="s">
        <v>1772</v>
      </c>
      <c r="H914" s="663" t="s">
        <v>2349</v>
      </c>
      <c r="I914" s="663" t="s">
        <v>2349</v>
      </c>
      <c r="J914" s="663" t="s">
        <v>2350</v>
      </c>
      <c r="K914" s="663" t="s">
        <v>2351</v>
      </c>
      <c r="L914" s="665">
        <v>29.940000000000005</v>
      </c>
      <c r="M914" s="665">
        <v>65</v>
      </c>
      <c r="N914" s="666">
        <v>1946.1000000000004</v>
      </c>
    </row>
    <row r="915" spans="1:14" ht="14.4" customHeight="1" x14ac:dyDescent="0.3">
      <c r="A915" s="661" t="s">
        <v>574</v>
      </c>
      <c r="B915" s="662" t="s">
        <v>575</v>
      </c>
      <c r="C915" s="663" t="s">
        <v>588</v>
      </c>
      <c r="D915" s="664" t="s">
        <v>4209</v>
      </c>
      <c r="E915" s="663" t="s">
        <v>2188</v>
      </c>
      <c r="F915" s="664" t="s">
        <v>4240</v>
      </c>
      <c r="G915" s="663" t="s">
        <v>1772</v>
      </c>
      <c r="H915" s="663" t="s">
        <v>2879</v>
      </c>
      <c r="I915" s="663" t="s">
        <v>2879</v>
      </c>
      <c r="J915" s="663" t="s">
        <v>2880</v>
      </c>
      <c r="K915" s="663" t="s">
        <v>2881</v>
      </c>
      <c r="L915" s="665">
        <v>2530</v>
      </c>
      <c r="M915" s="665">
        <v>3.6</v>
      </c>
      <c r="N915" s="666">
        <v>9108</v>
      </c>
    </row>
    <row r="916" spans="1:14" ht="14.4" customHeight="1" x14ac:dyDescent="0.3">
      <c r="A916" s="661" t="s">
        <v>574</v>
      </c>
      <c r="B916" s="662" t="s">
        <v>575</v>
      </c>
      <c r="C916" s="663" t="s">
        <v>588</v>
      </c>
      <c r="D916" s="664" t="s">
        <v>4209</v>
      </c>
      <c r="E916" s="663" t="s">
        <v>2188</v>
      </c>
      <c r="F916" s="664" t="s">
        <v>4240</v>
      </c>
      <c r="G916" s="663" t="s">
        <v>1772</v>
      </c>
      <c r="H916" s="663" t="s">
        <v>2355</v>
      </c>
      <c r="I916" s="663" t="s">
        <v>2355</v>
      </c>
      <c r="J916" s="663" t="s">
        <v>2356</v>
      </c>
      <c r="K916" s="663" t="s">
        <v>2357</v>
      </c>
      <c r="L916" s="665">
        <v>142.32987290969896</v>
      </c>
      <c r="M916" s="665">
        <v>115</v>
      </c>
      <c r="N916" s="666">
        <v>16367.935384615381</v>
      </c>
    </row>
    <row r="917" spans="1:14" ht="14.4" customHeight="1" x14ac:dyDescent="0.3">
      <c r="A917" s="661" t="s">
        <v>574</v>
      </c>
      <c r="B917" s="662" t="s">
        <v>575</v>
      </c>
      <c r="C917" s="663" t="s">
        <v>588</v>
      </c>
      <c r="D917" s="664" t="s">
        <v>4209</v>
      </c>
      <c r="E917" s="663" t="s">
        <v>2188</v>
      </c>
      <c r="F917" s="664" t="s">
        <v>4240</v>
      </c>
      <c r="G917" s="663" t="s">
        <v>1772</v>
      </c>
      <c r="H917" s="663" t="s">
        <v>2360</v>
      </c>
      <c r="I917" s="663" t="s">
        <v>2360</v>
      </c>
      <c r="J917" s="663" t="s">
        <v>2361</v>
      </c>
      <c r="K917" s="663" t="s">
        <v>2362</v>
      </c>
      <c r="L917" s="665">
        <v>170.91291139240508</v>
      </c>
      <c r="M917" s="665">
        <v>7.8999999999999995</v>
      </c>
      <c r="N917" s="666">
        <v>1350.212</v>
      </c>
    </row>
    <row r="918" spans="1:14" ht="14.4" customHeight="1" x14ac:dyDescent="0.3">
      <c r="A918" s="661" t="s">
        <v>574</v>
      </c>
      <c r="B918" s="662" t="s">
        <v>575</v>
      </c>
      <c r="C918" s="663" t="s">
        <v>588</v>
      </c>
      <c r="D918" s="664" t="s">
        <v>4209</v>
      </c>
      <c r="E918" s="663" t="s">
        <v>2188</v>
      </c>
      <c r="F918" s="664" t="s">
        <v>4240</v>
      </c>
      <c r="G918" s="663" t="s">
        <v>1772</v>
      </c>
      <c r="H918" s="663" t="s">
        <v>2363</v>
      </c>
      <c r="I918" s="663" t="s">
        <v>2363</v>
      </c>
      <c r="J918" s="663" t="s">
        <v>2364</v>
      </c>
      <c r="K918" s="663" t="s">
        <v>2357</v>
      </c>
      <c r="L918" s="665">
        <v>34.660000000000004</v>
      </c>
      <c r="M918" s="665">
        <v>28</v>
      </c>
      <c r="N918" s="666">
        <v>970.48</v>
      </c>
    </row>
    <row r="919" spans="1:14" ht="14.4" customHeight="1" x14ac:dyDescent="0.3">
      <c r="A919" s="661" t="s">
        <v>574</v>
      </c>
      <c r="B919" s="662" t="s">
        <v>575</v>
      </c>
      <c r="C919" s="663" t="s">
        <v>588</v>
      </c>
      <c r="D919" s="664" t="s">
        <v>4209</v>
      </c>
      <c r="E919" s="663" t="s">
        <v>2188</v>
      </c>
      <c r="F919" s="664" t="s">
        <v>4240</v>
      </c>
      <c r="G919" s="663" t="s">
        <v>1772</v>
      </c>
      <c r="H919" s="663" t="s">
        <v>2365</v>
      </c>
      <c r="I919" s="663" t="s">
        <v>2365</v>
      </c>
      <c r="J919" s="663" t="s">
        <v>2366</v>
      </c>
      <c r="K919" s="663" t="s">
        <v>2367</v>
      </c>
      <c r="L919" s="665">
        <v>55.18964854793925</v>
      </c>
      <c r="M919" s="665">
        <v>67</v>
      </c>
      <c r="N919" s="666">
        <v>3697.7064527119296</v>
      </c>
    </row>
    <row r="920" spans="1:14" ht="14.4" customHeight="1" x14ac:dyDescent="0.3">
      <c r="A920" s="661" t="s">
        <v>574</v>
      </c>
      <c r="B920" s="662" t="s">
        <v>575</v>
      </c>
      <c r="C920" s="663" t="s">
        <v>588</v>
      </c>
      <c r="D920" s="664" t="s">
        <v>4209</v>
      </c>
      <c r="E920" s="663" t="s">
        <v>2188</v>
      </c>
      <c r="F920" s="664" t="s">
        <v>4240</v>
      </c>
      <c r="G920" s="663" t="s">
        <v>1772</v>
      </c>
      <c r="H920" s="663" t="s">
        <v>2368</v>
      </c>
      <c r="I920" s="663" t="s">
        <v>2369</v>
      </c>
      <c r="J920" s="663" t="s">
        <v>2370</v>
      </c>
      <c r="K920" s="663" t="s">
        <v>2371</v>
      </c>
      <c r="L920" s="665">
        <v>264</v>
      </c>
      <c r="M920" s="665">
        <v>2.4</v>
      </c>
      <c r="N920" s="666">
        <v>633.6</v>
      </c>
    </row>
    <row r="921" spans="1:14" ht="14.4" customHeight="1" x14ac:dyDescent="0.3">
      <c r="A921" s="661" t="s">
        <v>574</v>
      </c>
      <c r="B921" s="662" t="s">
        <v>575</v>
      </c>
      <c r="C921" s="663" t="s">
        <v>588</v>
      </c>
      <c r="D921" s="664" t="s">
        <v>4209</v>
      </c>
      <c r="E921" s="663" t="s">
        <v>2377</v>
      </c>
      <c r="F921" s="664" t="s">
        <v>4241</v>
      </c>
      <c r="G921" s="663"/>
      <c r="H921" s="663" t="s">
        <v>2882</v>
      </c>
      <c r="I921" s="663" t="s">
        <v>2883</v>
      </c>
      <c r="J921" s="663" t="s">
        <v>2884</v>
      </c>
      <c r="K921" s="663"/>
      <c r="L921" s="665">
        <v>30.22</v>
      </c>
      <c r="M921" s="665">
        <v>24</v>
      </c>
      <c r="N921" s="666">
        <v>725.28</v>
      </c>
    </row>
    <row r="922" spans="1:14" ht="14.4" customHeight="1" x14ac:dyDescent="0.3">
      <c r="A922" s="661" t="s">
        <v>574</v>
      </c>
      <c r="B922" s="662" t="s">
        <v>575</v>
      </c>
      <c r="C922" s="663" t="s">
        <v>588</v>
      </c>
      <c r="D922" s="664" t="s">
        <v>4209</v>
      </c>
      <c r="E922" s="663" t="s">
        <v>2377</v>
      </c>
      <c r="F922" s="664" t="s">
        <v>4241</v>
      </c>
      <c r="G922" s="663" t="s">
        <v>627</v>
      </c>
      <c r="H922" s="663" t="s">
        <v>2378</v>
      </c>
      <c r="I922" s="663" t="s">
        <v>2379</v>
      </c>
      <c r="J922" s="663" t="s">
        <v>2380</v>
      </c>
      <c r="K922" s="663" t="s">
        <v>2381</v>
      </c>
      <c r="L922" s="665">
        <v>100.40981448243652</v>
      </c>
      <c r="M922" s="665">
        <v>3</v>
      </c>
      <c r="N922" s="666">
        <v>301.22944344730956</v>
      </c>
    </row>
    <row r="923" spans="1:14" ht="14.4" customHeight="1" x14ac:dyDescent="0.3">
      <c r="A923" s="661" t="s">
        <v>574</v>
      </c>
      <c r="B923" s="662" t="s">
        <v>575</v>
      </c>
      <c r="C923" s="663" t="s">
        <v>588</v>
      </c>
      <c r="D923" s="664" t="s">
        <v>4209</v>
      </c>
      <c r="E923" s="663" t="s">
        <v>2377</v>
      </c>
      <c r="F923" s="664" t="s">
        <v>4241</v>
      </c>
      <c r="G923" s="663" t="s">
        <v>627</v>
      </c>
      <c r="H923" s="663" t="s">
        <v>2386</v>
      </c>
      <c r="I923" s="663" t="s">
        <v>2387</v>
      </c>
      <c r="J923" s="663" t="s">
        <v>2388</v>
      </c>
      <c r="K923" s="663" t="s">
        <v>2389</v>
      </c>
      <c r="L923" s="665">
        <v>1834.9100000000008</v>
      </c>
      <c r="M923" s="665">
        <v>1</v>
      </c>
      <c r="N923" s="666">
        <v>1834.9100000000008</v>
      </c>
    </row>
    <row r="924" spans="1:14" ht="14.4" customHeight="1" x14ac:dyDescent="0.3">
      <c r="A924" s="661" t="s">
        <v>574</v>
      </c>
      <c r="B924" s="662" t="s">
        <v>575</v>
      </c>
      <c r="C924" s="663" t="s">
        <v>588</v>
      </c>
      <c r="D924" s="664" t="s">
        <v>4209</v>
      </c>
      <c r="E924" s="663" t="s">
        <v>2377</v>
      </c>
      <c r="F924" s="664" t="s">
        <v>4241</v>
      </c>
      <c r="G924" s="663" t="s">
        <v>627</v>
      </c>
      <c r="H924" s="663" t="s">
        <v>2885</v>
      </c>
      <c r="I924" s="663" t="s">
        <v>2886</v>
      </c>
      <c r="J924" s="663" t="s">
        <v>2887</v>
      </c>
      <c r="K924" s="663" t="s">
        <v>2888</v>
      </c>
      <c r="L924" s="665">
        <v>145.93462405375305</v>
      </c>
      <c r="M924" s="665">
        <v>2</v>
      </c>
      <c r="N924" s="666">
        <v>291.86924810750611</v>
      </c>
    </row>
    <row r="925" spans="1:14" ht="14.4" customHeight="1" x14ac:dyDescent="0.3">
      <c r="A925" s="661" t="s">
        <v>574</v>
      </c>
      <c r="B925" s="662" t="s">
        <v>575</v>
      </c>
      <c r="C925" s="663" t="s">
        <v>588</v>
      </c>
      <c r="D925" s="664" t="s">
        <v>4209</v>
      </c>
      <c r="E925" s="663" t="s">
        <v>2377</v>
      </c>
      <c r="F925" s="664" t="s">
        <v>4241</v>
      </c>
      <c r="G925" s="663" t="s">
        <v>1772</v>
      </c>
      <c r="H925" s="663" t="s">
        <v>2889</v>
      </c>
      <c r="I925" s="663" t="s">
        <v>2890</v>
      </c>
      <c r="J925" s="663" t="s">
        <v>2891</v>
      </c>
      <c r="K925" s="663" t="s">
        <v>2892</v>
      </c>
      <c r="L925" s="665">
        <v>2867.0599999999995</v>
      </c>
      <c r="M925" s="665">
        <v>16</v>
      </c>
      <c r="N925" s="666">
        <v>45872.959999999992</v>
      </c>
    </row>
    <row r="926" spans="1:14" ht="14.4" customHeight="1" x14ac:dyDescent="0.3">
      <c r="A926" s="661" t="s">
        <v>574</v>
      </c>
      <c r="B926" s="662" t="s">
        <v>575</v>
      </c>
      <c r="C926" s="663" t="s">
        <v>588</v>
      </c>
      <c r="D926" s="664" t="s">
        <v>4209</v>
      </c>
      <c r="E926" s="663" t="s">
        <v>2377</v>
      </c>
      <c r="F926" s="664" t="s">
        <v>4241</v>
      </c>
      <c r="G926" s="663" t="s">
        <v>1772</v>
      </c>
      <c r="H926" s="663" t="s">
        <v>2394</v>
      </c>
      <c r="I926" s="663" t="s">
        <v>2394</v>
      </c>
      <c r="J926" s="663" t="s">
        <v>2395</v>
      </c>
      <c r="K926" s="663" t="s">
        <v>2396</v>
      </c>
      <c r="L926" s="665">
        <v>159.49999999999997</v>
      </c>
      <c r="M926" s="665">
        <v>20.6</v>
      </c>
      <c r="N926" s="666">
        <v>3285.6999999999994</v>
      </c>
    </row>
    <row r="927" spans="1:14" ht="14.4" customHeight="1" x14ac:dyDescent="0.3">
      <c r="A927" s="661" t="s">
        <v>574</v>
      </c>
      <c r="B927" s="662" t="s">
        <v>575</v>
      </c>
      <c r="C927" s="663" t="s">
        <v>588</v>
      </c>
      <c r="D927" s="664" t="s">
        <v>4209</v>
      </c>
      <c r="E927" s="663" t="s">
        <v>2377</v>
      </c>
      <c r="F927" s="664" t="s">
        <v>4241</v>
      </c>
      <c r="G927" s="663" t="s">
        <v>1772</v>
      </c>
      <c r="H927" s="663" t="s">
        <v>2893</v>
      </c>
      <c r="I927" s="663" t="s">
        <v>2893</v>
      </c>
      <c r="J927" s="663" t="s">
        <v>2395</v>
      </c>
      <c r="K927" s="663" t="s">
        <v>2894</v>
      </c>
      <c r="L927" s="665">
        <v>308</v>
      </c>
      <c r="M927" s="665">
        <v>1.5</v>
      </c>
      <c r="N927" s="666">
        <v>462</v>
      </c>
    </row>
    <row r="928" spans="1:14" ht="14.4" customHeight="1" x14ac:dyDescent="0.3">
      <c r="A928" s="661" t="s">
        <v>574</v>
      </c>
      <c r="B928" s="662" t="s">
        <v>575</v>
      </c>
      <c r="C928" s="663" t="s">
        <v>588</v>
      </c>
      <c r="D928" s="664" t="s">
        <v>4209</v>
      </c>
      <c r="E928" s="663" t="s">
        <v>2895</v>
      </c>
      <c r="F928" s="664" t="s">
        <v>4243</v>
      </c>
      <c r="G928" s="663"/>
      <c r="H928" s="663"/>
      <c r="I928" s="663" t="s">
        <v>2896</v>
      </c>
      <c r="J928" s="663" t="s">
        <v>2897</v>
      </c>
      <c r="K928" s="663"/>
      <c r="L928" s="665">
        <v>1360.5802325581394</v>
      </c>
      <c r="M928" s="665">
        <v>43</v>
      </c>
      <c r="N928" s="666">
        <v>58504.95</v>
      </c>
    </row>
    <row r="929" spans="1:14" ht="14.4" customHeight="1" x14ac:dyDescent="0.3">
      <c r="A929" s="661" t="s">
        <v>574</v>
      </c>
      <c r="B929" s="662" t="s">
        <v>575</v>
      </c>
      <c r="C929" s="663" t="s">
        <v>588</v>
      </c>
      <c r="D929" s="664" t="s">
        <v>4209</v>
      </c>
      <c r="E929" s="663" t="s">
        <v>2895</v>
      </c>
      <c r="F929" s="664" t="s">
        <v>4243</v>
      </c>
      <c r="G929" s="663"/>
      <c r="H929" s="663"/>
      <c r="I929" s="663" t="s">
        <v>2898</v>
      </c>
      <c r="J929" s="663" t="s">
        <v>2899</v>
      </c>
      <c r="K929" s="663"/>
      <c r="L929" s="665">
        <v>2193.75</v>
      </c>
      <c r="M929" s="665">
        <v>8</v>
      </c>
      <c r="N929" s="666">
        <v>17550</v>
      </c>
    </row>
    <row r="930" spans="1:14" ht="14.4" customHeight="1" x14ac:dyDescent="0.3">
      <c r="A930" s="661" t="s">
        <v>574</v>
      </c>
      <c r="B930" s="662" t="s">
        <v>575</v>
      </c>
      <c r="C930" s="663" t="s">
        <v>588</v>
      </c>
      <c r="D930" s="664" t="s">
        <v>4209</v>
      </c>
      <c r="E930" s="663" t="s">
        <v>2895</v>
      </c>
      <c r="F930" s="664" t="s">
        <v>4243</v>
      </c>
      <c r="G930" s="663"/>
      <c r="H930" s="663"/>
      <c r="I930" s="663" t="s">
        <v>2900</v>
      </c>
      <c r="J930" s="663" t="s">
        <v>2901</v>
      </c>
      <c r="K930" s="663"/>
      <c r="L930" s="665">
        <v>8234.4074999999993</v>
      </c>
      <c r="M930" s="665">
        <v>40</v>
      </c>
      <c r="N930" s="666">
        <v>329376.3</v>
      </c>
    </row>
    <row r="931" spans="1:14" ht="14.4" customHeight="1" x14ac:dyDescent="0.3">
      <c r="A931" s="661" t="s">
        <v>574</v>
      </c>
      <c r="B931" s="662" t="s">
        <v>575</v>
      </c>
      <c r="C931" s="663" t="s">
        <v>588</v>
      </c>
      <c r="D931" s="664" t="s">
        <v>4209</v>
      </c>
      <c r="E931" s="663" t="s">
        <v>2895</v>
      </c>
      <c r="F931" s="664" t="s">
        <v>4243</v>
      </c>
      <c r="G931" s="663"/>
      <c r="H931" s="663"/>
      <c r="I931" s="663" t="s">
        <v>2902</v>
      </c>
      <c r="J931" s="663" t="s">
        <v>2903</v>
      </c>
      <c r="K931" s="663"/>
      <c r="L931" s="665">
        <v>2145</v>
      </c>
      <c r="M931" s="665">
        <v>1</v>
      </c>
      <c r="N931" s="666">
        <v>2145</v>
      </c>
    </row>
    <row r="932" spans="1:14" ht="14.4" customHeight="1" x14ac:dyDescent="0.3">
      <c r="A932" s="661" t="s">
        <v>574</v>
      </c>
      <c r="B932" s="662" t="s">
        <v>575</v>
      </c>
      <c r="C932" s="663" t="s">
        <v>588</v>
      </c>
      <c r="D932" s="664" t="s">
        <v>4209</v>
      </c>
      <c r="E932" s="663" t="s">
        <v>2895</v>
      </c>
      <c r="F932" s="664" t="s">
        <v>4243</v>
      </c>
      <c r="G932" s="663"/>
      <c r="H932" s="663"/>
      <c r="I932" s="663" t="s">
        <v>2904</v>
      </c>
      <c r="J932" s="663" t="s">
        <v>2905</v>
      </c>
      <c r="K932" s="663"/>
      <c r="L932" s="665">
        <v>4239.3857142857141</v>
      </c>
      <c r="M932" s="665">
        <v>7</v>
      </c>
      <c r="N932" s="666">
        <v>29675.7</v>
      </c>
    </row>
    <row r="933" spans="1:14" ht="14.4" customHeight="1" x14ac:dyDescent="0.3">
      <c r="A933" s="661" t="s">
        <v>574</v>
      </c>
      <c r="B933" s="662" t="s">
        <v>575</v>
      </c>
      <c r="C933" s="663" t="s">
        <v>588</v>
      </c>
      <c r="D933" s="664" t="s">
        <v>4209</v>
      </c>
      <c r="E933" s="663" t="s">
        <v>2895</v>
      </c>
      <c r="F933" s="664" t="s">
        <v>4243</v>
      </c>
      <c r="G933" s="663"/>
      <c r="H933" s="663"/>
      <c r="I933" s="663" t="s">
        <v>2906</v>
      </c>
      <c r="J933" s="663" t="s">
        <v>2907</v>
      </c>
      <c r="K933" s="663" t="s">
        <v>2908</v>
      </c>
      <c r="L933" s="665">
        <v>1287</v>
      </c>
      <c r="M933" s="665">
        <v>193</v>
      </c>
      <c r="N933" s="666">
        <v>248391</v>
      </c>
    </row>
    <row r="934" spans="1:14" ht="14.4" customHeight="1" x14ac:dyDescent="0.3">
      <c r="A934" s="661" t="s">
        <v>574</v>
      </c>
      <c r="B934" s="662" t="s">
        <v>575</v>
      </c>
      <c r="C934" s="663" t="s">
        <v>588</v>
      </c>
      <c r="D934" s="664" t="s">
        <v>4209</v>
      </c>
      <c r="E934" s="663" t="s">
        <v>2895</v>
      </c>
      <c r="F934" s="664" t="s">
        <v>4243</v>
      </c>
      <c r="G934" s="663"/>
      <c r="H934" s="663"/>
      <c r="I934" s="663" t="s">
        <v>2909</v>
      </c>
      <c r="J934" s="663" t="s">
        <v>2910</v>
      </c>
      <c r="K934" s="663" t="s">
        <v>2908</v>
      </c>
      <c r="L934" s="665">
        <v>1345.3000000000002</v>
      </c>
      <c r="M934" s="665">
        <v>39</v>
      </c>
      <c r="N934" s="666">
        <v>52466.700000000004</v>
      </c>
    </row>
    <row r="935" spans="1:14" ht="14.4" customHeight="1" x14ac:dyDescent="0.3">
      <c r="A935" s="661" t="s">
        <v>574</v>
      </c>
      <c r="B935" s="662" t="s">
        <v>575</v>
      </c>
      <c r="C935" s="663" t="s">
        <v>588</v>
      </c>
      <c r="D935" s="664" t="s">
        <v>4209</v>
      </c>
      <c r="E935" s="663" t="s">
        <v>2895</v>
      </c>
      <c r="F935" s="664" t="s">
        <v>4243</v>
      </c>
      <c r="G935" s="663"/>
      <c r="H935" s="663"/>
      <c r="I935" s="663" t="s">
        <v>2911</v>
      </c>
      <c r="J935" s="663" t="s">
        <v>2912</v>
      </c>
      <c r="K935" s="663"/>
      <c r="L935" s="665">
        <v>4305.3999999999996</v>
      </c>
      <c r="M935" s="665">
        <v>29</v>
      </c>
      <c r="N935" s="666">
        <v>124856.59999999998</v>
      </c>
    </row>
    <row r="936" spans="1:14" ht="14.4" customHeight="1" x14ac:dyDescent="0.3">
      <c r="A936" s="661" t="s">
        <v>574</v>
      </c>
      <c r="B936" s="662" t="s">
        <v>575</v>
      </c>
      <c r="C936" s="663" t="s">
        <v>588</v>
      </c>
      <c r="D936" s="664" t="s">
        <v>4209</v>
      </c>
      <c r="E936" s="663" t="s">
        <v>2895</v>
      </c>
      <c r="F936" s="664" t="s">
        <v>4243</v>
      </c>
      <c r="G936" s="663"/>
      <c r="H936" s="663"/>
      <c r="I936" s="663" t="s">
        <v>2913</v>
      </c>
      <c r="J936" s="663" t="s">
        <v>2914</v>
      </c>
      <c r="K936" s="663" t="s">
        <v>2915</v>
      </c>
      <c r="L936" s="665">
        <v>3372.6</v>
      </c>
      <c r="M936" s="665">
        <v>2</v>
      </c>
      <c r="N936" s="666">
        <v>6745.2</v>
      </c>
    </row>
    <row r="937" spans="1:14" ht="14.4" customHeight="1" x14ac:dyDescent="0.3">
      <c r="A937" s="661" t="s">
        <v>574</v>
      </c>
      <c r="B937" s="662" t="s">
        <v>575</v>
      </c>
      <c r="C937" s="663" t="s">
        <v>588</v>
      </c>
      <c r="D937" s="664" t="s">
        <v>4209</v>
      </c>
      <c r="E937" s="663" t="s">
        <v>2895</v>
      </c>
      <c r="F937" s="664" t="s">
        <v>4243</v>
      </c>
      <c r="G937" s="663"/>
      <c r="H937" s="663"/>
      <c r="I937" s="663" t="s">
        <v>2916</v>
      </c>
      <c r="J937" s="663" t="s">
        <v>2917</v>
      </c>
      <c r="K937" s="663"/>
      <c r="L937" s="665">
        <v>2945.7999999999997</v>
      </c>
      <c r="M937" s="665">
        <v>18</v>
      </c>
      <c r="N937" s="666">
        <v>53024.399999999994</v>
      </c>
    </row>
    <row r="938" spans="1:14" ht="14.4" customHeight="1" x14ac:dyDescent="0.3">
      <c r="A938" s="661" t="s">
        <v>574</v>
      </c>
      <c r="B938" s="662" t="s">
        <v>575</v>
      </c>
      <c r="C938" s="663" t="s">
        <v>588</v>
      </c>
      <c r="D938" s="664" t="s">
        <v>4209</v>
      </c>
      <c r="E938" s="663" t="s">
        <v>2397</v>
      </c>
      <c r="F938" s="664" t="s">
        <v>4242</v>
      </c>
      <c r="G938" s="663" t="s">
        <v>627</v>
      </c>
      <c r="H938" s="663" t="s">
        <v>2402</v>
      </c>
      <c r="I938" s="663" t="s">
        <v>2403</v>
      </c>
      <c r="J938" s="663" t="s">
        <v>2404</v>
      </c>
      <c r="K938" s="663" t="s">
        <v>1324</v>
      </c>
      <c r="L938" s="665">
        <v>309.89000000000004</v>
      </c>
      <c r="M938" s="665">
        <v>20</v>
      </c>
      <c r="N938" s="666">
        <v>6197.8000000000011</v>
      </c>
    </row>
    <row r="939" spans="1:14" ht="14.4" customHeight="1" x14ac:dyDescent="0.3">
      <c r="A939" s="661" t="s">
        <v>574</v>
      </c>
      <c r="B939" s="662" t="s">
        <v>575</v>
      </c>
      <c r="C939" s="663" t="s">
        <v>588</v>
      </c>
      <c r="D939" s="664" t="s">
        <v>4209</v>
      </c>
      <c r="E939" s="663" t="s">
        <v>2397</v>
      </c>
      <c r="F939" s="664" t="s">
        <v>4242</v>
      </c>
      <c r="G939" s="663" t="s">
        <v>627</v>
      </c>
      <c r="H939" s="663" t="s">
        <v>2918</v>
      </c>
      <c r="I939" s="663" t="s">
        <v>2919</v>
      </c>
      <c r="J939" s="663" t="s">
        <v>2920</v>
      </c>
      <c r="K939" s="663" t="s">
        <v>2921</v>
      </c>
      <c r="L939" s="665">
        <v>2719.1999999999989</v>
      </c>
      <c r="M939" s="665">
        <v>57</v>
      </c>
      <c r="N939" s="666">
        <v>154994.39999999994</v>
      </c>
    </row>
    <row r="940" spans="1:14" ht="14.4" customHeight="1" x14ac:dyDescent="0.3">
      <c r="A940" s="661" t="s">
        <v>574</v>
      </c>
      <c r="B940" s="662" t="s">
        <v>575</v>
      </c>
      <c r="C940" s="663" t="s">
        <v>588</v>
      </c>
      <c r="D940" s="664" t="s">
        <v>4209</v>
      </c>
      <c r="E940" s="663" t="s">
        <v>2397</v>
      </c>
      <c r="F940" s="664" t="s">
        <v>4242</v>
      </c>
      <c r="G940" s="663" t="s">
        <v>627</v>
      </c>
      <c r="H940" s="663" t="s">
        <v>2405</v>
      </c>
      <c r="I940" s="663" t="s">
        <v>2406</v>
      </c>
      <c r="J940" s="663" t="s">
        <v>2407</v>
      </c>
      <c r="K940" s="663" t="s">
        <v>2408</v>
      </c>
      <c r="L940" s="665">
        <v>2296.58</v>
      </c>
      <c r="M940" s="665">
        <v>1</v>
      </c>
      <c r="N940" s="666">
        <v>2296.58</v>
      </c>
    </row>
    <row r="941" spans="1:14" ht="14.4" customHeight="1" x14ac:dyDescent="0.3">
      <c r="A941" s="661" t="s">
        <v>574</v>
      </c>
      <c r="B941" s="662" t="s">
        <v>575</v>
      </c>
      <c r="C941" s="663" t="s">
        <v>588</v>
      </c>
      <c r="D941" s="664" t="s">
        <v>4209</v>
      </c>
      <c r="E941" s="663" t="s">
        <v>2397</v>
      </c>
      <c r="F941" s="664" t="s">
        <v>4242</v>
      </c>
      <c r="G941" s="663" t="s">
        <v>627</v>
      </c>
      <c r="H941" s="663" t="s">
        <v>2922</v>
      </c>
      <c r="I941" s="663" t="s">
        <v>2922</v>
      </c>
      <c r="J941" s="663" t="s">
        <v>2923</v>
      </c>
      <c r="K941" s="663" t="s">
        <v>2924</v>
      </c>
      <c r="L941" s="665">
        <v>3574.3166666666662</v>
      </c>
      <c r="M941" s="665">
        <v>3</v>
      </c>
      <c r="N941" s="666">
        <v>10722.949999999999</v>
      </c>
    </row>
    <row r="942" spans="1:14" ht="14.4" customHeight="1" x14ac:dyDescent="0.3">
      <c r="A942" s="661" t="s">
        <v>574</v>
      </c>
      <c r="B942" s="662" t="s">
        <v>575</v>
      </c>
      <c r="C942" s="663" t="s">
        <v>588</v>
      </c>
      <c r="D942" s="664" t="s">
        <v>4209</v>
      </c>
      <c r="E942" s="663" t="s">
        <v>2397</v>
      </c>
      <c r="F942" s="664" t="s">
        <v>4242</v>
      </c>
      <c r="G942" s="663" t="s">
        <v>627</v>
      </c>
      <c r="H942" s="663" t="s">
        <v>2925</v>
      </c>
      <c r="I942" s="663" t="s">
        <v>2926</v>
      </c>
      <c r="J942" s="663" t="s">
        <v>2927</v>
      </c>
      <c r="K942" s="663" t="s">
        <v>2924</v>
      </c>
      <c r="L942" s="665">
        <v>1680.58</v>
      </c>
      <c r="M942" s="665">
        <v>1</v>
      </c>
      <c r="N942" s="666">
        <v>1680.58</v>
      </c>
    </row>
    <row r="943" spans="1:14" ht="14.4" customHeight="1" x14ac:dyDescent="0.3">
      <c r="A943" s="661" t="s">
        <v>574</v>
      </c>
      <c r="B943" s="662" t="s">
        <v>575</v>
      </c>
      <c r="C943" s="663" t="s">
        <v>588</v>
      </c>
      <c r="D943" s="664" t="s">
        <v>4209</v>
      </c>
      <c r="E943" s="663" t="s">
        <v>2397</v>
      </c>
      <c r="F943" s="664" t="s">
        <v>4242</v>
      </c>
      <c r="G943" s="663" t="s">
        <v>627</v>
      </c>
      <c r="H943" s="663" t="s">
        <v>2928</v>
      </c>
      <c r="I943" s="663" t="s">
        <v>2929</v>
      </c>
      <c r="J943" s="663" t="s">
        <v>2930</v>
      </c>
      <c r="K943" s="663" t="s">
        <v>2924</v>
      </c>
      <c r="L943" s="665">
        <v>1335.1490498176411</v>
      </c>
      <c r="M943" s="665">
        <v>53.1</v>
      </c>
      <c r="N943" s="666">
        <v>70896.414545316744</v>
      </c>
    </row>
    <row r="944" spans="1:14" ht="14.4" customHeight="1" x14ac:dyDescent="0.3">
      <c r="A944" s="661" t="s">
        <v>574</v>
      </c>
      <c r="B944" s="662" t="s">
        <v>575</v>
      </c>
      <c r="C944" s="663" t="s">
        <v>588</v>
      </c>
      <c r="D944" s="664" t="s">
        <v>4209</v>
      </c>
      <c r="E944" s="663" t="s">
        <v>2397</v>
      </c>
      <c r="F944" s="664" t="s">
        <v>4242</v>
      </c>
      <c r="G944" s="663" t="s">
        <v>627</v>
      </c>
      <c r="H944" s="663" t="s">
        <v>2931</v>
      </c>
      <c r="I944" s="663" t="s">
        <v>2931</v>
      </c>
      <c r="J944" s="663" t="s">
        <v>2932</v>
      </c>
      <c r="K944" s="663" t="s">
        <v>2933</v>
      </c>
      <c r="L944" s="665">
        <v>3524.8399999999988</v>
      </c>
      <c r="M944" s="665">
        <v>37</v>
      </c>
      <c r="N944" s="666">
        <v>130419.07999999996</v>
      </c>
    </row>
    <row r="945" spans="1:14" ht="14.4" customHeight="1" x14ac:dyDescent="0.3">
      <c r="A945" s="661" t="s">
        <v>574</v>
      </c>
      <c r="B945" s="662" t="s">
        <v>575</v>
      </c>
      <c r="C945" s="663" t="s">
        <v>588</v>
      </c>
      <c r="D945" s="664" t="s">
        <v>4209</v>
      </c>
      <c r="E945" s="663" t="s">
        <v>2397</v>
      </c>
      <c r="F945" s="664" t="s">
        <v>4242</v>
      </c>
      <c r="G945" s="663" t="s">
        <v>627</v>
      </c>
      <c r="H945" s="663" t="s">
        <v>2934</v>
      </c>
      <c r="I945" s="663" t="s">
        <v>2934</v>
      </c>
      <c r="J945" s="663" t="s">
        <v>2932</v>
      </c>
      <c r="K945" s="663" t="s">
        <v>2419</v>
      </c>
      <c r="L945" s="665">
        <v>5286.5999999999995</v>
      </c>
      <c r="M945" s="665">
        <v>1</v>
      </c>
      <c r="N945" s="666">
        <v>5286.5999999999995</v>
      </c>
    </row>
    <row r="946" spans="1:14" ht="14.4" customHeight="1" x14ac:dyDescent="0.3">
      <c r="A946" s="661" t="s">
        <v>574</v>
      </c>
      <c r="B946" s="662" t="s">
        <v>575</v>
      </c>
      <c r="C946" s="663" t="s">
        <v>588</v>
      </c>
      <c r="D946" s="664" t="s">
        <v>4209</v>
      </c>
      <c r="E946" s="663" t="s">
        <v>2397</v>
      </c>
      <c r="F946" s="664" t="s">
        <v>4242</v>
      </c>
      <c r="G946" s="663" t="s">
        <v>627</v>
      </c>
      <c r="H946" s="663" t="s">
        <v>2935</v>
      </c>
      <c r="I946" s="663" t="s">
        <v>2936</v>
      </c>
      <c r="J946" s="663" t="s">
        <v>2937</v>
      </c>
      <c r="K946" s="663" t="s">
        <v>2938</v>
      </c>
      <c r="L946" s="665">
        <v>2221.34</v>
      </c>
      <c r="M946" s="665">
        <v>1.1000000000000001</v>
      </c>
      <c r="N946" s="666">
        <v>2443.4740000000002</v>
      </c>
    </row>
    <row r="947" spans="1:14" ht="14.4" customHeight="1" x14ac:dyDescent="0.3">
      <c r="A947" s="661" t="s">
        <v>574</v>
      </c>
      <c r="B947" s="662" t="s">
        <v>575</v>
      </c>
      <c r="C947" s="663" t="s">
        <v>591</v>
      </c>
      <c r="D947" s="664" t="s">
        <v>4210</v>
      </c>
      <c r="E947" s="663" t="s">
        <v>597</v>
      </c>
      <c r="F947" s="664" t="s">
        <v>4237</v>
      </c>
      <c r="G947" s="663"/>
      <c r="H947" s="663" t="s">
        <v>602</v>
      </c>
      <c r="I947" s="663" t="s">
        <v>603</v>
      </c>
      <c r="J947" s="663" t="s">
        <v>604</v>
      </c>
      <c r="K947" s="663" t="s">
        <v>605</v>
      </c>
      <c r="L947" s="665">
        <v>117.53500000000001</v>
      </c>
      <c r="M947" s="665">
        <v>8</v>
      </c>
      <c r="N947" s="666">
        <v>940.28000000000009</v>
      </c>
    </row>
    <row r="948" spans="1:14" ht="14.4" customHeight="1" x14ac:dyDescent="0.3">
      <c r="A948" s="661" t="s">
        <v>574</v>
      </c>
      <c r="B948" s="662" t="s">
        <v>575</v>
      </c>
      <c r="C948" s="663" t="s">
        <v>591</v>
      </c>
      <c r="D948" s="664" t="s">
        <v>4210</v>
      </c>
      <c r="E948" s="663" t="s">
        <v>597</v>
      </c>
      <c r="F948" s="664" t="s">
        <v>4237</v>
      </c>
      <c r="G948" s="663"/>
      <c r="H948" s="663" t="s">
        <v>2430</v>
      </c>
      <c r="I948" s="663" t="s">
        <v>2431</v>
      </c>
      <c r="J948" s="663" t="s">
        <v>2432</v>
      </c>
      <c r="K948" s="663" t="s">
        <v>2433</v>
      </c>
      <c r="L948" s="665">
        <v>249.39029481075613</v>
      </c>
      <c r="M948" s="665">
        <v>12</v>
      </c>
      <c r="N948" s="666">
        <v>2992.6835377290736</v>
      </c>
    </row>
    <row r="949" spans="1:14" ht="14.4" customHeight="1" x14ac:dyDescent="0.3">
      <c r="A949" s="661" t="s">
        <v>574</v>
      </c>
      <c r="B949" s="662" t="s">
        <v>575</v>
      </c>
      <c r="C949" s="663" t="s">
        <v>591</v>
      </c>
      <c r="D949" s="664" t="s">
        <v>4210</v>
      </c>
      <c r="E949" s="663" t="s">
        <v>597</v>
      </c>
      <c r="F949" s="664" t="s">
        <v>4237</v>
      </c>
      <c r="G949" s="663" t="s">
        <v>627</v>
      </c>
      <c r="H949" s="663" t="s">
        <v>628</v>
      </c>
      <c r="I949" s="663" t="s">
        <v>628</v>
      </c>
      <c r="J949" s="663" t="s">
        <v>629</v>
      </c>
      <c r="K949" s="663" t="s">
        <v>630</v>
      </c>
      <c r="L949" s="665">
        <v>171.60000000000011</v>
      </c>
      <c r="M949" s="665">
        <v>59</v>
      </c>
      <c r="N949" s="666">
        <v>10124.400000000007</v>
      </c>
    </row>
    <row r="950" spans="1:14" ht="14.4" customHeight="1" x14ac:dyDescent="0.3">
      <c r="A950" s="661" t="s">
        <v>574</v>
      </c>
      <c r="B950" s="662" t="s">
        <v>575</v>
      </c>
      <c r="C950" s="663" t="s">
        <v>591</v>
      </c>
      <c r="D950" s="664" t="s">
        <v>4210</v>
      </c>
      <c r="E950" s="663" t="s">
        <v>597</v>
      </c>
      <c r="F950" s="664" t="s">
        <v>4237</v>
      </c>
      <c r="G950" s="663" t="s">
        <v>627</v>
      </c>
      <c r="H950" s="663" t="s">
        <v>2437</v>
      </c>
      <c r="I950" s="663" t="s">
        <v>2437</v>
      </c>
      <c r="J950" s="663" t="s">
        <v>635</v>
      </c>
      <c r="K950" s="663" t="s">
        <v>2438</v>
      </c>
      <c r="L950" s="665">
        <v>126.50003569059628</v>
      </c>
      <c r="M950" s="665">
        <v>53</v>
      </c>
      <c r="N950" s="666">
        <v>6704.5018916016024</v>
      </c>
    </row>
    <row r="951" spans="1:14" ht="14.4" customHeight="1" x14ac:dyDescent="0.3">
      <c r="A951" s="661" t="s">
        <v>574</v>
      </c>
      <c r="B951" s="662" t="s">
        <v>575</v>
      </c>
      <c r="C951" s="663" t="s">
        <v>591</v>
      </c>
      <c r="D951" s="664" t="s">
        <v>4210</v>
      </c>
      <c r="E951" s="663" t="s">
        <v>597</v>
      </c>
      <c r="F951" s="664" t="s">
        <v>4237</v>
      </c>
      <c r="G951" s="663" t="s">
        <v>627</v>
      </c>
      <c r="H951" s="663" t="s">
        <v>643</v>
      </c>
      <c r="I951" s="663" t="s">
        <v>643</v>
      </c>
      <c r="J951" s="663" t="s">
        <v>629</v>
      </c>
      <c r="K951" s="663" t="s">
        <v>644</v>
      </c>
      <c r="L951" s="665">
        <v>93.606250000000003</v>
      </c>
      <c r="M951" s="665">
        <v>80</v>
      </c>
      <c r="N951" s="666">
        <v>7488.5</v>
      </c>
    </row>
    <row r="952" spans="1:14" ht="14.4" customHeight="1" x14ac:dyDescent="0.3">
      <c r="A952" s="661" t="s">
        <v>574</v>
      </c>
      <c r="B952" s="662" t="s">
        <v>575</v>
      </c>
      <c r="C952" s="663" t="s">
        <v>591</v>
      </c>
      <c r="D952" s="664" t="s">
        <v>4210</v>
      </c>
      <c r="E952" s="663" t="s">
        <v>597</v>
      </c>
      <c r="F952" s="664" t="s">
        <v>4237</v>
      </c>
      <c r="G952" s="663" t="s">
        <v>627</v>
      </c>
      <c r="H952" s="663" t="s">
        <v>653</v>
      </c>
      <c r="I952" s="663" t="s">
        <v>654</v>
      </c>
      <c r="J952" s="663" t="s">
        <v>655</v>
      </c>
      <c r="K952" s="663" t="s">
        <v>656</v>
      </c>
      <c r="L952" s="665">
        <v>87.029837398003863</v>
      </c>
      <c r="M952" s="665">
        <v>68</v>
      </c>
      <c r="N952" s="666">
        <v>5918.0289430642624</v>
      </c>
    </row>
    <row r="953" spans="1:14" ht="14.4" customHeight="1" x14ac:dyDescent="0.3">
      <c r="A953" s="661" t="s">
        <v>574</v>
      </c>
      <c r="B953" s="662" t="s">
        <v>575</v>
      </c>
      <c r="C953" s="663" t="s">
        <v>591</v>
      </c>
      <c r="D953" s="664" t="s">
        <v>4210</v>
      </c>
      <c r="E953" s="663" t="s">
        <v>597</v>
      </c>
      <c r="F953" s="664" t="s">
        <v>4237</v>
      </c>
      <c r="G953" s="663" t="s">
        <v>627</v>
      </c>
      <c r="H953" s="663" t="s">
        <v>657</v>
      </c>
      <c r="I953" s="663" t="s">
        <v>658</v>
      </c>
      <c r="J953" s="663" t="s">
        <v>659</v>
      </c>
      <c r="K953" s="663" t="s">
        <v>660</v>
      </c>
      <c r="L953" s="665">
        <v>97.164832864144003</v>
      </c>
      <c r="M953" s="665">
        <v>12</v>
      </c>
      <c r="N953" s="666">
        <v>1165.9779943697281</v>
      </c>
    </row>
    <row r="954" spans="1:14" ht="14.4" customHeight="1" x14ac:dyDescent="0.3">
      <c r="A954" s="661" t="s">
        <v>574</v>
      </c>
      <c r="B954" s="662" t="s">
        <v>575</v>
      </c>
      <c r="C954" s="663" t="s">
        <v>591</v>
      </c>
      <c r="D954" s="664" t="s">
        <v>4210</v>
      </c>
      <c r="E954" s="663" t="s">
        <v>597</v>
      </c>
      <c r="F954" s="664" t="s">
        <v>4237</v>
      </c>
      <c r="G954" s="663" t="s">
        <v>627</v>
      </c>
      <c r="H954" s="663" t="s">
        <v>661</v>
      </c>
      <c r="I954" s="663" t="s">
        <v>662</v>
      </c>
      <c r="J954" s="663" t="s">
        <v>659</v>
      </c>
      <c r="K954" s="663" t="s">
        <v>663</v>
      </c>
      <c r="L954" s="665">
        <v>100.78039231571638</v>
      </c>
      <c r="M954" s="665">
        <v>44</v>
      </c>
      <c r="N954" s="666">
        <v>4434.3372618915209</v>
      </c>
    </row>
    <row r="955" spans="1:14" ht="14.4" customHeight="1" x14ac:dyDescent="0.3">
      <c r="A955" s="661" t="s">
        <v>574</v>
      </c>
      <c r="B955" s="662" t="s">
        <v>575</v>
      </c>
      <c r="C955" s="663" t="s">
        <v>591</v>
      </c>
      <c r="D955" s="664" t="s">
        <v>4210</v>
      </c>
      <c r="E955" s="663" t="s">
        <v>597</v>
      </c>
      <c r="F955" s="664" t="s">
        <v>4237</v>
      </c>
      <c r="G955" s="663" t="s">
        <v>627</v>
      </c>
      <c r="H955" s="663" t="s">
        <v>664</v>
      </c>
      <c r="I955" s="663" t="s">
        <v>665</v>
      </c>
      <c r="J955" s="663" t="s">
        <v>666</v>
      </c>
      <c r="K955" s="663" t="s">
        <v>667</v>
      </c>
      <c r="L955" s="665">
        <v>167.60972035872314</v>
      </c>
      <c r="M955" s="665">
        <v>3</v>
      </c>
      <c r="N955" s="666">
        <v>502.82916107616938</v>
      </c>
    </row>
    <row r="956" spans="1:14" ht="14.4" customHeight="1" x14ac:dyDescent="0.3">
      <c r="A956" s="661" t="s">
        <v>574</v>
      </c>
      <c r="B956" s="662" t="s">
        <v>575</v>
      </c>
      <c r="C956" s="663" t="s">
        <v>591</v>
      </c>
      <c r="D956" s="664" t="s">
        <v>4210</v>
      </c>
      <c r="E956" s="663" t="s">
        <v>597</v>
      </c>
      <c r="F956" s="664" t="s">
        <v>4237</v>
      </c>
      <c r="G956" s="663" t="s">
        <v>627</v>
      </c>
      <c r="H956" s="663" t="s">
        <v>668</v>
      </c>
      <c r="I956" s="663" t="s">
        <v>669</v>
      </c>
      <c r="J956" s="663" t="s">
        <v>670</v>
      </c>
      <c r="K956" s="663" t="s">
        <v>671</v>
      </c>
      <c r="L956" s="665">
        <v>64.539781762294567</v>
      </c>
      <c r="M956" s="665">
        <v>5</v>
      </c>
      <c r="N956" s="666">
        <v>322.69890881147285</v>
      </c>
    </row>
    <row r="957" spans="1:14" ht="14.4" customHeight="1" x14ac:dyDescent="0.3">
      <c r="A957" s="661" t="s">
        <v>574</v>
      </c>
      <c r="B957" s="662" t="s">
        <v>575</v>
      </c>
      <c r="C957" s="663" t="s">
        <v>591</v>
      </c>
      <c r="D957" s="664" t="s">
        <v>4210</v>
      </c>
      <c r="E957" s="663" t="s">
        <v>597</v>
      </c>
      <c r="F957" s="664" t="s">
        <v>4237</v>
      </c>
      <c r="G957" s="663" t="s">
        <v>627</v>
      </c>
      <c r="H957" s="663" t="s">
        <v>676</v>
      </c>
      <c r="I957" s="663" t="s">
        <v>677</v>
      </c>
      <c r="J957" s="663" t="s">
        <v>678</v>
      </c>
      <c r="K957" s="663" t="s">
        <v>679</v>
      </c>
      <c r="L957" s="665">
        <v>60.660354233629292</v>
      </c>
      <c r="M957" s="665">
        <v>1</v>
      </c>
      <c r="N957" s="666">
        <v>60.660354233629292</v>
      </c>
    </row>
    <row r="958" spans="1:14" ht="14.4" customHeight="1" x14ac:dyDescent="0.3">
      <c r="A958" s="661" t="s">
        <v>574</v>
      </c>
      <c r="B958" s="662" t="s">
        <v>575</v>
      </c>
      <c r="C958" s="663" t="s">
        <v>591</v>
      </c>
      <c r="D958" s="664" t="s">
        <v>4210</v>
      </c>
      <c r="E958" s="663" t="s">
        <v>597</v>
      </c>
      <c r="F958" s="664" t="s">
        <v>4237</v>
      </c>
      <c r="G958" s="663" t="s">
        <v>627</v>
      </c>
      <c r="H958" s="663" t="s">
        <v>696</v>
      </c>
      <c r="I958" s="663" t="s">
        <v>697</v>
      </c>
      <c r="J958" s="663" t="s">
        <v>698</v>
      </c>
      <c r="K958" s="663" t="s">
        <v>699</v>
      </c>
      <c r="L958" s="665">
        <v>27.753290694901391</v>
      </c>
      <c r="M958" s="665">
        <v>36</v>
      </c>
      <c r="N958" s="666">
        <v>999.11846501645005</v>
      </c>
    </row>
    <row r="959" spans="1:14" ht="14.4" customHeight="1" x14ac:dyDescent="0.3">
      <c r="A959" s="661" t="s">
        <v>574</v>
      </c>
      <c r="B959" s="662" t="s">
        <v>575</v>
      </c>
      <c r="C959" s="663" t="s">
        <v>591</v>
      </c>
      <c r="D959" s="664" t="s">
        <v>4210</v>
      </c>
      <c r="E959" s="663" t="s">
        <v>597</v>
      </c>
      <c r="F959" s="664" t="s">
        <v>4237</v>
      </c>
      <c r="G959" s="663" t="s">
        <v>627</v>
      </c>
      <c r="H959" s="663" t="s">
        <v>2939</v>
      </c>
      <c r="I959" s="663" t="s">
        <v>2940</v>
      </c>
      <c r="J959" s="663" t="s">
        <v>2941</v>
      </c>
      <c r="K959" s="663" t="s">
        <v>2942</v>
      </c>
      <c r="L959" s="665">
        <v>115.99519335058363</v>
      </c>
      <c r="M959" s="665">
        <v>25</v>
      </c>
      <c r="N959" s="666">
        <v>2899.8798337645908</v>
      </c>
    </row>
    <row r="960" spans="1:14" ht="14.4" customHeight="1" x14ac:dyDescent="0.3">
      <c r="A960" s="661" t="s">
        <v>574</v>
      </c>
      <c r="B960" s="662" t="s">
        <v>575</v>
      </c>
      <c r="C960" s="663" t="s">
        <v>591</v>
      </c>
      <c r="D960" s="664" t="s">
        <v>4210</v>
      </c>
      <c r="E960" s="663" t="s">
        <v>597</v>
      </c>
      <c r="F960" s="664" t="s">
        <v>4237</v>
      </c>
      <c r="G960" s="663" t="s">
        <v>627</v>
      </c>
      <c r="H960" s="663" t="s">
        <v>734</v>
      </c>
      <c r="I960" s="663" t="s">
        <v>735</v>
      </c>
      <c r="J960" s="663" t="s">
        <v>736</v>
      </c>
      <c r="K960" s="663" t="s">
        <v>737</v>
      </c>
      <c r="L960" s="665">
        <v>354.01272241285801</v>
      </c>
      <c r="M960" s="665">
        <v>9</v>
      </c>
      <c r="N960" s="666">
        <v>3186.1145017157219</v>
      </c>
    </row>
    <row r="961" spans="1:14" ht="14.4" customHeight="1" x14ac:dyDescent="0.3">
      <c r="A961" s="661" t="s">
        <v>574</v>
      </c>
      <c r="B961" s="662" t="s">
        <v>575</v>
      </c>
      <c r="C961" s="663" t="s">
        <v>591</v>
      </c>
      <c r="D961" s="664" t="s">
        <v>4210</v>
      </c>
      <c r="E961" s="663" t="s">
        <v>597</v>
      </c>
      <c r="F961" s="664" t="s">
        <v>4237</v>
      </c>
      <c r="G961" s="663" t="s">
        <v>627</v>
      </c>
      <c r="H961" s="663" t="s">
        <v>754</v>
      </c>
      <c r="I961" s="663" t="s">
        <v>755</v>
      </c>
      <c r="J961" s="663" t="s">
        <v>756</v>
      </c>
      <c r="K961" s="663" t="s">
        <v>757</v>
      </c>
      <c r="L961" s="665">
        <v>235.82500000000002</v>
      </c>
      <c r="M961" s="665">
        <v>12</v>
      </c>
      <c r="N961" s="666">
        <v>2829.9</v>
      </c>
    </row>
    <row r="962" spans="1:14" ht="14.4" customHeight="1" x14ac:dyDescent="0.3">
      <c r="A962" s="661" t="s">
        <v>574</v>
      </c>
      <c r="B962" s="662" t="s">
        <v>575</v>
      </c>
      <c r="C962" s="663" t="s">
        <v>591</v>
      </c>
      <c r="D962" s="664" t="s">
        <v>4210</v>
      </c>
      <c r="E962" s="663" t="s">
        <v>597</v>
      </c>
      <c r="F962" s="664" t="s">
        <v>4237</v>
      </c>
      <c r="G962" s="663" t="s">
        <v>627</v>
      </c>
      <c r="H962" s="663" t="s">
        <v>2449</v>
      </c>
      <c r="I962" s="663" t="s">
        <v>2450</v>
      </c>
      <c r="J962" s="663" t="s">
        <v>2451</v>
      </c>
      <c r="K962" s="663" t="s">
        <v>2452</v>
      </c>
      <c r="L962" s="665">
        <v>441.09924999999998</v>
      </c>
      <c r="M962" s="665">
        <v>2</v>
      </c>
      <c r="N962" s="666">
        <v>882.19849999999997</v>
      </c>
    </row>
    <row r="963" spans="1:14" ht="14.4" customHeight="1" x14ac:dyDescent="0.3">
      <c r="A963" s="661" t="s">
        <v>574</v>
      </c>
      <c r="B963" s="662" t="s">
        <v>575</v>
      </c>
      <c r="C963" s="663" t="s">
        <v>591</v>
      </c>
      <c r="D963" s="664" t="s">
        <v>4210</v>
      </c>
      <c r="E963" s="663" t="s">
        <v>597</v>
      </c>
      <c r="F963" s="664" t="s">
        <v>4237</v>
      </c>
      <c r="G963" s="663" t="s">
        <v>627</v>
      </c>
      <c r="H963" s="663" t="s">
        <v>2453</v>
      </c>
      <c r="I963" s="663" t="s">
        <v>2454</v>
      </c>
      <c r="J963" s="663" t="s">
        <v>1200</v>
      </c>
      <c r="K963" s="663" t="s">
        <v>2455</v>
      </c>
      <c r="L963" s="665">
        <v>185.73620263922922</v>
      </c>
      <c r="M963" s="665">
        <v>134</v>
      </c>
      <c r="N963" s="666">
        <v>24888.651153656716</v>
      </c>
    </row>
    <row r="964" spans="1:14" ht="14.4" customHeight="1" x14ac:dyDescent="0.3">
      <c r="A964" s="661" t="s">
        <v>574</v>
      </c>
      <c r="B964" s="662" t="s">
        <v>575</v>
      </c>
      <c r="C964" s="663" t="s">
        <v>591</v>
      </c>
      <c r="D964" s="664" t="s">
        <v>4210</v>
      </c>
      <c r="E964" s="663" t="s">
        <v>597</v>
      </c>
      <c r="F964" s="664" t="s">
        <v>4237</v>
      </c>
      <c r="G964" s="663" t="s">
        <v>627</v>
      </c>
      <c r="H964" s="663" t="s">
        <v>782</v>
      </c>
      <c r="I964" s="663" t="s">
        <v>782</v>
      </c>
      <c r="J964" s="663" t="s">
        <v>783</v>
      </c>
      <c r="K964" s="663" t="s">
        <v>784</v>
      </c>
      <c r="L964" s="665">
        <v>36.688227978571696</v>
      </c>
      <c r="M964" s="665">
        <v>69</v>
      </c>
      <c r="N964" s="666">
        <v>2531.4877305214472</v>
      </c>
    </row>
    <row r="965" spans="1:14" ht="14.4" customHeight="1" x14ac:dyDescent="0.3">
      <c r="A965" s="661" t="s">
        <v>574</v>
      </c>
      <c r="B965" s="662" t="s">
        <v>575</v>
      </c>
      <c r="C965" s="663" t="s">
        <v>591</v>
      </c>
      <c r="D965" s="664" t="s">
        <v>4210</v>
      </c>
      <c r="E965" s="663" t="s">
        <v>597</v>
      </c>
      <c r="F965" s="664" t="s">
        <v>4237</v>
      </c>
      <c r="G965" s="663" t="s">
        <v>627</v>
      </c>
      <c r="H965" s="663" t="s">
        <v>835</v>
      </c>
      <c r="I965" s="663" t="s">
        <v>836</v>
      </c>
      <c r="J965" s="663" t="s">
        <v>837</v>
      </c>
      <c r="K965" s="663" t="s">
        <v>838</v>
      </c>
      <c r="L965" s="665">
        <v>326.20611247608059</v>
      </c>
      <c r="M965" s="665">
        <v>7</v>
      </c>
      <c r="N965" s="666">
        <v>2283.442787332564</v>
      </c>
    </row>
    <row r="966" spans="1:14" ht="14.4" customHeight="1" x14ac:dyDescent="0.3">
      <c r="A966" s="661" t="s">
        <v>574</v>
      </c>
      <c r="B966" s="662" t="s">
        <v>575</v>
      </c>
      <c r="C966" s="663" t="s">
        <v>591</v>
      </c>
      <c r="D966" s="664" t="s">
        <v>4210</v>
      </c>
      <c r="E966" s="663" t="s">
        <v>597</v>
      </c>
      <c r="F966" s="664" t="s">
        <v>4237</v>
      </c>
      <c r="G966" s="663" t="s">
        <v>627</v>
      </c>
      <c r="H966" s="663" t="s">
        <v>2471</v>
      </c>
      <c r="I966" s="663" t="s">
        <v>2472</v>
      </c>
      <c r="J966" s="663" t="s">
        <v>2473</v>
      </c>
      <c r="K966" s="663" t="s">
        <v>1246</v>
      </c>
      <c r="L966" s="665">
        <v>74.870000000000019</v>
      </c>
      <c r="M966" s="665">
        <v>1</v>
      </c>
      <c r="N966" s="666">
        <v>74.870000000000019</v>
      </c>
    </row>
    <row r="967" spans="1:14" ht="14.4" customHeight="1" x14ac:dyDescent="0.3">
      <c r="A967" s="661" t="s">
        <v>574</v>
      </c>
      <c r="B967" s="662" t="s">
        <v>575</v>
      </c>
      <c r="C967" s="663" t="s">
        <v>591</v>
      </c>
      <c r="D967" s="664" t="s">
        <v>4210</v>
      </c>
      <c r="E967" s="663" t="s">
        <v>597</v>
      </c>
      <c r="F967" s="664" t="s">
        <v>4237</v>
      </c>
      <c r="G967" s="663" t="s">
        <v>627</v>
      </c>
      <c r="H967" s="663" t="s">
        <v>931</v>
      </c>
      <c r="I967" s="663" t="s">
        <v>932</v>
      </c>
      <c r="J967" s="663" t="s">
        <v>933</v>
      </c>
      <c r="K967" s="663" t="s">
        <v>934</v>
      </c>
      <c r="L967" s="665">
        <v>359.68</v>
      </c>
      <c r="M967" s="665">
        <v>3</v>
      </c>
      <c r="N967" s="666">
        <v>1079.04</v>
      </c>
    </row>
    <row r="968" spans="1:14" ht="14.4" customHeight="1" x14ac:dyDescent="0.3">
      <c r="A968" s="661" t="s">
        <v>574</v>
      </c>
      <c r="B968" s="662" t="s">
        <v>575</v>
      </c>
      <c r="C968" s="663" t="s">
        <v>591</v>
      </c>
      <c r="D968" s="664" t="s">
        <v>4210</v>
      </c>
      <c r="E968" s="663" t="s">
        <v>597</v>
      </c>
      <c r="F968" s="664" t="s">
        <v>4237</v>
      </c>
      <c r="G968" s="663" t="s">
        <v>627</v>
      </c>
      <c r="H968" s="663" t="s">
        <v>935</v>
      </c>
      <c r="I968" s="663" t="s">
        <v>936</v>
      </c>
      <c r="J968" s="663" t="s">
        <v>937</v>
      </c>
      <c r="K968" s="663" t="s">
        <v>938</v>
      </c>
      <c r="L968" s="665">
        <v>63.58</v>
      </c>
      <c r="M968" s="665">
        <v>2</v>
      </c>
      <c r="N968" s="666">
        <v>127.16</v>
      </c>
    </row>
    <row r="969" spans="1:14" ht="14.4" customHeight="1" x14ac:dyDescent="0.3">
      <c r="A969" s="661" t="s">
        <v>574</v>
      </c>
      <c r="B969" s="662" t="s">
        <v>575</v>
      </c>
      <c r="C969" s="663" t="s">
        <v>591</v>
      </c>
      <c r="D969" s="664" t="s">
        <v>4210</v>
      </c>
      <c r="E969" s="663" t="s">
        <v>597</v>
      </c>
      <c r="F969" s="664" t="s">
        <v>4237</v>
      </c>
      <c r="G969" s="663" t="s">
        <v>627</v>
      </c>
      <c r="H969" s="663" t="s">
        <v>988</v>
      </c>
      <c r="I969" s="663" t="s">
        <v>989</v>
      </c>
      <c r="J969" s="663" t="s">
        <v>990</v>
      </c>
      <c r="K969" s="663" t="s">
        <v>991</v>
      </c>
      <c r="L969" s="665">
        <v>375.47750613469464</v>
      </c>
      <c r="M969" s="665">
        <v>635</v>
      </c>
      <c r="N969" s="666">
        <v>238428.21639553111</v>
      </c>
    </row>
    <row r="970" spans="1:14" ht="14.4" customHeight="1" x14ac:dyDescent="0.3">
      <c r="A970" s="661" t="s">
        <v>574</v>
      </c>
      <c r="B970" s="662" t="s">
        <v>575</v>
      </c>
      <c r="C970" s="663" t="s">
        <v>591</v>
      </c>
      <c r="D970" s="664" t="s">
        <v>4210</v>
      </c>
      <c r="E970" s="663" t="s">
        <v>597</v>
      </c>
      <c r="F970" s="664" t="s">
        <v>4237</v>
      </c>
      <c r="G970" s="663" t="s">
        <v>627</v>
      </c>
      <c r="H970" s="663" t="s">
        <v>1032</v>
      </c>
      <c r="I970" s="663" t="s">
        <v>215</v>
      </c>
      <c r="J970" s="663" t="s">
        <v>1033</v>
      </c>
      <c r="K970" s="663"/>
      <c r="L970" s="665">
        <v>97.320502775258305</v>
      </c>
      <c r="M970" s="665">
        <v>1</v>
      </c>
      <c r="N970" s="666">
        <v>97.320502775258305</v>
      </c>
    </row>
    <row r="971" spans="1:14" ht="14.4" customHeight="1" x14ac:dyDescent="0.3">
      <c r="A971" s="661" t="s">
        <v>574</v>
      </c>
      <c r="B971" s="662" t="s">
        <v>575</v>
      </c>
      <c r="C971" s="663" t="s">
        <v>591</v>
      </c>
      <c r="D971" s="664" t="s">
        <v>4210</v>
      </c>
      <c r="E971" s="663" t="s">
        <v>597</v>
      </c>
      <c r="F971" s="664" t="s">
        <v>4237</v>
      </c>
      <c r="G971" s="663" t="s">
        <v>627</v>
      </c>
      <c r="H971" s="663" t="s">
        <v>1082</v>
      </c>
      <c r="I971" s="663" t="s">
        <v>1083</v>
      </c>
      <c r="J971" s="663" t="s">
        <v>1084</v>
      </c>
      <c r="K971" s="663"/>
      <c r="L971" s="665">
        <v>133.90714811951341</v>
      </c>
      <c r="M971" s="665">
        <v>103</v>
      </c>
      <c r="N971" s="666">
        <v>13792.436256309882</v>
      </c>
    </row>
    <row r="972" spans="1:14" ht="14.4" customHeight="1" x14ac:dyDescent="0.3">
      <c r="A972" s="661" t="s">
        <v>574</v>
      </c>
      <c r="B972" s="662" t="s">
        <v>575</v>
      </c>
      <c r="C972" s="663" t="s">
        <v>591</v>
      </c>
      <c r="D972" s="664" t="s">
        <v>4210</v>
      </c>
      <c r="E972" s="663" t="s">
        <v>597</v>
      </c>
      <c r="F972" s="664" t="s">
        <v>4237</v>
      </c>
      <c r="G972" s="663" t="s">
        <v>627</v>
      </c>
      <c r="H972" s="663" t="s">
        <v>1093</v>
      </c>
      <c r="I972" s="663" t="s">
        <v>1094</v>
      </c>
      <c r="J972" s="663" t="s">
        <v>1095</v>
      </c>
      <c r="K972" s="663" t="s">
        <v>1096</v>
      </c>
      <c r="L972" s="665">
        <v>93.884772155751278</v>
      </c>
      <c r="M972" s="665">
        <v>8</v>
      </c>
      <c r="N972" s="666">
        <v>751.07817724601023</v>
      </c>
    </row>
    <row r="973" spans="1:14" ht="14.4" customHeight="1" x14ac:dyDescent="0.3">
      <c r="A973" s="661" t="s">
        <v>574</v>
      </c>
      <c r="B973" s="662" t="s">
        <v>575</v>
      </c>
      <c r="C973" s="663" t="s">
        <v>591</v>
      </c>
      <c r="D973" s="664" t="s">
        <v>4210</v>
      </c>
      <c r="E973" s="663" t="s">
        <v>597</v>
      </c>
      <c r="F973" s="664" t="s">
        <v>4237</v>
      </c>
      <c r="G973" s="663" t="s">
        <v>627</v>
      </c>
      <c r="H973" s="663" t="s">
        <v>1101</v>
      </c>
      <c r="I973" s="663" t="s">
        <v>1102</v>
      </c>
      <c r="J973" s="663" t="s">
        <v>1095</v>
      </c>
      <c r="K973" s="663" t="s">
        <v>1103</v>
      </c>
      <c r="L973" s="665">
        <v>34.390000000000008</v>
      </c>
      <c r="M973" s="665">
        <v>3</v>
      </c>
      <c r="N973" s="666">
        <v>103.17000000000002</v>
      </c>
    </row>
    <row r="974" spans="1:14" ht="14.4" customHeight="1" x14ac:dyDescent="0.3">
      <c r="A974" s="661" t="s">
        <v>574</v>
      </c>
      <c r="B974" s="662" t="s">
        <v>575</v>
      </c>
      <c r="C974" s="663" t="s">
        <v>591</v>
      </c>
      <c r="D974" s="664" t="s">
        <v>4210</v>
      </c>
      <c r="E974" s="663" t="s">
        <v>597</v>
      </c>
      <c r="F974" s="664" t="s">
        <v>4237</v>
      </c>
      <c r="G974" s="663" t="s">
        <v>627</v>
      </c>
      <c r="H974" s="663" t="s">
        <v>2495</v>
      </c>
      <c r="I974" s="663" t="s">
        <v>215</v>
      </c>
      <c r="J974" s="663" t="s">
        <v>2496</v>
      </c>
      <c r="K974" s="663" t="s">
        <v>2497</v>
      </c>
      <c r="L974" s="665">
        <v>176.06614511400994</v>
      </c>
      <c r="M974" s="665">
        <v>6</v>
      </c>
      <c r="N974" s="666">
        <v>1056.3968706840596</v>
      </c>
    </row>
    <row r="975" spans="1:14" ht="14.4" customHeight="1" x14ac:dyDescent="0.3">
      <c r="A975" s="661" t="s">
        <v>574</v>
      </c>
      <c r="B975" s="662" t="s">
        <v>575</v>
      </c>
      <c r="C975" s="663" t="s">
        <v>591</v>
      </c>
      <c r="D975" s="664" t="s">
        <v>4210</v>
      </c>
      <c r="E975" s="663" t="s">
        <v>597</v>
      </c>
      <c r="F975" s="664" t="s">
        <v>4237</v>
      </c>
      <c r="G975" s="663" t="s">
        <v>627</v>
      </c>
      <c r="H975" s="663" t="s">
        <v>1155</v>
      </c>
      <c r="I975" s="663" t="s">
        <v>1156</v>
      </c>
      <c r="J975" s="663" t="s">
        <v>1157</v>
      </c>
      <c r="K975" s="663"/>
      <c r="L975" s="665">
        <v>452.17549344035189</v>
      </c>
      <c r="M975" s="665">
        <v>21</v>
      </c>
      <c r="N975" s="666">
        <v>9495.68536224739</v>
      </c>
    </row>
    <row r="976" spans="1:14" ht="14.4" customHeight="1" x14ac:dyDescent="0.3">
      <c r="A976" s="661" t="s">
        <v>574</v>
      </c>
      <c r="B976" s="662" t="s">
        <v>575</v>
      </c>
      <c r="C976" s="663" t="s">
        <v>591</v>
      </c>
      <c r="D976" s="664" t="s">
        <v>4210</v>
      </c>
      <c r="E976" s="663" t="s">
        <v>597</v>
      </c>
      <c r="F976" s="664" t="s">
        <v>4237</v>
      </c>
      <c r="G976" s="663" t="s">
        <v>627</v>
      </c>
      <c r="H976" s="663" t="s">
        <v>1158</v>
      </c>
      <c r="I976" s="663" t="s">
        <v>215</v>
      </c>
      <c r="J976" s="663" t="s">
        <v>1159</v>
      </c>
      <c r="K976" s="663"/>
      <c r="L976" s="665">
        <v>191.130880753844</v>
      </c>
      <c r="M976" s="665">
        <v>2</v>
      </c>
      <c r="N976" s="666">
        <v>382.26176150768799</v>
      </c>
    </row>
    <row r="977" spans="1:14" ht="14.4" customHeight="1" x14ac:dyDescent="0.3">
      <c r="A977" s="661" t="s">
        <v>574</v>
      </c>
      <c r="B977" s="662" t="s">
        <v>575</v>
      </c>
      <c r="C977" s="663" t="s">
        <v>591</v>
      </c>
      <c r="D977" s="664" t="s">
        <v>4210</v>
      </c>
      <c r="E977" s="663" t="s">
        <v>597</v>
      </c>
      <c r="F977" s="664" t="s">
        <v>4237</v>
      </c>
      <c r="G977" s="663" t="s">
        <v>627</v>
      </c>
      <c r="H977" s="663" t="s">
        <v>1164</v>
      </c>
      <c r="I977" s="663" t="s">
        <v>1164</v>
      </c>
      <c r="J977" s="663" t="s">
        <v>629</v>
      </c>
      <c r="K977" s="663" t="s">
        <v>1165</v>
      </c>
      <c r="L977" s="665">
        <v>193.04680792607846</v>
      </c>
      <c r="M977" s="665">
        <v>80</v>
      </c>
      <c r="N977" s="666">
        <v>15443.744634086277</v>
      </c>
    </row>
    <row r="978" spans="1:14" ht="14.4" customHeight="1" x14ac:dyDescent="0.3">
      <c r="A978" s="661" t="s">
        <v>574</v>
      </c>
      <c r="B978" s="662" t="s">
        <v>575</v>
      </c>
      <c r="C978" s="663" t="s">
        <v>591</v>
      </c>
      <c r="D978" s="664" t="s">
        <v>4210</v>
      </c>
      <c r="E978" s="663" t="s">
        <v>597</v>
      </c>
      <c r="F978" s="664" t="s">
        <v>4237</v>
      </c>
      <c r="G978" s="663" t="s">
        <v>627</v>
      </c>
      <c r="H978" s="663" t="s">
        <v>1176</v>
      </c>
      <c r="I978" s="663" t="s">
        <v>1177</v>
      </c>
      <c r="J978" s="663" t="s">
        <v>1178</v>
      </c>
      <c r="K978" s="663" t="s">
        <v>656</v>
      </c>
      <c r="L978" s="665">
        <v>124.2561337151907</v>
      </c>
      <c r="M978" s="665">
        <v>369</v>
      </c>
      <c r="N978" s="666">
        <v>45850.513340905367</v>
      </c>
    </row>
    <row r="979" spans="1:14" ht="14.4" customHeight="1" x14ac:dyDescent="0.3">
      <c r="A979" s="661" t="s">
        <v>574</v>
      </c>
      <c r="B979" s="662" t="s">
        <v>575</v>
      </c>
      <c r="C979" s="663" t="s">
        <v>591</v>
      </c>
      <c r="D979" s="664" t="s">
        <v>4210</v>
      </c>
      <c r="E979" s="663" t="s">
        <v>597</v>
      </c>
      <c r="F979" s="664" t="s">
        <v>4237</v>
      </c>
      <c r="G979" s="663" t="s">
        <v>627</v>
      </c>
      <c r="H979" s="663" t="s">
        <v>1179</v>
      </c>
      <c r="I979" s="663" t="s">
        <v>1180</v>
      </c>
      <c r="J979" s="663" t="s">
        <v>1181</v>
      </c>
      <c r="K979" s="663" t="s">
        <v>1182</v>
      </c>
      <c r="L979" s="665">
        <v>60.38</v>
      </c>
      <c r="M979" s="665">
        <v>1</v>
      </c>
      <c r="N979" s="666">
        <v>60.38</v>
      </c>
    </row>
    <row r="980" spans="1:14" ht="14.4" customHeight="1" x14ac:dyDescent="0.3">
      <c r="A980" s="661" t="s">
        <v>574</v>
      </c>
      <c r="B980" s="662" t="s">
        <v>575</v>
      </c>
      <c r="C980" s="663" t="s">
        <v>591</v>
      </c>
      <c r="D980" s="664" t="s">
        <v>4210</v>
      </c>
      <c r="E980" s="663" t="s">
        <v>597</v>
      </c>
      <c r="F980" s="664" t="s">
        <v>4237</v>
      </c>
      <c r="G980" s="663" t="s">
        <v>627</v>
      </c>
      <c r="H980" s="663" t="s">
        <v>1198</v>
      </c>
      <c r="I980" s="663" t="s">
        <v>1199</v>
      </c>
      <c r="J980" s="663" t="s">
        <v>1200</v>
      </c>
      <c r="K980" s="663" t="s">
        <v>1201</v>
      </c>
      <c r="L980" s="665">
        <v>239.82554186610764</v>
      </c>
      <c r="M980" s="665">
        <v>106</v>
      </c>
      <c r="N980" s="666">
        <v>25421.50743780741</v>
      </c>
    </row>
    <row r="981" spans="1:14" ht="14.4" customHeight="1" x14ac:dyDescent="0.3">
      <c r="A981" s="661" t="s">
        <v>574</v>
      </c>
      <c r="B981" s="662" t="s">
        <v>575</v>
      </c>
      <c r="C981" s="663" t="s">
        <v>591</v>
      </c>
      <c r="D981" s="664" t="s">
        <v>4210</v>
      </c>
      <c r="E981" s="663" t="s">
        <v>597</v>
      </c>
      <c r="F981" s="664" t="s">
        <v>4237</v>
      </c>
      <c r="G981" s="663" t="s">
        <v>627</v>
      </c>
      <c r="H981" s="663" t="s">
        <v>1227</v>
      </c>
      <c r="I981" s="663" t="s">
        <v>1228</v>
      </c>
      <c r="J981" s="663" t="s">
        <v>1229</v>
      </c>
      <c r="K981" s="663" t="s">
        <v>1230</v>
      </c>
      <c r="L981" s="665">
        <v>190.03047065846798</v>
      </c>
      <c r="M981" s="665">
        <v>89.6</v>
      </c>
      <c r="N981" s="666">
        <v>17026.73017099873</v>
      </c>
    </row>
    <row r="982" spans="1:14" ht="14.4" customHeight="1" x14ac:dyDescent="0.3">
      <c r="A982" s="661" t="s">
        <v>574</v>
      </c>
      <c r="B982" s="662" t="s">
        <v>575</v>
      </c>
      <c r="C982" s="663" t="s">
        <v>591</v>
      </c>
      <c r="D982" s="664" t="s">
        <v>4210</v>
      </c>
      <c r="E982" s="663" t="s">
        <v>597</v>
      </c>
      <c r="F982" s="664" t="s">
        <v>4237</v>
      </c>
      <c r="G982" s="663" t="s">
        <v>627</v>
      </c>
      <c r="H982" s="663" t="s">
        <v>1237</v>
      </c>
      <c r="I982" s="663" t="s">
        <v>1238</v>
      </c>
      <c r="J982" s="663" t="s">
        <v>1239</v>
      </c>
      <c r="K982" s="663" t="s">
        <v>1240</v>
      </c>
      <c r="L982" s="665">
        <v>21.018007780237951</v>
      </c>
      <c r="M982" s="665">
        <v>550</v>
      </c>
      <c r="N982" s="666">
        <v>11559.904279130873</v>
      </c>
    </row>
    <row r="983" spans="1:14" ht="14.4" customHeight="1" x14ac:dyDescent="0.3">
      <c r="A983" s="661" t="s">
        <v>574</v>
      </c>
      <c r="B983" s="662" t="s">
        <v>575</v>
      </c>
      <c r="C983" s="663" t="s">
        <v>591</v>
      </c>
      <c r="D983" s="664" t="s">
        <v>4210</v>
      </c>
      <c r="E983" s="663" t="s">
        <v>597</v>
      </c>
      <c r="F983" s="664" t="s">
        <v>4237</v>
      </c>
      <c r="G983" s="663" t="s">
        <v>627</v>
      </c>
      <c r="H983" s="663" t="s">
        <v>2943</v>
      </c>
      <c r="I983" s="663" t="s">
        <v>2944</v>
      </c>
      <c r="J983" s="663" t="s">
        <v>2945</v>
      </c>
      <c r="K983" s="663" t="s">
        <v>2946</v>
      </c>
      <c r="L983" s="665">
        <v>52.22000000000002</v>
      </c>
      <c r="M983" s="665">
        <v>2</v>
      </c>
      <c r="N983" s="666">
        <v>104.44000000000004</v>
      </c>
    </row>
    <row r="984" spans="1:14" ht="14.4" customHeight="1" x14ac:dyDescent="0.3">
      <c r="A984" s="661" t="s">
        <v>574</v>
      </c>
      <c r="B984" s="662" t="s">
        <v>575</v>
      </c>
      <c r="C984" s="663" t="s">
        <v>591</v>
      </c>
      <c r="D984" s="664" t="s">
        <v>4210</v>
      </c>
      <c r="E984" s="663" t="s">
        <v>597</v>
      </c>
      <c r="F984" s="664" t="s">
        <v>4237</v>
      </c>
      <c r="G984" s="663" t="s">
        <v>627</v>
      </c>
      <c r="H984" s="663" t="s">
        <v>2516</v>
      </c>
      <c r="I984" s="663" t="s">
        <v>215</v>
      </c>
      <c r="J984" s="663" t="s">
        <v>2517</v>
      </c>
      <c r="K984" s="663"/>
      <c r="L984" s="665">
        <v>72.696779820930956</v>
      </c>
      <c r="M984" s="665">
        <v>6</v>
      </c>
      <c r="N984" s="666">
        <v>436.18067892558577</v>
      </c>
    </row>
    <row r="985" spans="1:14" ht="14.4" customHeight="1" x14ac:dyDescent="0.3">
      <c r="A985" s="661" t="s">
        <v>574</v>
      </c>
      <c r="B985" s="662" t="s">
        <v>575</v>
      </c>
      <c r="C985" s="663" t="s">
        <v>591</v>
      </c>
      <c r="D985" s="664" t="s">
        <v>4210</v>
      </c>
      <c r="E985" s="663" t="s">
        <v>597</v>
      </c>
      <c r="F985" s="664" t="s">
        <v>4237</v>
      </c>
      <c r="G985" s="663" t="s">
        <v>627</v>
      </c>
      <c r="H985" s="663" t="s">
        <v>1286</v>
      </c>
      <c r="I985" s="663" t="s">
        <v>1287</v>
      </c>
      <c r="J985" s="663" t="s">
        <v>666</v>
      </c>
      <c r="K985" s="663" t="s">
        <v>1288</v>
      </c>
      <c r="L985" s="665">
        <v>64.004475528967362</v>
      </c>
      <c r="M985" s="665">
        <v>67</v>
      </c>
      <c r="N985" s="666">
        <v>4288.2998604408131</v>
      </c>
    </row>
    <row r="986" spans="1:14" ht="14.4" customHeight="1" x14ac:dyDescent="0.3">
      <c r="A986" s="661" t="s">
        <v>574</v>
      </c>
      <c r="B986" s="662" t="s">
        <v>575</v>
      </c>
      <c r="C986" s="663" t="s">
        <v>591</v>
      </c>
      <c r="D986" s="664" t="s">
        <v>4210</v>
      </c>
      <c r="E986" s="663" t="s">
        <v>597</v>
      </c>
      <c r="F986" s="664" t="s">
        <v>4237</v>
      </c>
      <c r="G986" s="663" t="s">
        <v>627</v>
      </c>
      <c r="H986" s="663" t="s">
        <v>1289</v>
      </c>
      <c r="I986" s="663" t="s">
        <v>1290</v>
      </c>
      <c r="J986" s="663" t="s">
        <v>706</v>
      </c>
      <c r="K986" s="663" t="s">
        <v>1291</v>
      </c>
      <c r="L986" s="665">
        <v>155.41000000000003</v>
      </c>
      <c r="M986" s="665">
        <v>1</v>
      </c>
      <c r="N986" s="666">
        <v>155.41000000000003</v>
      </c>
    </row>
    <row r="987" spans="1:14" ht="14.4" customHeight="1" x14ac:dyDescent="0.3">
      <c r="A987" s="661" t="s">
        <v>574</v>
      </c>
      <c r="B987" s="662" t="s">
        <v>575</v>
      </c>
      <c r="C987" s="663" t="s">
        <v>591</v>
      </c>
      <c r="D987" s="664" t="s">
        <v>4210</v>
      </c>
      <c r="E987" s="663" t="s">
        <v>597</v>
      </c>
      <c r="F987" s="664" t="s">
        <v>4237</v>
      </c>
      <c r="G987" s="663" t="s">
        <v>627</v>
      </c>
      <c r="H987" s="663" t="s">
        <v>1292</v>
      </c>
      <c r="I987" s="663" t="s">
        <v>1293</v>
      </c>
      <c r="J987" s="663" t="s">
        <v>1294</v>
      </c>
      <c r="K987" s="663" t="s">
        <v>1295</v>
      </c>
      <c r="L987" s="665">
        <v>294.27786233365777</v>
      </c>
      <c r="M987" s="665">
        <v>6</v>
      </c>
      <c r="N987" s="666">
        <v>1765.6671740019465</v>
      </c>
    </row>
    <row r="988" spans="1:14" ht="14.4" customHeight="1" x14ac:dyDescent="0.3">
      <c r="A988" s="661" t="s">
        <v>574</v>
      </c>
      <c r="B988" s="662" t="s">
        <v>575</v>
      </c>
      <c r="C988" s="663" t="s">
        <v>591</v>
      </c>
      <c r="D988" s="664" t="s">
        <v>4210</v>
      </c>
      <c r="E988" s="663" t="s">
        <v>597</v>
      </c>
      <c r="F988" s="664" t="s">
        <v>4237</v>
      </c>
      <c r="G988" s="663" t="s">
        <v>627</v>
      </c>
      <c r="H988" s="663" t="s">
        <v>2947</v>
      </c>
      <c r="I988" s="663" t="s">
        <v>2948</v>
      </c>
      <c r="J988" s="663" t="s">
        <v>2949</v>
      </c>
      <c r="K988" s="663" t="s">
        <v>2950</v>
      </c>
      <c r="L988" s="665">
        <v>2866.38</v>
      </c>
      <c r="M988" s="665">
        <v>4.95</v>
      </c>
      <c r="N988" s="666">
        <v>14188.581</v>
      </c>
    </row>
    <row r="989" spans="1:14" ht="14.4" customHeight="1" x14ac:dyDescent="0.3">
      <c r="A989" s="661" t="s">
        <v>574</v>
      </c>
      <c r="B989" s="662" t="s">
        <v>575</v>
      </c>
      <c r="C989" s="663" t="s">
        <v>591</v>
      </c>
      <c r="D989" s="664" t="s">
        <v>4210</v>
      </c>
      <c r="E989" s="663" t="s">
        <v>597</v>
      </c>
      <c r="F989" s="664" t="s">
        <v>4237</v>
      </c>
      <c r="G989" s="663" t="s">
        <v>627</v>
      </c>
      <c r="H989" s="663" t="s">
        <v>1303</v>
      </c>
      <c r="I989" s="663" t="s">
        <v>1304</v>
      </c>
      <c r="J989" s="663" t="s">
        <v>1305</v>
      </c>
      <c r="K989" s="663" t="s">
        <v>660</v>
      </c>
      <c r="L989" s="665">
        <v>71.104498695798824</v>
      </c>
      <c r="M989" s="665">
        <v>39</v>
      </c>
      <c r="N989" s="666">
        <v>2773.075449136154</v>
      </c>
    </row>
    <row r="990" spans="1:14" ht="14.4" customHeight="1" x14ac:dyDescent="0.3">
      <c r="A990" s="661" t="s">
        <v>574</v>
      </c>
      <c r="B990" s="662" t="s">
        <v>575</v>
      </c>
      <c r="C990" s="663" t="s">
        <v>591</v>
      </c>
      <c r="D990" s="664" t="s">
        <v>4210</v>
      </c>
      <c r="E990" s="663" t="s">
        <v>597</v>
      </c>
      <c r="F990" s="664" t="s">
        <v>4237</v>
      </c>
      <c r="G990" s="663" t="s">
        <v>627</v>
      </c>
      <c r="H990" s="663" t="s">
        <v>1306</v>
      </c>
      <c r="I990" s="663" t="s">
        <v>1307</v>
      </c>
      <c r="J990" s="663" t="s">
        <v>1308</v>
      </c>
      <c r="K990" s="663" t="s">
        <v>1309</v>
      </c>
      <c r="L990" s="665">
        <v>40.602958466308529</v>
      </c>
      <c r="M990" s="665">
        <v>57</v>
      </c>
      <c r="N990" s="666">
        <v>2314.3686325795861</v>
      </c>
    </row>
    <row r="991" spans="1:14" ht="14.4" customHeight="1" x14ac:dyDescent="0.3">
      <c r="A991" s="661" t="s">
        <v>574</v>
      </c>
      <c r="B991" s="662" t="s">
        <v>575</v>
      </c>
      <c r="C991" s="663" t="s">
        <v>591</v>
      </c>
      <c r="D991" s="664" t="s">
        <v>4210</v>
      </c>
      <c r="E991" s="663" t="s">
        <v>597</v>
      </c>
      <c r="F991" s="664" t="s">
        <v>4237</v>
      </c>
      <c r="G991" s="663" t="s">
        <v>627</v>
      </c>
      <c r="H991" s="663" t="s">
        <v>1310</v>
      </c>
      <c r="I991" s="663" t="s">
        <v>1311</v>
      </c>
      <c r="J991" s="663" t="s">
        <v>1312</v>
      </c>
      <c r="K991" s="663" t="s">
        <v>1313</v>
      </c>
      <c r="L991" s="665">
        <v>254.66693774312458</v>
      </c>
      <c r="M991" s="665">
        <v>7</v>
      </c>
      <c r="N991" s="666">
        <v>1782.668564201872</v>
      </c>
    </row>
    <row r="992" spans="1:14" ht="14.4" customHeight="1" x14ac:dyDescent="0.3">
      <c r="A992" s="661" t="s">
        <v>574</v>
      </c>
      <c r="B992" s="662" t="s">
        <v>575</v>
      </c>
      <c r="C992" s="663" t="s">
        <v>591</v>
      </c>
      <c r="D992" s="664" t="s">
        <v>4210</v>
      </c>
      <c r="E992" s="663" t="s">
        <v>597</v>
      </c>
      <c r="F992" s="664" t="s">
        <v>4237</v>
      </c>
      <c r="G992" s="663" t="s">
        <v>627</v>
      </c>
      <c r="H992" s="663" t="s">
        <v>1318</v>
      </c>
      <c r="I992" s="663" t="s">
        <v>1319</v>
      </c>
      <c r="J992" s="663" t="s">
        <v>1320</v>
      </c>
      <c r="K992" s="663" t="s">
        <v>1321</v>
      </c>
      <c r="L992" s="665">
        <v>30.572205882352943</v>
      </c>
      <c r="M992" s="665">
        <v>340</v>
      </c>
      <c r="N992" s="666">
        <v>10394.550000000001</v>
      </c>
    </row>
    <row r="993" spans="1:14" ht="14.4" customHeight="1" x14ac:dyDescent="0.3">
      <c r="A993" s="661" t="s">
        <v>574</v>
      </c>
      <c r="B993" s="662" t="s">
        <v>575</v>
      </c>
      <c r="C993" s="663" t="s">
        <v>591</v>
      </c>
      <c r="D993" s="664" t="s">
        <v>4210</v>
      </c>
      <c r="E993" s="663" t="s">
        <v>597</v>
      </c>
      <c r="F993" s="664" t="s">
        <v>4237</v>
      </c>
      <c r="G993" s="663" t="s">
        <v>627</v>
      </c>
      <c r="H993" s="663" t="s">
        <v>1325</v>
      </c>
      <c r="I993" s="663" t="s">
        <v>1325</v>
      </c>
      <c r="J993" s="663" t="s">
        <v>1326</v>
      </c>
      <c r="K993" s="663" t="s">
        <v>784</v>
      </c>
      <c r="L993" s="665">
        <v>53.98</v>
      </c>
      <c r="M993" s="665">
        <v>6</v>
      </c>
      <c r="N993" s="666">
        <v>323.88</v>
      </c>
    </row>
    <row r="994" spans="1:14" ht="14.4" customHeight="1" x14ac:dyDescent="0.3">
      <c r="A994" s="661" t="s">
        <v>574</v>
      </c>
      <c r="B994" s="662" t="s">
        <v>575</v>
      </c>
      <c r="C994" s="663" t="s">
        <v>591</v>
      </c>
      <c r="D994" s="664" t="s">
        <v>4210</v>
      </c>
      <c r="E994" s="663" t="s">
        <v>597</v>
      </c>
      <c r="F994" s="664" t="s">
        <v>4237</v>
      </c>
      <c r="G994" s="663" t="s">
        <v>627</v>
      </c>
      <c r="H994" s="663" t="s">
        <v>2535</v>
      </c>
      <c r="I994" s="663" t="s">
        <v>2536</v>
      </c>
      <c r="J994" s="663" t="s">
        <v>2537</v>
      </c>
      <c r="K994" s="663" t="s">
        <v>2538</v>
      </c>
      <c r="L994" s="665">
        <v>1259.03747639278</v>
      </c>
      <c r="M994" s="665">
        <v>14</v>
      </c>
      <c r="N994" s="666">
        <v>17626.524669498922</v>
      </c>
    </row>
    <row r="995" spans="1:14" ht="14.4" customHeight="1" x14ac:dyDescent="0.3">
      <c r="A995" s="661" t="s">
        <v>574</v>
      </c>
      <c r="B995" s="662" t="s">
        <v>575</v>
      </c>
      <c r="C995" s="663" t="s">
        <v>591</v>
      </c>
      <c r="D995" s="664" t="s">
        <v>4210</v>
      </c>
      <c r="E995" s="663" t="s">
        <v>597</v>
      </c>
      <c r="F995" s="664" t="s">
        <v>4237</v>
      </c>
      <c r="G995" s="663" t="s">
        <v>627</v>
      </c>
      <c r="H995" s="663" t="s">
        <v>1344</v>
      </c>
      <c r="I995" s="663" t="s">
        <v>1345</v>
      </c>
      <c r="J995" s="663" t="s">
        <v>1346</v>
      </c>
      <c r="K995" s="663" t="s">
        <v>1182</v>
      </c>
      <c r="L995" s="665">
        <v>53.616489182430193</v>
      </c>
      <c r="M995" s="665">
        <v>9</v>
      </c>
      <c r="N995" s="666">
        <v>482.54840264187175</v>
      </c>
    </row>
    <row r="996" spans="1:14" ht="14.4" customHeight="1" x14ac:dyDescent="0.3">
      <c r="A996" s="661" t="s">
        <v>574</v>
      </c>
      <c r="B996" s="662" t="s">
        <v>575</v>
      </c>
      <c r="C996" s="663" t="s">
        <v>591</v>
      </c>
      <c r="D996" s="664" t="s">
        <v>4210</v>
      </c>
      <c r="E996" s="663" t="s">
        <v>597</v>
      </c>
      <c r="F996" s="664" t="s">
        <v>4237</v>
      </c>
      <c r="G996" s="663" t="s">
        <v>627</v>
      </c>
      <c r="H996" s="663" t="s">
        <v>2548</v>
      </c>
      <c r="I996" s="663" t="s">
        <v>2549</v>
      </c>
      <c r="J996" s="663" t="s">
        <v>2550</v>
      </c>
      <c r="K996" s="663" t="s">
        <v>2551</v>
      </c>
      <c r="L996" s="665">
        <v>258.4062895104895</v>
      </c>
      <c r="M996" s="665">
        <v>715</v>
      </c>
      <c r="N996" s="666">
        <v>184760.497</v>
      </c>
    </row>
    <row r="997" spans="1:14" ht="14.4" customHeight="1" x14ac:dyDescent="0.3">
      <c r="A997" s="661" t="s">
        <v>574</v>
      </c>
      <c r="B997" s="662" t="s">
        <v>575</v>
      </c>
      <c r="C997" s="663" t="s">
        <v>591</v>
      </c>
      <c r="D997" s="664" t="s">
        <v>4210</v>
      </c>
      <c r="E997" s="663" t="s">
        <v>597</v>
      </c>
      <c r="F997" s="664" t="s">
        <v>4237</v>
      </c>
      <c r="G997" s="663" t="s">
        <v>627</v>
      </c>
      <c r="H997" s="663" t="s">
        <v>2552</v>
      </c>
      <c r="I997" s="663" t="s">
        <v>2553</v>
      </c>
      <c r="J997" s="663" t="s">
        <v>2554</v>
      </c>
      <c r="K997" s="663" t="s">
        <v>2555</v>
      </c>
      <c r="L997" s="665">
        <v>285.99958737275301</v>
      </c>
      <c r="M997" s="665">
        <v>4</v>
      </c>
      <c r="N997" s="666">
        <v>1143.998349491012</v>
      </c>
    </row>
    <row r="998" spans="1:14" ht="14.4" customHeight="1" x14ac:dyDescent="0.3">
      <c r="A998" s="661" t="s">
        <v>574</v>
      </c>
      <c r="B998" s="662" t="s">
        <v>575</v>
      </c>
      <c r="C998" s="663" t="s">
        <v>591</v>
      </c>
      <c r="D998" s="664" t="s">
        <v>4210</v>
      </c>
      <c r="E998" s="663" t="s">
        <v>597</v>
      </c>
      <c r="F998" s="664" t="s">
        <v>4237</v>
      </c>
      <c r="G998" s="663" t="s">
        <v>627</v>
      </c>
      <c r="H998" s="663" t="s">
        <v>1353</v>
      </c>
      <c r="I998" s="663" t="s">
        <v>215</v>
      </c>
      <c r="J998" s="663" t="s">
        <v>1354</v>
      </c>
      <c r="K998" s="663"/>
      <c r="L998" s="665">
        <v>46.749999999999986</v>
      </c>
      <c r="M998" s="665">
        <v>1</v>
      </c>
      <c r="N998" s="666">
        <v>46.749999999999986</v>
      </c>
    </row>
    <row r="999" spans="1:14" ht="14.4" customHeight="1" x14ac:dyDescent="0.3">
      <c r="A999" s="661" t="s">
        <v>574</v>
      </c>
      <c r="B999" s="662" t="s">
        <v>575</v>
      </c>
      <c r="C999" s="663" t="s">
        <v>591</v>
      </c>
      <c r="D999" s="664" t="s">
        <v>4210</v>
      </c>
      <c r="E999" s="663" t="s">
        <v>597</v>
      </c>
      <c r="F999" s="664" t="s">
        <v>4237</v>
      </c>
      <c r="G999" s="663" t="s">
        <v>627</v>
      </c>
      <c r="H999" s="663" t="s">
        <v>1355</v>
      </c>
      <c r="I999" s="663" t="s">
        <v>1356</v>
      </c>
      <c r="J999" s="663" t="s">
        <v>1357</v>
      </c>
      <c r="K999" s="663" t="s">
        <v>1358</v>
      </c>
      <c r="L999" s="665">
        <v>59.171030044279391</v>
      </c>
      <c r="M999" s="665">
        <v>173</v>
      </c>
      <c r="N999" s="666">
        <v>10236.588197660334</v>
      </c>
    </row>
    <row r="1000" spans="1:14" ht="14.4" customHeight="1" x14ac:dyDescent="0.3">
      <c r="A1000" s="661" t="s">
        <v>574</v>
      </c>
      <c r="B1000" s="662" t="s">
        <v>575</v>
      </c>
      <c r="C1000" s="663" t="s">
        <v>591</v>
      </c>
      <c r="D1000" s="664" t="s">
        <v>4210</v>
      </c>
      <c r="E1000" s="663" t="s">
        <v>597</v>
      </c>
      <c r="F1000" s="664" t="s">
        <v>4237</v>
      </c>
      <c r="G1000" s="663" t="s">
        <v>627</v>
      </c>
      <c r="H1000" s="663" t="s">
        <v>2951</v>
      </c>
      <c r="I1000" s="663" t="s">
        <v>215</v>
      </c>
      <c r="J1000" s="663" t="s">
        <v>2952</v>
      </c>
      <c r="K1000" s="663"/>
      <c r="L1000" s="665">
        <v>380.93762677985148</v>
      </c>
      <c r="M1000" s="665">
        <v>4</v>
      </c>
      <c r="N1000" s="666">
        <v>1523.7505071194059</v>
      </c>
    </row>
    <row r="1001" spans="1:14" ht="14.4" customHeight="1" x14ac:dyDescent="0.3">
      <c r="A1001" s="661" t="s">
        <v>574</v>
      </c>
      <c r="B1001" s="662" t="s">
        <v>575</v>
      </c>
      <c r="C1001" s="663" t="s">
        <v>591</v>
      </c>
      <c r="D1001" s="664" t="s">
        <v>4210</v>
      </c>
      <c r="E1001" s="663" t="s">
        <v>597</v>
      </c>
      <c r="F1001" s="664" t="s">
        <v>4237</v>
      </c>
      <c r="G1001" s="663" t="s">
        <v>627</v>
      </c>
      <c r="H1001" s="663" t="s">
        <v>1359</v>
      </c>
      <c r="I1001" s="663" t="s">
        <v>1360</v>
      </c>
      <c r="J1001" s="663" t="s">
        <v>1361</v>
      </c>
      <c r="K1001" s="663" t="s">
        <v>1362</v>
      </c>
      <c r="L1001" s="665">
        <v>186.66000000000003</v>
      </c>
      <c r="M1001" s="665">
        <v>1</v>
      </c>
      <c r="N1001" s="666">
        <v>186.66000000000003</v>
      </c>
    </row>
    <row r="1002" spans="1:14" ht="14.4" customHeight="1" x14ac:dyDescent="0.3">
      <c r="A1002" s="661" t="s">
        <v>574</v>
      </c>
      <c r="B1002" s="662" t="s">
        <v>575</v>
      </c>
      <c r="C1002" s="663" t="s">
        <v>591</v>
      </c>
      <c r="D1002" s="664" t="s">
        <v>4210</v>
      </c>
      <c r="E1002" s="663" t="s">
        <v>597</v>
      </c>
      <c r="F1002" s="664" t="s">
        <v>4237</v>
      </c>
      <c r="G1002" s="663" t="s">
        <v>627</v>
      </c>
      <c r="H1002" s="663" t="s">
        <v>1367</v>
      </c>
      <c r="I1002" s="663" t="s">
        <v>1368</v>
      </c>
      <c r="J1002" s="663" t="s">
        <v>1369</v>
      </c>
      <c r="K1002" s="663" t="s">
        <v>1370</v>
      </c>
      <c r="L1002" s="665">
        <v>1340.4099999999999</v>
      </c>
      <c r="M1002" s="665">
        <v>1</v>
      </c>
      <c r="N1002" s="666">
        <v>1340.4099999999999</v>
      </c>
    </row>
    <row r="1003" spans="1:14" ht="14.4" customHeight="1" x14ac:dyDescent="0.3">
      <c r="A1003" s="661" t="s">
        <v>574</v>
      </c>
      <c r="B1003" s="662" t="s">
        <v>575</v>
      </c>
      <c r="C1003" s="663" t="s">
        <v>591</v>
      </c>
      <c r="D1003" s="664" t="s">
        <v>4210</v>
      </c>
      <c r="E1003" s="663" t="s">
        <v>597</v>
      </c>
      <c r="F1003" s="664" t="s">
        <v>4237</v>
      </c>
      <c r="G1003" s="663" t="s">
        <v>627</v>
      </c>
      <c r="H1003" s="663" t="s">
        <v>2556</v>
      </c>
      <c r="I1003" s="663" t="s">
        <v>215</v>
      </c>
      <c r="J1003" s="663" t="s">
        <v>2557</v>
      </c>
      <c r="K1003" s="663"/>
      <c r="L1003" s="665">
        <v>294.49599402589018</v>
      </c>
      <c r="M1003" s="665">
        <v>13</v>
      </c>
      <c r="N1003" s="666">
        <v>3828.4479223365724</v>
      </c>
    </row>
    <row r="1004" spans="1:14" ht="14.4" customHeight="1" x14ac:dyDescent="0.3">
      <c r="A1004" s="661" t="s">
        <v>574</v>
      </c>
      <c r="B1004" s="662" t="s">
        <v>575</v>
      </c>
      <c r="C1004" s="663" t="s">
        <v>591</v>
      </c>
      <c r="D1004" s="664" t="s">
        <v>4210</v>
      </c>
      <c r="E1004" s="663" t="s">
        <v>597</v>
      </c>
      <c r="F1004" s="664" t="s">
        <v>4237</v>
      </c>
      <c r="G1004" s="663" t="s">
        <v>627</v>
      </c>
      <c r="H1004" s="663" t="s">
        <v>2565</v>
      </c>
      <c r="I1004" s="663" t="s">
        <v>2566</v>
      </c>
      <c r="J1004" s="663" t="s">
        <v>2567</v>
      </c>
      <c r="K1004" s="663" t="s">
        <v>2568</v>
      </c>
      <c r="L1004" s="665">
        <v>3615.04</v>
      </c>
      <c r="M1004" s="665">
        <v>1</v>
      </c>
      <c r="N1004" s="666">
        <v>3615.04</v>
      </c>
    </row>
    <row r="1005" spans="1:14" ht="14.4" customHeight="1" x14ac:dyDescent="0.3">
      <c r="A1005" s="661" t="s">
        <v>574</v>
      </c>
      <c r="B1005" s="662" t="s">
        <v>575</v>
      </c>
      <c r="C1005" s="663" t="s">
        <v>591</v>
      </c>
      <c r="D1005" s="664" t="s">
        <v>4210</v>
      </c>
      <c r="E1005" s="663" t="s">
        <v>597</v>
      </c>
      <c r="F1005" s="664" t="s">
        <v>4237</v>
      </c>
      <c r="G1005" s="663" t="s">
        <v>627</v>
      </c>
      <c r="H1005" s="663" t="s">
        <v>2581</v>
      </c>
      <c r="I1005" s="663" t="s">
        <v>215</v>
      </c>
      <c r="J1005" s="663" t="s">
        <v>2582</v>
      </c>
      <c r="K1005" s="663" t="s">
        <v>2583</v>
      </c>
      <c r="L1005" s="665">
        <v>23.700177412915188</v>
      </c>
      <c r="M1005" s="665">
        <v>1266</v>
      </c>
      <c r="N1005" s="666">
        <v>30004.424604750628</v>
      </c>
    </row>
    <row r="1006" spans="1:14" ht="14.4" customHeight="1" x14ac:dyDescent="0.3">
      <c r="A1006" s="661" t="s">
        <v>574</v>
      </c>
      <c r="B1006" s="662" t="s">
        <v>575</v>
      </c>
      <c r="C1006" s="663" t="s">
        <v>591</v>
      </c>
      <c r="D1006" s="664" t="s">
        <v>4210</v>
      </c>
      <c r="E1006" s="663" t="s">
        <v>597</v>
      </c>
      <c r="F1006" s="664" t="s">
        <v>4237</v>
      </c>
      <c r="G1006" s="663" t="s">
        <v>627</v>
      </c>
      <c r="H1006" s="663" t="s">
        <v>1432</v>
      </c>
      <c r="I1006" s="663" t="s">
        <v>1433</v>
      </c>
      <c r="J1006" s="663" t="s">
        <v>1434</v>
      </c>
      <c r="K1006" s="663" t="s">
        <v>1435</v>
      </c>
      <c r="L1006" s="665">
        <v>108.08</v>
      </c>
      <c r="M1006" s="665">
        <v>1</v>
      </c>
      <c r="N1006" s="666">
        <v>108.08</v>
      </c>
    </row>
    <row r="1007" spans="1:14" ht="14.4" customHeight="1" x14ac:dyDescent="0.3">
      <c r="A1007" s="661" t="s">
        <v>574</v>
      </c>
      <c r="B1007" s="662" t="s">
        <v>575</v>
      </c>
      <c r="C1007" s="663" t="s">
        <v>591</v>
      </c>
      <c r="D1007" s="664" t="s">
        <v>4210</v>
      </c>
      <c r="E1007" s="663" t="s">
        <v>597</v>
      </c>
      <c r="F1007" s="664" t="s">
        <v>4237</v>
      </c>
      <c r="G1007" s="663" t="s">
        <v>627</v>
      </c>
      <c r="H1007" s="663" t="s">
        <v>2953</v>
      </c>
      <c r="I1007" s="663" t="s">
        <v>2954</v>
      </c>
      <c r="J1007" s="663" t="s">
        <v>1229</v>
      </c>
      <c r="K1007" s="663" t="s">
        <v>2955</v>
      </c>
      <c r="L1007" s="665">
        <v>326.32000000000005</v>
      </c>
      <c r="M1007" s="665">
        <v>7</v>
      </c>
      <c r="N1007" s="666">
        <v>2284.2400000000002</v>
      </c>
    </row>
    <row r="1008" spans="1:14" ht="14.4" customHeight="1" x14ac:dyDescent="0.3">
      <c r="A1008" s="661" t="s">
        <v>574</v>
      </c>
      <c r="B1008" s="662" t="s">
        <v>575</v>
      </c>
      <c r="C1008" s="663" t="s">
        <v>591</v>
      </c>
      <c r="D1008" s="664" t="s">
        <v>4210</v>
      </c>
      <c r="E1008" s="663" t="s">
        <v>597</v>
      </c>
      <c r="F1008" s="664" t="s">
        <v>4237</v>
      </c>
      <c r="G1008" s="663" t="s">
        <v>627</v>
      </c>
      <c r="H1008" s="663" t="s">
        <v>2592</v>
      </c>
      <c r="I1008" s="663" t="s">
        <v>215</v>
      </c>
      <c r="J1008" s="663" t="s">
        <v>2593</v>
      </c>
      <c r="K1008" s="663" t="s">
        <v>2594</v>
      </c>
      <c r="L1008" s="665">
        <v>199.67000000000004</v>
      </c>
      <c r="M1008" s="665">
        <v>10</v>
      </c>
      <c r="N1008" s="666">
        <v>1996.7000000000005</v>
      </c>
    </row>
    <row r="1009" spans="1:14" ht="14.4" customHeight="1" x14ac:dyDescent="0.3">
      <c r="A1009" s="661" t="s">
        <v>574</v>
      </c>
      <c r="B1009" s="662" t="s">
        <v>575</v>
      </c>
      <c r="C1009" s="663" t="s">
        <v>591</v>
      </c>
      <c r="D1009" s="664" t="s">
        <v>4210</v>
      </c>
      <c r="E1009" s="663" t="s">
        <v>597</v>
      </c>
      <c r="F1009" s="664" t="s">
        <v>4237</v>
      </c>
      <c r="G1009" s="663" t="s">
        <v>627</v>
      </c>
      <c r="H1009" s="663" t="s">
        <v>1456</v>
      </c>
      <c r="I1009" s="663" t="s">
        <v>1457</v>
      </c>
      <c r="J1009" s="663" t="s">
        <v>1458</v>
      </c>
      <c r="K1009" s="663" t="s">
        <v>1459</v>
      </c>
      <c r="L1009" s="665">
        <v>382.10999999999996</v>
      </c>
      <c r="M1009" s="665">
        <v>2</v>
      </c>
      <c r="N1009" s="666">
        <v>764.21999999999991</v>
      </c>
    </row>
    <row r="1010" spans="1:14" ht="14.4" customHeight="1" x14ac:dyDescent="0.3">
      <c r="A1010" s="661" t="s">
        <v>574</v>
      </c>
      <c r="B1010" s="662" t="s">
        <v>575</v>
      </c>
      <c r="C1010" s="663" t="s">
        <v>591</v>
      </c>
      <c r="D1010" s="664" t="s">
        <v>4210</v>
      </c>
      <c r="E1010" s="663" t="s">
        <v>597</v>
      </c>
      <c r="F1010" s="664" t="s">
        <v>4237</v>
      </c>
      <c r="G1010" s="663" t="s">
        <v>627</v>
      </c>
      <c r="H1010" s="663" t="s">
        <v>2956</v>
      </c>
      <c r="I1010" s="663" t="s">
        <v>215</v>
      </c>
      <c r="J1010" s="663" t="s">
        <v>2957</v>
      </c>
      <c r="K1010" s="663" t="s">
        <v>2958</v>
      </c>
      <c r="L1010" s="665">
        <v>47.15</v>
      </c>
      <c r="M1010" s="665">
        <v>1</v>
      </c>
      <c r="N1010" s="666">
        <v>47.15</v>
      </c>
    </row>
    <row r="1011" spans="1:14" ht="14.4" customHeight="1" x14ac:dyDescent="0.3">
      <c r="A1011" s="661" t="s">
        <v>574</v>
      </c>
      <c r="B1011" s="662" t="s">
        <v>575</v>
      </c>
      <c r="C1011" s="663" t="s">
        <v>591</v>
      </c>
      <c r="D1011" s="664" t="s">
        <v>4210</v>
      </c>
      <c r="E1011" s="663" t="s">
        <v>597</v>
      </c>
      <c r="F1011" s="664" t="s">
        <v>4237</v>
      </c>
      <c r="G1011" s="663" t="s">
        <v>627</v>
      </c>
      <c r="H1011" s="663" t="s">
        <v>2959</v>
      </c>
      <c r="I1011" s="663" t="s">
        <v>2960</v>
      </c>
      <c r="J1011" s="663" t="s">
        <v>977</v>
      </c>
      <c r="K1011" s="663" t="s">
        <v>2961</v>
      </c>
      <c r="L1011" s="665">
        <v>453.49135900683984</v>
      </c>
      <c r="M1011" s="665">
        <v>32</v>
      </c>
      <c r="N1011" s="666">
        <v>14511.723488218875</v>
      </c>
    </row>
    <row r="1012" spans="1:14" ht="14.4" customHeight="1" x14ac:dyDescent="0.3">
      <c r="A1012" s="661" t="s">
        <v>574</v>
      </c>
      <c r="B1012" s="662" t="s">
        <v>575</v>
      </c>
      <c r="C1012" s="663" t="s">
        <v>591</v>
      </c>
      <c r="D1012" s="664" t="s">
        <v>4210</v>
      </c>
      <c r="E1012" s="663" t="s">
        <v>597</v>
      </c>
      <c r="F1012" s="664" t="s">
        <v>4237</v>
      </c>
      <c r="G1012" s="663" t="s">
        <v>627</v>
      </c>
      <c r="H1012" s="663" t="s">
        <v>1508</v>
      </c>
      <c r="I1012" s="663" t="s">
        <v>1509</v>
      </c>
      <c r="J1012" s="663" t="s">
        <v>961</v>
      </c>
      <c r="K1012" s="663" t="s">
        <v>1510</v>
      </c>
      <c r="L1012" s="665">
        <v>138.22968809883093</v>
      </c>
      <c r="M1012" s="665">
        <v>43</v>
      </c>
      <c r="N1012" s="666">
        <v>5943.87658824973</v>
      </c>
    </row>
    <row r="1013" spans="1:14" ht="14.4" customHeight="1" x14ac:dyDescent="0.3">
      <c r="A1013" s="661" t="s">
        <v>574</v>
      </c>
      <c r="B1013" s="662" t="s">
        <v>575</v>
      </c>
      <c r="C1013" s="663" t="s">
        <v>591</v>
      </c>
      <c r="D1013" s="664" t="s">
        <v>4210</v>
      </c>
      <c r="E1013" s="663" t="s">
        <v>597</v>
      </c>
      <c r="F1013" s="664" t="s">
        <v>4237</v>
      </c>
      <c r="G1013" s="663" t="s">
        <v>627</v>
      </c>
      <c r="H1013" s="663" t="s">
        <v>2962</v>
      </c>
      <c r="I1013" s="663" t="s">
        <v>2963</v>
      </c>
      <c r="J1013" s="663" t="s">
        <v>1373</v>
      </c>
      <c r="K1013" s="663" t="s">
        <v>757</v>
      </c>
      <c r="L1013" s="665">
        <v>201.71862711728338</v>
      </c>
      <c r="M1013" s="665">
        <v>153</v>
      </c>
      <c r="N1013" s="666">
        <v>30862.949948944355</v>
      </c>
    </row>
    <row r="1014" spans="1:14" ht="14.4" customHeight="1" x14ac:dyDescent="0.3">
      <c r="A1014" s="661" t="s">
        <v>574</v>
      </c>
      <c r="B1014" s="662" t="s">
        <v>575</v>
      </c>
      <c r="C1014" s="663" t="s">
        <v>591</v>
      </c>
      <c r="D1014" s="664" t="s">
        <v>4210</v>
      </c>
      <c r="E1014" s="663" t="s">
        <v>597</v>
      </c>
      <c r="F1014" s="664" t="s">
        <v>4237</v>
      </c>
      <c r="G1014" s="663" t="s">
        <v>627</v>
      </c>
      <c r="H1014" s="663" t="s">
        <v>2964</v>
      </c>
      <c r="I1014" s="663" t="s">
        <v>215</v>
      </c>
      <c r="J1014" s="663" t="s">
        <v>2965</v>
      </c>
      <c r="K1014" s="663"/>
      <c r="L1014" s="665">
        <v>88.499679250051159</v>
      </c>
      <c r="M1014" s="665">
        <v>1</v>
      </c>
      <c r="N1014" s="666">
        <v>88.499679250051159</v>
      </c>
    </row>
    <row r="1015" spans="1:14" ht="14.4" customHeight="1" x14ac:dyDescent="0.3">
      <c r="A1015" s="661" t="s">
        <v>574</v>
      </c>
      <c r="B1015" s="662" t="s">
        <v>575</v>
      </c>
      <c r="C1015" s="663" t="s">
        <v>591</v>
      </c>
      <c r="D1015" s="664" t="s">
        <v>4210</v>
      </c>
      <c r="E1015" s="663" t="s">
        <v>597</v>
      </c>
      <c r="F1015" s="664" t="s">
        <v>4237</v>
      </c>
      <c r="G1015" s="663" t="s">
        <v>627</v>
      </c>
      <c r="H1015" s="663" t="s">
        <v>2966</v>
      </c>
      <c r="I1015" s="663" t="s">
        <v>215</v>
      </c>
      <c r="J1015" s="663" t="s">
        <v>2967</v>
      </c>
      <c r="K1015" s="663"/>
      <c r="L1015" s="665">
        <v>31.871372384226365</v>
      </c>
      <c r="M1015" s="665">
        <v>18</v>
      </c>
      <c r="N1015" s="666">
        <v>573.68470291607457</v>
      </c>
    </row>
    <row r="1016" spans="1:14" ht="14.4" customHeight="1" x14ac:dyDescent="0.3">
      <c r="A1016" s="661" t="s">
        <v>574</v>
      </c>
      <c r="B1016" s="662" t="s">
        <v>575</v>
      </c>
      <c r="C1016" s="663" t="s">
        <v>591</v>
      </c>
      <c r="D1016" s="664" t="s">
        <v>4210</v>
      </c>
      <c r="E1016" s="663" t="s">
        <v>597</v>
      </c>
      <c r="F1016" s="664" t="s">
        <v>4237</v>
      </c>
      <c r="G1016" s="663" t="s">
        <v>627</v>
      </c>
      <c r="H1016" s="663" t="s">
        <v>2968</v>
      </c>
      <c r="I1016" s="663" t="s">
        <v>2969</v>
      </c>
      <c r="J1016" s="663" t="s">
        <v>2970</v>
      </c>
      <c r="K1016" s="663" t="s">
        <v>2971</v>
      </c>
      <c r="L1016" s="665">
        <v>6050.0099999999993</v>
      </c>
      <c r="M1016" s="665">
        <v>1</v>
      </c>
      <c r="N1016" s="666">
        <v>6050.0099999999993</v>
      </c>
    </row>
    <row r="1017" spans="1:14" ht="14.4" customHeight="1" x14ac:dyDescent="0.3">
      <c r="A1017" s="661" t="s">
        <v>574</v>
      </c>
      <c r="B1017" s="662" t="s">
        <v>575</v>
      </c>
      <c r="C1017" s="663" t="s">
        <v>591</v>
      </c>
      <c r="D1017" s="664" t="s">
        <v>4210</v>
      </c>
      <c r="E1017" s="663" t="s">
        <v>597</v>
      </c>
      <c r="F1017" s="664" t="s">
        <v>4237</v>
      </c>
      <c r="G1017" s="663" t="s">
        <v>627</v>
      </c>
      <c r="H1017" s="663" t="s">
        <v>1548</v>
      </c>
      <c r="I1017" s="663" t="s">
        <v>1549</v>
      </c>
      <c r="J1017" s="663" t="s">
        <v>1550</v>
      </c>
      <c r="K1017" s="663" t="s">
        <v>1380</v>
      </c>
      <c r="L1017" s="665">
        <v>2877.3148998958018</v>
      </c>
      <c r="M1017" s="665">
        <v>13</v>
      </c>
      <c r="N1017" s="666">
        <v>37405.093698645425</v>
      </c>
    </row>
    <row r="1018" spans="1:14" ht="14.4" customHeight="1" x14ac:dyDescent="0.3">
      <c r="A1018" s="661" t="s">
        <v>574</v>
      </c>
      <c r="B1018" s="662" t="s">
        <v>575</v>
      </c>
      <c r="C1018" s="663" t="s">
        <v>591</v>
      </c>
      <c r="D1018" s="664" t="s">
        <v>4210</v>
      </c>
      <c r="E1018" s="663" t="s">
        <v>597</v>
      </c>
      <c r="F1018" s="664" t="s">
        <v>4237</v>
      </c>
      <c r="G1018" s="663" t="s">
        <v>627</v>
      </c>
      <c r="H1018" s="663" t="s">
        <v>2972</v>
      </c>
      <c r="I1018" s="663" t="s">
        <v>2973</v>
      </c>
      <c r="J1018" s="663" t="s">
        <v>2974</v>
      </c>
      <c r="K1018" s="663" t="s">
        <v>2975</v>
      </c>
      <c r="L1018" s="665">
        <v>8197.9065360484001</v>
      </c>
      <c r="M1018" s="665">
        <v>13</v>
      </c>
      <c r="N1018" s="666">
        <v>106572.7849686292</v>
      </c>
    </row>
    <row r="1019" spans="1:14" ht="14.4" customHeight="1" x14ac:dyDescent="0.3">
      <c r="A1019" s="661" t="s">
        <v>574</v>
      </c>
      <c r="B1019" s="662" t="s">
        <v>575</v>
      </c>
      <c r="C1019" s="663" t="s">
        <v>591</v>
      </c>
      <c r="D1019" s="664" t="s">
        <v>4210</v>
      </c>
      <c r="E1019" s="663" t="s">
        <v>597</v>
      </c>
      <c r="F1019" s="664" t="s">
        <v>4237</v>
      </c>
      <c r="G1019" s="663" t="s">
        <v>627</v>
      </c>
      <c r="H1019" s="663" t="s">
        <v>2976</v>
      </c>
      <c r="I1019" s="663" t="s">
        <v>2977</v>
      </c>
      <c r="J1019" s="663" t="s">
        <v>2974</v>
      </c>
      <c r="K1019" s="663" t="s">
        <v>2978</v>
      </c>
      <c r="L1019" s="665">
        <v>1439.5641075373744</v>
      </c>
      <c r="M1019" s="665">
        <v>23</v>
      </c>
      <c r="N1019" s="666">
        <v>33109.974473359609</v>
      </c>
    </row>
    <row r="1020" spans="1:14" ht="14.4" customHeight="1" x14ac:dyDescent="0.3">
      <c r="A1020" s="661" t="s">
        <v>574</v>
      </c>
      <c r="B1020" s="662" t="s">
        <v>575</v>
      </c>
      <c r="C1020" s="663" t="s">
        <v>591</v>
      </c>
      <c r="D1020" s="664" t="s">
        <v>4210</v>
      </c>
      <c r="E1020" s="663" t="s">
        <v>597</v>
      </c>
      <c r="F1020" s="664" t="s">
        <v>4237</v>
      </c>
      <c r="G1020" s="663" t="s">
        <v>627</v>
      </c>
      <c r="H1020" s="663" t="s">
        <v>2627</v>
      </c>
      <c r="I1020" s="663" t="s">
        <v>2628</v>
      </c>
      <c r="J1020" s="663" t="s">
        <v>2629</v>
      </c>
      <c r="K1020" s="663" t="s">
        <v>950</v>
      </c>
      <c r="L1020" s="665">
        <v>34.947398092693483</v>
      </c>
      <c r="M1020" s="665">
        <v>440</v>
      </c>
      <c r="N1020" s="666">
        <v>15376.855160785133</v>
      </c>
    </row>
    <row r="1021" spans="1:14" ht="14.4" customHeight="1" x14ac:dyDescent="0.3">
      <c r="A1021" s="661" t="s">
        <v>574</v>
      </c>
      <c r="B1021" s="662" t="s">
        <v>575</v>
      </c>
      <c r="C1021" s="663" t="s">
        <v>591</v>
      </c>
      <c r="D1021" s="664" t="s">
        <v>4210</v>
      </c>
      <c r="E1021" s="663" t="s">
        <v>597</v>
      </c>
      <c r="F1021" s="664" t="s">
        <v>4237</v>
      </c>
      <c r="G1021" s="663" t="s">
        <v>627</v>
      </c>
      <c r="H1021" s="663" t="s">
        <v>2630</v>
      </c>
      <c r="I1021" s="663" t="s">
        <v>2631</v>
      </c>
      <c r="J1021" s="663" t="s">
        <v>2632</v>
      </c>
      <c r="K1021" s="663" t="s">
        <v>1380</v>
      </c>
      <c r="L1021" s="665">
        <v>2862.178938821186</v>
      </c>
      <c r="M1021" s="665">
        <v>16</v>
      </c>
      <c r="N1021" s="666">
        <v>45794.863021138975</v>
      </c>
    </row>
    <row r="1022" spans="1:14" ht="14.4" customHeight="1" x14ac:dyDescent="0.3">
      <c r="A1022" s="661" t="s">
        <v>574</v>
      </c>
      <c r="B1022" s="662" t="s">
        <v>575</v>
      </c>
      <c r="C1022" s="663" t="s">
        <v>591</v>
      </c>
      <c r="D1022" s="664" t="s">
        <v>4210</v>
      </c>
      <c r="E1022" s="663" t="s">
        <v>597</v>
      </c>
      <c r="F1022" s="664" t="s">
        <v>4237</v>
      </c>
      <c r="G1022" s="663" t="s">
        <v>627</v>
      </c>
      <c r="H1022" s="663" t="s">
        <v>1570</v>
      </c>
      <c r="I1022" s="663" t="s">
        <v>215</v>
      </c>
      <c r="J1022" s="663" t="s">
        <v>1571</v>
      </c>
      <c r="K1022" s="663" t="s">
        <v>1572</v>
      </c>
      <c r="L1022" s="665">
        <v>1004.3</v>
      </c>
      <c r="M1022" s="665">
        <v>1</v>
      </c>
      <c r="N1022" s="666">
        <v>1004.3</v>
      </c>
    </row>
    <row r="1023" spans="1:14" ht="14.4" customHeight="1" x14ac:dyDescent="0.3">
      <c r="A1023" s="661" t="s">
        <v>574</v>
      </c>
      <c r="B1023" s="662" t="s">
        <v>575</v>
      </c>
      <c r="C1023" s="663" t="s">
        <v>591</v>
      </c>
      <c r="D1023" s="664" t="s">
        <v>4210</v>
      </c>
      <c r="E1023" s="663" t="s">
        <v>597</v>
      </c>
      <c r="F1023" s="664" t="s">
        <v>4237</v>
      </c>
      <c r="G1023" s="663" t="s">
        <v>627</v>
      </c>
      <c r="H1023" s="663" t="s">
        <v>1573</v>
      </c>
      <c r="I1023" s="663" t="s">
        <v>1574</v>
      </c>
      <c r="J1023" s="663" t="s">
        <v>1575</v>
      </c>
      <c r="K1023" s="663" t="s">
        <v>1576</v>
      </c>
      <c r="L1023" s="665">
        <v>184.99853938086565</v>
      </c>
      <c r="M1023" s="665">
        <v>13</v>
      </c>
      <c r="N1023" s="666">
        <v>2404.9810119512535</v>
      </c>
    </row>
    <row r="1024" spans="1:14" ht="14.4" customHeight="1" x14ac:dyDescent="0.3">
      <c r="A1024" s="661" t="s">
        <v>574</v>
      </c>
      <c r="B1024" s="662" t="s">
        <v>575</v>
      </c>
      <c r="C1024" s="663" t="s">
        <v>591</v>
      </c>
      <c r="D1024" s="664" t="s">
        <v>4210</v>
      </c>
      <c r="E1024" s="663" t="s">
        <v>597</v>
      </c>
      <c r="F1024" s="664" t="s">
        <v>4237</v>
      </c>
      <c r="G1024" s="663" t="s">
        <v>627</v>
      </c>
      <c r="H1024" s="663" t="s">
        <v>2979</v>
      </c>
      <c r="I1024" s="663" t="s">
        <v>2980</v>
      </c>
      <c r="J1024" s="663" t="s">
        <v>2981</v>
      </c>
      <c r="K1024" s="663"/>
      <c r="L1024" s="665">
        <v>4406.6660000000002</v>
      </c>
      <c r="M1024" s="665">
        <v>1</v>
      </c>
      <c r="N1024" s="666">
        <v>4406.6660000000002</v>
      </c>
    </row>
    <row r="1025" spans="1:14" ht="14.4" customHeight="1" x14ac:dyDescent="0.3">
      <c r="A1025" s="661" t="s">
        <v>574</v>
      </c>
      <c r="B1025" s="662" t="s">
        <v>575</v>
      </c>
      <c r="C1025" s="663" t="s">
        <v>591</v>
      </c>
      <c r="D1025" s="664" t="s">
        <v>4210</v>
      </c>
      <c r="E1025" s="663" t="s">
        <v>597</v>
      </c>
      <c r="F1025" s="664" t="s">
        <v>4237</v>
      </c>
      <c r="G1025" s="663" t="s">
        <v>627</v>
      </c>
      <c r="H1025" s="663" t="s">
        <v>2982</v>
      </c>
      <c r="I1025" s="663" t="s">
        <v>2983</v>
      </c>
      <c r="J1025" s="663" t="s">
        <v>2984</v>
      </c>
      <c r="K1025" s="663" t="s">
        <v>2985</v>
      </c>
      <c r="L1025" s="665">
        <v>539.39</v>
      </c>
      <c r="M1025" s="665">
        <v>6</v>
      </c>
      <c r="N1025" s="666">
        <v>3236.3399999999997</v>
      </c>
    </row>
    <row r="1026" spans="1:14" ht="14.4" customHeight="1" x14ac:dyDescent="0.3">
      <c r="A1026" s="661" t="s">
        <v>574</v>
      </c>
      <c r="B1026" s="662" t="s">
        <v>575</v>
      </c>
      <c r="C1026" s="663" t="s">
        <v>591</v>
      </c>
      <c r="D1026" s="664" t="s">
        <v>4210</v>
      </c>
      <c r="E1026" s="663" t="s">
        <v>597</v>
      </c>
      <c r="F1026" s="664" t="s">
        <v>4237</v>
      </c>
      <c r="G1026" s="663" t="s">
        <v>627</v>
      </c>
      <c r="H1026" s="663" t="s">
        <v>1577</v>
      </c>
      <c r="I1026" s="663" t="s">
        <v>1578</v>
      </c>
      <c r="J1026" s="663" t="s">
        <v>1579</v>
      </c>
      <c r="K1026" s="663" t="s">
        <v>1580</v>
      </c>
      <c r="L1026" s="665">
        <v>92.728386546840966</v>
      </c>
      <c r="M1026" s="665">
        <v>101</v>
      </c>
      <c r="N1026" s="666">
        <v>9365.5670412309373</v>
      </c>
    </row>
    <row r="1027" spans="1:14" ht="14.4" customHeight="1" x14ac:dyDescent="0.3">
      <c r="A1027" s="661" t="s">
        <v>574</v>
      </c>
      <c r="B1027" s="662" t="s">
        <v>575</v>
      </c>
      <c r="C1027" s="663" t="s">
        <v>591</v>
      </c>
      <c r="D1027" s="664" t="s">
        <v>4210</v>
      </c>
      <c r="E1027" s="663" t="s">
        <v>597</v>
      </c>
      <c r="F1027" s="664" t="s">
        <v>4237</v>
      </c>
      <c r="G1027" s="663" t="s">
        <v>627</v>
      </c>
      <c r="H1027" s="663" t="s">
        <v>2655</v>
      </c>
      <c r="I1027" s="663" t="s">
        <v>215</v>
      </c>
      <c r="J1027" s="663" t="s">
        <v>2656</v>
      </c>
      <c r="K1027" s="663" t="s">
        <v>2657</v>
      </c>
      <c r="L1027" s="665">
        <v>64.018549961361529</v>
      </c>
      <c r="M1027" s="665">
        <v>28</v>
      </c>
      <c r="N1027" s="666">
        <v>1792.519398918123</v>
      </c>
    </row>
    <row r="1028" spans="1:14" ht="14.4" customHeight="1" x14ac:dyDescent="0.3">
      <c r="A1028" s="661" t="s">
        <v>574</v>
      </c>
      <c r="B1028" s="662" t="s">
        <v>575</v>
      </c>
      <c r="C1028" s="663" t="s">
        <v>591</v>
      </c>
      <c r="D1028" s="664" t="s">
        <v>4210</v>
      </c>
      <c r="E1028" s="663" t="s">
        <v>597</v>
      </c>
      <c r="F1028" s="664" t="s">
        <v>4237</v>
      </c>
      <c r="G1028" s="663" t="s">
        <v>627</v>
      </c>
      <c r="H1028" s="663" t="s">
        <v>2658</v>
      </c>
      <c r="I1028" s="663" t="s">
        <v>2659</v>
      </c>
      <c r="J1028" s="663" t="s">
        <v>2660</v>
      </c>
      <c r="K1028" s="663"/>
      <c r="L1028" s="665">
        <v>536.7104741292859</v>
      </c>
      <c r="M1028" s="665">
        <v>193</v>
      </c>
      <c r="N1028" s="666">
        <v>103585.12150695217</v>
      </c>
    </row>
    <row r="1029" spans="1:14" ht="14.4" customHeight="1" x14ac:dyDescent="0.3">
      <c r="A1029" s="661" t="s">
        <v>574</v>
      </c>
      <c r="B1029" s="662" t="s">
        <v>575</v>
      </c>
      <c r="C1029" s="663" t="s">
        <v>591</v>
      </c>
      <c r="D1029" s="664" t="s">
        <v>4210</v>
      </c>
      <c r="E1029" s="663" t="s">
        <v>597</v>
      </c>
      <c r="F1029" s="664" t="s">
        <v>4237</v>
      </c>
      <c r="G1029" s="663" t="s">
        <v>627</v>
      </c>
      <c r="H1029" s="663" t="s">
        <v>1583</v>
      </c>
      <c r="I1029" s="663" t="s">
        <v>1584</v>
      </c>
      <c r="J1029" s="663" t="s">
        <v>1585</v>
      </c>
      <c r="K1029" s="663" t="s">
        <v>1586</v>
      </c>
      <c r="L1029" s="665">
        <v>146.23000000000002</v>
      </c>
      <c r="M1029" s="665">
        <v>16</v>
      </c>
      <c r="N1029" s="666">
        <v>2339.6800000000003</v>
      </c>
    </row>
    <row r="1030" spans="1:14" ht="14.4" customHeight="1" x14ac:dyDescent="0.3">
      <c r="A1030" s="661" t="s">
        <v>574</v>
      </c>
      <c r="B1030" s="662" t="s">
        <v>575</v>
      </c>
      <c r="C1030" s="663" t="s">
        <v>591</v>
      </c>
      <c r="D1030" s="664" t="s">
        <v>4210</v>
      </c>
      <c r="E1030" s="663" t="s">
        <v>597</v>
      </c>
      <c r="F1030" s="664" t="s">
        <v>4237</v>
      </c>
      <c r="G1030" s="663" t="s">
        <v>627</v>
      </c>
      <c r="H1030" s="663" t="s">
        <v>2667</v>
      </c>
      <c r="I1030" s="663" t="s">
        <v>215</v>
      </c>
      <c r="J1030" s="663" t="s">
        <v>2668</v>
      </c>
      <c r="K1030" s="663"/>
      <c r="L1030" s="665">
        <v>436.94444444444463</v>
      </c>
      <c r="M1030" s="665">
        <v>45</v>
      </c>
      <c r="N1030" s="666">
        <v>19662.500000000007</v>
      </c>
    </row>
    <row r="1031" spans="1:14" ht="14.4" customHeight="1" x14ac:dyDescent="0.3">
      <c r="A1031" s="661" t="s">
        <v>574</v>
      </c>
      <c r="B1031" s="662" t="s">
        <v>575</v>
      </c>
      <c r="C1031" s="663" t="s">
        <v>591</v>
      </c>
      <c r="D1031" s="664" t="s">
        <v>4210</v>
      </c>
      <c r="E1031" s="663" t="s">
        <v>597</v>
      </c>
      <c r="F1031" s="664" t="s">
        <v>4237</v>
      </c>
      <c r="G1031" s="663" t="s">
        <v>627</v>
      </c>
      <c r="H1031" s="663" t="s">
        <v>2986</v>
      </c>
      <c r="I1031" s="663" t="s">
        <v>215</v>
      </c>
      <c r="J1031" s="663" t="s">
        <v>2987</v>
      </c>
      <c r="K1031" s="663"/>
      <c r="L1031" s="665">
        <v>54.987858351401478</v>
      </c>
      <c r="M1031" s="665">
        <v>161</v>
      </c>
      <c r="N1031" s="666">
        <v>8853.0451945756377</v>
      </c>
    </row>
    <row r="1032" spans="1:14" ht="14.4" customHeight="1" x14ac:dyDescent="0.3">
      <c r="A1032" s="661" t="s">
        <v>574</v>
      </c>
      <c r="B1032" s="662" t="s">
        <v>575</v>
      </c>
      <c r="C1032" s="663" t="s">
        <v>591</v>
      </c>
      <c r="D1032" s="664" t="s">
        <v>4210</v>
      </c>
      <c r="E1032" s="663" t="s">
        <v>597</v>
      </c>
      <c r="F1032" s="664" t="s">
        <v>4237</v>
      </c>
      <c r="G1032" s="663" t="s">
        <v>627</v>
      </c>
      <c r="H1032" s="663" t="s">
        <v>2988</v>
      </c>
      <c r="I1032" s="663" t="s">
        <v>2989</v>
      </c>
      <c r="J1032" s="663" t="s">
        <v>2990</v>
      </c>
      <c r="K1032" s="663" t="s">
        <v>2991</v>
      </c>
      <c r="L1032" s="665">
        <v>157.90638613861387</v>
      </c>
      <c r="M1032" s="665">
        <v>1010</v>
      </c>
      <c r="N1032" s="666">
        <v>159485.45000000001</v>
      </c>
    </row>
    <row r="1033" spans="1:14" ht="14.4" customHeight="1" x14ac:dyDescent="0.3">
      <c r="A1033" s="661" t="s">
        <v>574</v>
      </c>
      <c r="B1033" s="662" t="s">
        <v>575</v>
      </c>
      <c r="C1033" s="663" t="s">
        <v>591</v>
      </c>
      <c r="D1033" s="664" t="s">
        <v>4210</v>
      </c>
      <c r="E1033" s="663" t="s">
        <v>597</v>
      </c>
      <c r="F1033" s="664" t="s">
        <v>4237</v>
      </c>
      <c r="G1033" s="663" t="s">
        <v>627</v>
      </c>
      <c r="H1033" s="663" t="s">
        <v>1649</v>
      </c>
      <c r="I1033" s="663" t="s">
        <v>1649</v>
      </c>
      <c r="J1033" s="663" t="s">
        <v>1458</v>
      </c>
      <c r="K1033" s="663" t="s">
        <v>1650</v>
      </c>
      <c r="L1033" s="665">
        <v>395.99974158295663</v>
      </c>
      <c r="M1033" s="665">
        <v>12</v>
      </c>
      <c r="N1033" s="666">
        <v>4751.9968989954796</v>
      </c>
    </row>
    <row r="1034" spans="1:14" ht="14.4" customHeight="1" x14ac:dyDescent="0.3">
      <c r="A1034" s="661" t="s">
        <v>574</v>
      </c>
      <c r="B1034" s="662" t="s">
        <v>575</v>
      </c>
      <c r="C1034" s="663" t="s">
        <v>591</v>
      </c>
      <c r="D1034" s="664" t="s">
        <v>4210</v>
      </c>
      <c r="E1034" s="663" t="s">
        <v>597</v>
      </c>
      <c r="F1034" s="664" t="s">
        <v>4237</v>
      </c>
      <c r="G1034" s="663" t="s">
        <v>627</v>
      </c>
      <c r="H1034" s="663" t="s">
        <v>1654</v>
      </c>
      <c r="I1034" s="663" t="s">
        <v>1654</v>
      </c>
      <c r="J1034" s="663" t="s">
        <v>1655</v>
      </c>
      <c r="K1034" s="663" t="s">
        <v>1656</v>
      </c>
      <c r="L1034" s="665">
        <v>58.939499999999995</v>
      </c>
      <c r="M1034" s="665">
        <v>2</v>
      </c>
      <c r="N1034" s="666">
        <v>117.87899999999999</v>
      </c>
    </row>
    <row r="1035" spans="1:14" ht="14.4" customHeight="1" x14ac:dyDescent="0.3">
      <c r="A1035" s="661" t="s">
        <v>574</v>
      </c>
      <c r="B1035" s="662" t="s">
        <v>575</v>
      </c>
      <c r="C1035" s="663" t="s">
        <v>591</v>
      </c>
      <c r="D1035" s="664" t="s">
        <v>4210</v>
      </c>
      <c r="E1035" s="663" t="s">
        <v>597</v>
      </c>
      <c r="F1035" s="664" t="s">
        <v>4237</v>
      </c>
      <c r="G1035" s="663" t="s">
        <v>627</v>
      </c>
      <c r="H1035" s="663" t="s">
        <v>2992</v>
      </c>
      <c r="I1035" s="663" t="s">
        <v>2992</v>
      </c>
      <c r="J1035" s="663" t="s">
        <v>2993</v>
      </c>
      <c r="K1035" s="663" t="s">
        <v>2994</v>
      </c>
      <c r="L1035" s="665">
        <v>0</v>
      </c>
      <c r="M1035" s="665">
        <v>0</v>
      </c>
      <c r="N1035" s="666">
        <v>0</v>
      </c>
    </row>
    <row r="1036" spans="1:14" ht="14.4" customHeight="1" x14ac:dyDescent="0.3">
      <c r="A1036" s="661" t="s">
        <v>574</v>
      </c>
      <c r="B1036" s="662" t="s">
        <v>575</v>
      </c>
      <c r="C1036" s="663" t="s">
        <v>591</v>
      </c>
      <c r="D1036" s="664" t="s">
        <v>4210</v>
      </c>
      <c r="E1036" s="663" t="s">
        <v>597</v>
      </c>
      <c r="F1036" s="664" t="s">
        <v>4237</v>
      </c>
      <c r="G1036" s="663" t="s">
        <v>627</v>
      </c>
      <c r="H1036" s="663" t="s">
        <v>1677</v>
      </c>
      <c r="I1036" s="663" t="s">
        <v>1677</v>
      </c>
      <c r="J1036" s="663" t="s">
        <v>1678</v>
      </c>
      <c r="K1036" s="663" t="s">
        <v>1679</v>
      </c>
      <c r="L1036" s="665">
        <v>165.00000000000003</v>
      </c>
      <c r="M1036" s="665">
        <v>2</v>
      </c>
      <c r="N1036" s="666">
        <v>330.00000000000006</v>
      </c>
    </row>
    <row r="1037" spans="1:14" ht="14.4" customHeight="1" x14ac:dyDescent="0.3">
      <c r="A1037" s="661" t="s">
        <v>574</v>
      </c>
      <c r="B1037" s="662" t="s">
        <v>575</v>
      </c>
      <c r="C1037" s="663" t="s">
        <v>591</v>
      </c>
      <c r="D1037" s="664" t="s">
        <v>4210</v>
      </c>
      <c r="E1037" s="663" t="s">
        <v>597</v>
      </c>
      <c r="F1037" s="664" t="s">
        <v>4237</v>
      </c>
      <c r="G1037" s="663" t="s">
        <v>627</v>
      </c>
      <c r="H1037" s="663" t="s">
        <v>1701</v>
      </c>
      <c r="I1037" s="663" t="s">
        <v>215</v>
      </c>
      <c r="J1037" s="663" t="s">
        <v>1702</v>
      </c>
      <c r="K1037" s="663"/>
      <c r="L1037" s="665">
        <v>77.839944091740122</v>
      </c>
      <c r="M1037" s="665">
        <v>2</v>
      </c>
      <c r="N1037" s="666">
        <v>155.67988818348024</v>
      </c>
    </row>
    <row r="1038" spans="1:14" ht="14.4" customHeight="1" x14ac:dyDescent="0.3">
      <c r="A1038" s="661" t="s">
        <v>574</v>
      </c>
      <c r="B1038" s="662" t="s">
        <v>575</v>
      </c>
      <c r="C1038" s="663" t="s">
        <v>591</v>
      </c>
      <c r="D1038" s="664" t="s">
        <v>4210</v>
      </c>
      <c r="E1038" s="663" t="s">
        <v>597</v>
      </c>
      <c r="F1038" s="664" t="s">
        <v>4237</v>
      </c>
      <c r="G1038" s="663" t="s">
        <v>627</v>
      </c>
      <c r="H1038" s="663" t="s">
        <v>2995</v>
      </c>
      <c r="I1038" s="663" t="s">
        <v>215</v>
      </c>
      <c r="J1038" s="663" t="s">
        <v>2996</v>
      </c>
      <c r="K1038" s="663"/>
      <c r="L1038" s="665">
        <v>38.200000000000003</v>
      </c>
      <c r="M1038" s="665">
        <v>4</v>
      </c>
      <c r="N1038" s="666">
        <v>152.80000000000001</v>
      </c>
    </row>
    <row r="1039" spans="1:14" ht="14.4" customHeight="1" x14ac:dyDescent="0.3">
      <c r="A1039" s="661" t="s">
        <v>574</v>
      </c>
      <c r="B1039" s="662" t="s">
        <v>575</v>
      </c>
      <c r="C1039" s="663" t="s">
        <v>591</v>
      </c>
      <c r="D1039" s="664" t="s">
        <v>4210</v>
      </c>
      <c r="E1039" s="663" t="s">
        <v>597</v>
      </c>
      <c r="F1039" s="664" t="s">
        <v>4237</v>
      </c>
      <c r="G1039" s="663" t="s">
        <v>627</v>
      </c>
      <c r="H1039" s="663" t="s">
        <v>1734</v>
      </c>
      <c r="I1039" s="663" t="s">
        <v>1734</v>
      </c>
      <c r="J1039" s="663" t="s">
        <v>1735</v>
      </c>
      <c r="K1039" s="663" t="s">
        <v>784</v>
      </c>
      <c r="L1039" s="665">
        <v>62.269999818965069</v>
      </c>
      <c r="M1039" s="665">
        <v>8</v>
      </c>
      <c r="N1039" s="666">
        <v>498.15999855172055</v>
      </c>
    </row>
    <row r="1040" spans="1:14" ht="14.4" customHeight="1" x14ac:dyDescent="0.3">
      <c r="A1040" s="661" t="s">
        <v>574</v>
      </c>
      <c r="B1040" s="662" t="s">
        <v>575</v>
      </c>
      <c r="C1040" s="663" t="s">
        <v>591</v>
      </c>
      <c r="D1040" s="664" t="s">
        <v>4210</v>
      </c>
      <c r="E1040" s="663" t="s">
        <v>597</v>
      </c>
      <c r="F1040" s="664" t="s">
        <v>4237</v>
      </c>
      <c r="G1040" s="663" t="s">
        <v>627</v>
      </c>
      <c r="H1040" s="663" t="s">
        <v>2997</v>
      </c>
      <c r="I1040" s="663" t="s">
        <v>2997</v>
      </c>
      <c r="J1040" s="663" t="s">
        <v>2998</v>
      </c>
      <c r="K1040" s="663" t="s">
        <v>2999</v>
      </c>
      <c r="L1040" s="665">
        <v>204.89333056196099</v>
      </c>
      <c r="M1040" s="665">
        <v>9</v>
      </c>
      <c r="N1040" s="666">
        <v>1844.0399750576489</v>
      </c>
    </row>
    <row r="1041" spans="1:14" ht="14.4" customHeight="1" x14ac:dyDescent="0.3">
      <c r="A1041" s="661" t="s">
        <v>574</v>
      </c>
      <c r="B1041" s="662" t="s">
        <v>575</v>
      </c>
      <c r="C1041" s="663" t="s">
        <v>591</v>
      </c>
      <c r="D1041" s="664" t="s">
        <v>4210</v>
      </c>
      <c r="E1041" s="663" t="s">
        <v>597</v>
      </c>
      <c r="F1041" s="664" t="s">
        <v>4237</v>
      </c>
      <c r="G1041" s="663" t="s">
        <v>627</v>
      </c>
      <c r="H1041" s="663" t="s">
        <v>1756</v>
      </c>
      <c r="I1041" s="663" t="s">
        <v>1756</v>
      </c>
      <c r="J1041" s="663" t="s">
        <v>1757</v>
      </c>
      <c r="K1041" s="663" t="s">
        <v>1758</v>
      </c>
      <c r="L1041" s="665">
        <v>264.99</v>
      </c>
      <c r="M1041" s="665">
        <v>2</v>
      </c>
      <c r="N1041" s="666">
        <v>529.98</v>
      </c>
    </row>
    <row r="1042" spans="1:14" ht="14.4" customHeight="1" x14ac:dyDescent="0.3">
      <c r="A1042" s="661" t="s">
        <v>574</v>
      </c>
      <c r="B1042" s="662" t="s">
        <v>575</v>
      </c>
      <c r="C1042" s="663" t="s">
        <v>591</v>
      </c>
      <c r="D1042" s="664" t="s">
        <v>4210</v>
      </c>
      <c r="E1042" s="663" t="s">
        <v>597</v>
      </c>
      <c r="F1042" s="664" t="s">
        <v>4237</v>
      </c>
      <c r="G1042" s="663" t="s">
        <v>1772</v>
      </c>
      <c r="H1042" s="663" t="s">
        <v>1815</v>
      </c>
      <c r="I1042" s="663" t="s">
        <v>1816</v>
      </c>
      <c r="J1042" s="663" t="s">
        <v>1817</v>
      </c>
      <c r="K1042" s="663" t="s">
        <v>1818</v>
      </c>
      <c r="L1042" s="665">
        <v>129.21124638968226</v>
      </c>
      <c r="M1042" s="665">
        <v>60</v>
      </c>
      <c r="N1042" s="666">
        <v>7752.6747833809359</v>
      </c>
    </row>
    <row r="1043" spans="1:14" ht="14.4" customHeight="1" x14ac:dyDescent="0.3">
      <c r="A1043" s="661" t="s">
        <v>574</v>
      </c>
      <c r="B1043" s="662" t="s">
        <v>575</v>
      </c>
      <c r="C1043" s="663" t="s">
        <v>591</v>
      </c>
      <c r="D1043" s="664" t="s">
        <v>4210</v>
      </c>
      <c r="E1043" s="663" t="s">
        <v>597</v>
      </c>
      <c r="F1043" s="664" t="s">
        <v>4237</v>
      </c>
      <c r="G1043" s="663" t="s">
        <v>1772</v>
      </c>
      <c r="H1043" s="663" t="s">
        <v>1921</v>
      </c>
      <c r="I1043" s="663" t="s">
        <v>1922</v>
      </c>
      <c r="J1043" s="663" t="s">
        <v>1795</v>
      </c>
      <c r="K1043" s="663" t="s">
        <v>1923</v>
      </c>
      <c r="L1043" s="665">
        <v>129.4962527968743</v>
      </c>
      <c r="M1043" s="665">
        <v>6</v>
      </c>
      <c r="N1043" s="666">
        <v>776.97751678124587</v>
      </c>
    </row>
    <row r="1044" spans="1:14" ht="14.4" customHeight="1" x14ac:dyDescent="0.3">
      <c r="A1044" s="661" t="s">
        <v>574</v>
      </c>
      <c r="B1044" s="662" t="s">
        <v>575</v>
      </c>
      <c r="C1044" s="663" t="s">
        <v>591</v>
      </c>
      <c r="D1044" s="664" t="s">
        <v>4210</v>
      </c>
      <c r="E1044" s="663" t="s">
        <v>597</v>
      </c>
      <c r="F1044" s="664" t="s">
        <v>4237</v>
      </c>
      <c r="G1044" s="663" t="s">
        <v>1772</v>
      </c>
      <c r="H1044" s="663" t="s">
        <v>2008</v>
      </c>
      <c r="I1044" s="663" t="s">
        <v>2009</v>
      </c>
      <c r="J1044" s="663" t="s">
        <v>1817</v>
      </c>
      <c r="K1044" s="663" t="s">
        <v>2010</v>
      </c>
      <c r="L1044" s="665">
        <v>132.00736680385904</v>
      </c>
      <c r="M1044" s="665">
        <v>120</v>
      </c>
      <c r="N1044" s="666">
        <v>15840.884016463084</v>
      </c>
    </row>
    <row r="1045" spans="1:14" ht="14.4" customHeight="1" x14ac:dyDescent="0.3">
      <c r="A1045" s="661" t="s">
        <v>574</v>
      </c>
      <c r="B1045" s="662" t="s">
        <v>575</v>
      </c>
      <c r="C1045" s="663" t="s">
        <v>591</v>
      </c>
      <c r="D1045" s="664" t="s">
        <v>4210</v>
      </c>
      <c r="E1045" s="663" t="s">
        <v>597</v>
      </c>
      <c r="F1045" s="664" t="s">
        <v>4237</v>
      </c>
      <c r="G1045" s="663" t="s">
        <v>1772</v>
      </c>
      <c r="H1045" s="663" t="s">
        <v>3000</v>
      </c>
      <c r="I1045" s="663" t="s">
        <v>3001</v>
      </c>
      <c r="J1045" s="663" t="s">
        <v>1787</v>
      </c>
      <c r="K1045" s="663" t="s">
        <v>3002</v>
      </c>
      <c r="L1045" s="665">
        <v>207.15482060866128</v>
      </c>
      <c r="M1045" s="665">
        <v>17</v>
      </c>
      <c r="N1045" s="666">
        <v>3521.6319503472419</v>
      </c>
    </row>
    <row r="1046" spans="1:14" ht="14.4" customHeight="1" x14ac:dyDescent="0.3">
      <c r="A1046" s="661" t="s">
        <v>574</v>
      </c>
      <c r="B1046" s="662" t="s">
        <v>575</v>
      </c>
      <c r="C1046" s="663" t="s">
        <v>591</v>
      </c>
      <c r="D1046" s="664" t="s">
        <v>4210</v>
      </c>
      <c r="E1046" s="663" t="s">
        <v>597</v>
      </c>
      <c r="F1046" s="664" t="s">
        <v>4237</v>
      </c>
      <c r="G1046" s="663" t="s">
        <v>1772</v>
      </c>
      <c r="H1046" s="663" t="s">
        <v>2069</v>
      </c>
      <c r="I1046" s="663" t="s">
        <v>2070</v>
      </c>
      <c r="J1046" s="663" t="s">
        <v>2071</v>
      </c>
      <c r="K1046" s="663" t="s">
        <v>2072</v>
      </c>
      <c r="L1046" s="665">
        <v>183.91990087383252</v>
      </c>
      <c r="M1046" s="665">
        <v>50</v>
      </c>
      <c r="N1046" s="666">
        <v>9195.9950436916261</v>
      </c>
    </row>
    <row r="1047" spans="1:14" ht="14.4" customHeight="1" x14ac:dyDescent="0.3">
      <c r="A1047" s="661" t="s">
        <v>574</v>
      </c>
      <c r="B1047" s="662" t="s">
        <v>575</v>
      </c>
      <c r="C1047" s="663" t="s">
        <v>591</v>
      </c>
      <c r="D1047" s="664" t="s">
        <v>4210</v>
      </c>
      <c r="E1047" s="663" t="s">
        <v>597</v>
      </c>
      <c r="F1047" s="664" t="s">
        <v>4237</v>
      </c>
      <c r="G1047" s="663" t="s">
        <v>1772</v>
      </c>
      <c r="H1047" s="663" t="s">
        <v>2771</v>
      </c>
      <c r="I1047" s="663" t="s">
        <v>2772</v>
      </c>
      <c r="J1047" s="663" t="s">
        <v>2773</v>
      </c>
      <c r="K1047" s="663" t="s">
        <v>2774</v>
      </c>
      <c r="L1047" s="665">
        <v>693.12625856264196</v>
      </c>
      <c r="M1047" s="665">
        <v>150</v>
      </c>
      <c r="N1047" s="666">
        <v>103968.93878439629</v>
      </c>
    </row>
    <row r="1048" spans="1:14" ht="14.4" customHeight="1" x14ac:dyDescent="0.3">
      <c r="A1048" s="661" t="s">
        <v>574</v>
      </c>
      <c r="B1048" s="662" t="s">
        <v>575</v>
      </c>
      <c r="C1048" s="663" t="s">
        <v>591</v>
      </c>
      <c r="D1048" s="664" t="s">
        <v>4210</v>
      </c>
      <c r="E1048" s="663" t="s">
        <v>597</v>
      </c>
      <c r="F1048" s="664" t="s">
        <v>4237</v>
      </c>
      <c r="G1048" s="663" t="s">
        <v>1772</v>
      </c>
      <c r="H1048" s="663" t="s">
        <v>2775</v>
      </c>
      <c r="I1048" s="663" t="s">
        <v>2776</v>
      </c>
      <c r="J1048" s="663" t="s">
        <v>2777</v>
      </c>
      <c r="K1048" s="663" t="s">
        <v>2778</v>
      </c>
      <c r="L1048" s="665">
        <v>313.33599999999996</v>
      </c>
      <c r="M1048" s="665">
        <v>5</v>
      </c>
      <c r="N1048" s="666">
        <v>1566.6799999999998</v>
      </c>
    </row>
    <row r="1049" spans="1:14" ht="14.4" customHeight="1" x14ac:dyDescent="0.3">
      <c r="A1049" s="661" t="s">
        <v>574</v>
      </c>
      <c r="B1049" s="662" t="s">
        <v>575</v>
      </c>
      <c r="C1049" s="663" t="s">
        <v>591</v>
      </c>
      <c r="D1049" s="664" t="s">
        <v>4210</v>
      </c>
      <c r="E1049" s="663" t="s">
        <v>597</v>
      </c>
      <c r="F1049" s="664" t="s">
        <v>4237</v>
      </c>
      <c r="G1049" s="663" t="s">
        <v>1772</v>
      </c>
      <c r="H1049" s="663" t="s">
        <v>2783</v>
      </c>
      <c r="I1049" s="663" t="s">
        <v>2783</v>
      </c>
      <c r="J1049" s="663" t="s">
        <v>2784</v>
      </c>
      <c r="K1049" s="663" t="s">
        <v>2785</v>
      </c>
      <c r="L1049" s="665">
        <v>2425.7894775282157</v>
      </c>
      <c r="M1049" s="665">
        <v>38</v>
      </c>
      <c r="N1049" s="666">
        <v>92180.000146072198</v>
      </c>
    </row>
    <row r="1050" spans="1:14" ht="14.4" customHeight="1" x14ac:dyDescent="0.3">
      <c r="A1050" s="661" t="s">
        <v>574</v>
      </c>
      <c r="B1050" s="662" t="s">
        <v>575</v>
      </c>
      <c r="C1050" s="663" t="s">
        <v>591</v>
      </c>
      <c r="D1050" s="664" t="s">
        <v>4210</v>
      </c>
      <c r="E1050" s="663" t="s">
        <v>2183</v>
      </c>
      <c r="F1050" s="664" t="s">
        <v>4239</v>
      </c>
      <c r="G1050" s="663" t="s">
        <v>627</v>
      </c>
      <c r="H1050" s="663" t="s">
        <v>2184</v>
      </c>
      <c r="I1050" s="663" t="s">
        <v>2185</v>
      </c>
      <c r="J1050" s="663" t="s">
        <v>2186</v>
      </c>
      <c r="K1050" s="663" t="s">
        <v>2187</v>
      </c>
      <c r="L1050" s="665">
        <v>10822.939999999999</v>
      </c>
      <c r="M1050" s="665">
        <v>2</v>
      </c>
      <c r="N1050" s="666">
        <v>21645.879999999997</v>
      </c>
    </row>
    <row r="1051" spans="1:14" ht="14.4" customHeight="1" x14ac:dyDescent="0.3">
      <c r="A1051" s="661" t="s">
        <v>3003</v>
      </c>
      <c r="B1051" s="662" t="s">
        <v>4197</v>
      </c>
      <c r="C1051" s="663" t="s">
        <v>3004</v>
      </c>
      <c r="D1051" s="664" t="s">
        <v>4197</v>
      </c>
      <c r="E1051" s="663" t="s">
        <v>597</v>
      </c>
      <c r="F1051" s="664" t="s">
        <v>4237</v>
      </c>
      <c r="G1051" s="663" t="s">
        <v>627</v>
      </c>
      <c r="H1051" s="663" t="s">
        <v>2556</v>
      </c>
      <c r="I1051" s="663" t="s">
        <v>215</v>
      </c>
      <c r="J1051" s="663" t="s">
        <v>2557</v>
      </c>
      <c r="K1051" s="663"/>
      <c r="L1051" s="665">
        <v>75.681681882520223</v>
      </c>
      <c r="M1051" s="665">
        <v>4</v>
      </c>
      <c r="N1051" s="666">
        <v>302.72672753008089</v>
      </c>
    </row>
    <row r="1052" spans="1:14" ht="14.4" customHeight="1" x14ac:dyDescent="0.3">
      <c r="A1052" s="661" t="s">
        <v>3003</v>
      </c>
      <c r="B1052" s="662" t="s">
        <v>4197</v>
      </c>
      <c r="C1052" s="663" t="s">
        <v>3004</v>
      </c>
      <c r="D1052" s="664" t="s">
        <v>4197</v>
      </c>
      <c r="E1052" s="663" t="s">
        <v>597</v>
      </c>
      <c r="F1052" s="664" t="s">
        <v>4237</v>
      </c>
      <c r="G1052" s="663" t="s">
        <v>627</v>
      </c>
      <c r="H1052" s="663" t="s">
        <v>3005</v>
      </c>
      <c r="I1052" s="663" t="s">
        <v>215</v>
      </c>
      <c r="J1052" s="663" t="s">
        <v>3006</v>
      </c>
      <c r="K1052" s="663"/>
      <c r="L1052" s="665">
        <v>53.180900000000001</v>
      </c>
      <c r="M1052" s="665">
        <v>2</v>
      </c>
      <c r="N1052" s="666">
        <v>106.3618</v>
      </c>
    </row>
    <row r="1053" spans="1:14" ht="14.4" customHeight="1" x14ac:dyDescent="0.3">
      <c r="A1053" s="661" t="s">
        <v>3007</v>
      </c>
      <c r="B1053" s="662" t="s">
        <v>4198</v>
      </c>
      <c r="C1053" s="663" t="s">
        <v>3008</v>
      </c>
      <c r="D1053" s="664" t="s">
        <v>4211</v>
      </c>
      <c r="E1053" s="663" t="s">
        <v>597</v>
      </c>
      <c r="F1053" s="664" t="s">
        <v>4237</v>
      </c>
      <c r="G1053" s="663" t="s">
        <v>627</v>
      </c>
      <c r="H1053" s="663" t="s">
        <v>2498</v>
      </c>
      <c r="I1053" s="663" t="s">
        <v>215</v>
      </c>
      <c r="J1053" s="663" t="s">
        <v>2499</v>
      </c>
      <c r="K1053" s="663"/>
      <c r="L1053" s="665">
        <v>74.378557580385575</v>
      </c>
      <c r="M1053" s="665">
        <v>168</v>
      </c>
      <c r="N1053" s="666">
        <v>12495.597673504777</v>
      </c>
    </row>
    <row r="1054" spans="1:14" ht="14.4" customHeight="1" x14ac:dyDescent="0.3">
      <c r="A1054" s="661" t="s">
        <v>3007</v>
      </c>
      <c r="B1054" s="662" t="s">
        <v>4198</v>
      </c>
      <c r="C1054" s="663" t="s">
        <v>3008</v>
      </c>
      <c r="D1054" s="664" t="s">
        <v>4211</v>
      </c>
      <c r="E1054" s="663" t="s">
        <v>597</v>
      </c>
      <c r="F1054" s="664" t="s">
        <v>4237</v>
      </c>
      <c r="G1054" s="663" t="s">
        <v>627</v>
      </c>
      <c r="H1054" s="663" t="s">
        <v>2962</v>
      </c>
      <c r="I1054" s="663" t="s">
        <v>2963</v>
      </c>
      <c r="J1054" s="663" t="s">
        <v>1373</v>
      </c>
      <c r="K1054" s="663" t="s">
        <v>757</v>
      </c>
      <c r="L1054" s="665">
        <v>201.30000000000007</v>
      </c>
      <c r="M1054" s="665">
        <v>5</v>
      </c>
      <c r="N1054" s="666">
        <v>1006.5000000000003</v>
      </c>
    </row>
    <row r="1055" spans="1:14" ht="14.4" customHeight="1" x14ac:dyDescent="0.3">
      <c r="A1055" s="661" t="s">
        <v>3007</v>
      </c>
      <c r="B1055" s="662" t="s">
        <v>4198</v>
      </c>
      <c r="C1055" s="663" t="s">
        <v>3008</v>
      </c>
      <c r="D1055" s="664" t="s">
        <v>4211</v>
      </c>
      <c r="E1055" s="663" t="s">
        <v>597</v>
      </c>
      <c r="F1055" s="664" t="s">
        <v>4237</v>
      </c>
      <c r="G1055" s="663" t="s">
        <v>627</v>
      </c>
      <c r="H1055" s="663" t="s">
        <v>3009</v>
      </c>
      <c r="I1055" s="663" t="s">
        <v>215</v>
      </c>
      <c r="J1055" s="663" t="s">
        <v>3010</v>
      </c>
      <c r="K1055" s="663" t="s">
        <v>3011</v>
      </c>
      <c r="L1055" s="665">
        <v>75.02</v>
      </c>
      <c r="M1055" s="665">
        <v>3</v>
      </c>
      <c r="N1055" s="666">
        <v>225.06</v>
      </c>
    </row>
    <row r="1056" spans="1:14" ht="14.4" customHeight="1" x14ac:dyDescent="0.3">
      <c r="A1056" s="661" t="s">
        <v>3007</v>
      </c>
      <c r="B1056" s="662" t="s">
        <v>4198</v>
      </c>
      <c r="C1056" s="663" t="s">
        <v>3008</v>
      </c>
      <c r="D1056" s="664" t="s">
        <v>4211</v>
      </c>
      <c r="E1056" s="663" t="s">
        <v>597</v>
      </c>
      <c r="F1056" s="664" t="s">
        <v>4237</v>
      </c>
      <c r="G1056" s="663" t="s">
        <v>627</v>
      </c>
      <c r="H1056" s="663" t="s">
        <v>1531</v>
      </c>
      <c r="I1056" s="663" t="s">
        <v>1532</v>
      </c>
      <c r="J1056" s="663" t="s">
        <v>1533</v>
      </c>
      <c r="K1056" s="663"/>
      <c r="L1056" s="665">
        <v>252.97811053824083</v>
      </c>
      <c r="M1056" s="665">
        <v>3</v>
      </c>
      <c r="N1056" s="666">
        <v>758.93433161472251</v>
      </c>
    </row>
    <row r="1057" spans="1:14" ht="14.4" customHeight="1" x14ac:dyDescent="0.3">
      <c r="A1057" s="661" t="s">
        <v>3007</v>
      </c>
      <c r="B1057" s="662" t="s">
        <v>4198</v>
      </c>
      <c r="C1057" s="663" t="s">
        <v>3008</v>
      </c>
      <c r="D1057" s="664" t="s">
        <v>4211</v>
      </c>
      <c r="E1057" s="663" t="s">
        <v>597</v>
      </c>
      <c r="F1057" s="664" t="s">
        <v>4237</v>
      </c>
      <c r="G1057" s="663" t="s">
        <v>627</v>
      </c>
      <c r="H1057" s="663" t="s">
        <v>2640</v>
      </c>
      <c r="I1057" s="663" t="s">
        <v>2641</v>
      </c>
      <c r="J1057" s="663" t="s">
        <v>2642</v>
      </c>
      <c r="K1057" s="663" t="s">
        <v>2643</v>
      </c>
      <c r="L1057" s="665">
        <v>62.999999999999993</v>
      </c>
      <c r="M1057" s="665">
        <v>4</v>
      </c>
      <c r="N1057" s="666">
        <v>251.99999999999997</v>
      </c>
    </row>
    <row r="1058" spans="1:14" ht="14.4" customHeight="1" x14ac:dyDescent="0.3">
      <c r="A1058" s="661" t="s">
        <v>3007</v>
      </c>
      <c r="B1058" s="662" t="s">
        <v>4198</v>
      </c>
      <c r="C1058" s="663" t="s">
        <v>3008</v>
      </c>
      <c r="D1058" s="664" t="s">
        <v>4211</v>
      </c>
      <c r="E1058" s="663" t="s">
        <v>597</v>
      </c>
      <c r="F1058" s="664" t="s">
        <v>4237</v>
      </c>
      <c r="G1058" s="663" t="s">
        <v>627</v>
      </c>
      <c r="H1058" s="663" t="s">
        <v>3012</v>
      </c>
      <c r="I1058" s="663" t="s">
        <v>215</v>
      </c>
      <c r="J1058" s="663" t="s">
        <v>3013</v>
      </c>
      <c r="K1058" s="663"/>
      <c r="L1058" s="665">
        <v>549.72747663301141</v>
      </c>
      <c r="M1058" s="665">
        <v>5</v>
      </c>
      <c r="N1058" s="666">
        <v>2748.6373831650571</v>
      </c>
    </row>
    <row r="1059" spans="1:14" ht="14.4" customHeight="1" x14ac:dyDescent="0.3">
      <c r="A1059" s="661" t="s">
        <v>3007</v>
      </c>
      <c r="B1059" s="662" t="s">
        <v>4198</v>
      </c>
      <c r="C1059" s="663" t="s">
        <v>3008</v>
      </c>
      <c r="D1059" s="664" t="s">
        <v>4211</v>
      </c>
      <c r="E1059" s="663" t="s">
        <v>597</v>
      </c>
      <c r="F1059" s="664" t="s">
        <v>4237</v>
      </c>
      <c r="G1059" s="663" t="s">
        <v>627</v>
      </c>
      <c r="H1059" s="663" t="s">
        <v>3014</v>
      </c>
      <c r="I1059" s="663" t="s">
        <v>215</v>
      </c>
      <c r="J1059" s="663" t="s">
        <v>3015</v>
      </c>
      <c r="K1059" s="663" t="s">
        <v>3016</v>
      </c>
      <c r="L1059" s="665">
        <v>80.135412655926402</v>
      </c>
      <c r="M1059" s="665">
        <v>12</v>
      </c>
      <c r="N1059" s="666">
        <v>961.62495187111676</v>
      </c>
    </row>
    <row r="1060" spans="1:14" ht="14.4" customHeight="1" x14ac:dyDescent="0.3">
      <c r="A1060" s="661" t="s">
        <v>3007</v>
      </c>
      <c r="B1060" s="662" t="s">
        <v>4198</v>
      </c>
      <c r="C1060" s="663" t="s">
        <v>3008</v>
      </c>
      <c r="D1060" s="664" t="s">
        <v>4211</v>
      </c>
      <c r="E1060" s="663" t="s">
        <v>597</v>
      </c>
      <c r="F1060" s="664" t="s">
        <v>4237</v>
      </c>
      <c r="G1060" s="663" t="s">
        <v>627</v>
      </c>
      <c r="H1060" s="663" t="s">
        <v>2986</v>
      </c>
      <c r="I1060" s="663" t="s">
        <v>215</v>
      </c>
      <c r="J1060" s="663" t="s">
        <v>2987</v>
      </c>
      <c r="K1060" s="663"/>
      <c r="L1060" s="665">
        <v>53.306839167785284</v>
      </c>
      <c r="M1060" s="665">
        <v>4</v>
      </c>
      <c r="N1060" s="666">
        <v>213.22735667114114</v>
      </c>
    </row>
    <row r="1061" spans="1:14" ht="14.4" customHeight="1" x14ac:dyDescent="0.3">
      <c r="A1061" s="661" t="s">
        <v>3007</v>
      </c>
      <c r="B1061" s="662" t="s">
        <v>4198</v>
      </c>
      <c r="C1061" s="663" t="s">
        <v>3008</v>
      </c>
      <c r="D1061" s="664" t="s">
        <v>4211</v>
      </c>
      <c r="E1061" s="663" t="s">
        <v>597</v>
      </c>
      <c r="F1061" s="664" t="s">
        <v>4237</v>
      </c>
      <c r="G1061" s="663" t="s">
        <v>627</v>
      </c>
      <c r="H1061" s="663" t="s">
        <v>3017</v>
      </c>
      <c r="I1061" s="663" t="s">
        <v>215</v>
      </c>
      <c r="J1061" s="663" t="s">
        <v>3018</v>
      </c>
      <c r="K1061" s="663"/>
      <c r="L1061" s="665">
        <v>184.19208464341062</v>
      </c>
      <c r="M1061" s="665">
        <v>188</v>
      </c>
      <c r="N1061" s="666">
        <v>34628.111912961198</v>
      </c>
    </row>
    <row r="1062" spans="1:14" ht="14.4" customHeight="1" x14ac:dyDescent="0.3">
      <c r="A1062" s="661" t="s">
        <v>3007</v>
      </c>
      <c r="B1062" s="662" t="s">
        <v>4198</v>
      </c>
      <c r="C1062" s="663" t="s">
        <v>3019</v>
      </c>
      <c r="D1062" s="664" t="s">
        <v>4212</v>
      </c>
      <c r="E1062" s="663" t="s">
        <v>597</v>
      </c>
      <c r="F1062" s="664" t="s">
        <v>4237</v>
      </c>
      <c r="G1062" s="663" t="s">
        <v>627</v>
      </c>
      <c r="H1062" s="663" t="s">
        <v>2498</v>
      </c>
      <c r="I1062" s="663" t="s">
        <v>215</v>
      </c>
      <c r="J1062" s="663" t="s">
        <v>2499</v>
      </c>
      <c r="K1062" s="663"/>
      <c r="L1062" s="665">
        <v>89.502868287688841</v>
      </c>
      <c r="M1062" s="665">
        <v>30</v>
      </c>
      <c r="N1062" s="666">
        <v>2685.0860486306651</v>
      </c>
    </row>
    <row r="1063" spans="1:14" ht="14.4" customHeight="1" x14ac:dyDescent="0.3">
      <c r="A1063" s="661" t="s">
        <v>3007</v>
      </c>
      <c r="B1063" s="662" t="s">
        <v>4198</v>
      </c>
      <c r="C1063" s="663" t="s">
        <v>3019</v>
      </c>
      <c r="D1063" s="664" t="s">
        <v>4212</v>
      </c>
      <c r="E1063" s="663" t="s">
        <v>597</v>
      </c>
      <c r="F1063" s="664" t="s">
        <v>4237</v>
      </c>
      <c r="G1063" s="663" t="s">
        <v>627</v>
      </c>
      <c r="H1063" s="663" t="s">
        <v>3017</v>
      </c>
      <c r="I1063" s="663" t="s">
        <v>215</v>
      </c>
      <c r="J1063" s="663" t="s">
        <v>3018</v>
      </c>
      <c r="K1063" s="663"/>
      <c r="L1063" s="665">
        <v>205.50473328129763</v>
      </c>
      <c r="M1063" s="665">
        <v>26</v>
      </c>
      <c r="N1063" s="666">
        <v>5343.1230653137382</v>
      </c>
    </row>
    <row r="1064" spans="1:14" ht="14.4" customHeight="1" x14ac:dyDescent="0.3">
      <c r="A1064" s="661" t="s">
        <v>3020</v>
      </c>
      <c r="B1064" s="662" t="s">
        <v>4199</v>
      </c>
      <c r="C1064" s="663" t="s">
        <v>3021</v>
      </c>
      <c r="D1064" s="664" t="s">
        <v>4213</v>
      </c>
      <c r="E1064" s="663" t="s">
        <v>597</v>
      </c>
      <c r="F1064" s="664" t="s">
        <v>4237</v>
      </c>
      <c r="G1064" s="663"/>
      <c r="H1064" s="663" t="s">
        <v>3022</v>
      </c>
      <c r="I1064" s="663" t="s">
        <v>3023</v>
      </c>
      <c r="J1064" s="663" t="s">
        <v>3024</v>
      </c>
      <c r="K1064" s="663" t="s">
        <v>3025</v>
      </c>
      <c r="L1064" s="665">
        <v>89.792606065693263</v>
      </c>
      <c r="M1064" s="665">
        <v>7</v>
      </c>
      <c r="N1064" s="666">
        <v>628.54824245985287</v>
      </c>
    </row>
    <row r="1065" spans="1:14" ht="14.4" customHeight="1" x14ac:dyDescent="0.3">
      <c r="A1065" s="661" t="s">
        <v>3020</v>
      </c>
      <c r="B1065" s="662" t="s">
        <v>4199</v>
      </c>
      <c r="C1065" s="663" t="s">
        <v>3021</v>
      </c>
      <c r="D1065" s="664" t="s">
        <v>4213</v>
      </c>
      <c r="E1065" s="663" t="s">
        <v>597</v>
      </c>
      <c r="F1065" s="664" t="s">
        <v>4237</v>
      </c>
      <c r="G1065" s="663"/>
      <c r="H1065" s="663" t="s">
        <v>2430</v>
      </c>
      <c r="I1065" s="663" t="s">
        <v>2431</v>
      </c>
      <c r="J1065" s="663" t="s">
        <v>2432</v>
      </c>
      <c r="K1065" s="663" t="s">
        <v>2433</v>
      </c>
      <c r="L1065" s="665">
        <v>249.93422366897795</v>
      </c>
      <c r="M1065" s="665">
        <v>125</v>
      </c>
      <c r="N1065" s="666">
        <v>31241.777958622242</v>
      </c>
    </row>
    <row r="1066" spans="1:14" ht="14.4" customHeight="1" x14ac:dyDescent="0.3">
      <c r="A1066" s="661" t="s">
        <v>3020</v>
      </c>
      <c r="B1066" s="662" t="s">
        <v>4199</v>
      </c>
      <c r="C1066" s="663" t="s">
        <v>3021</v>
      </c>
      <c r="D1066" s="664" t="s">
        <v>4213</v>
      </c>
      <c r="E1066" s="663" t="s">
        <v>597</v>
      </c>
      <c r="F1066" s="664" t="s">
        <v>4237</v>
      </c>
      <c r="G1066" s="663"/>
      <c r="H1066" s="663" t="s">
        <v>3026</v>
      </c>
      <c r="I1066" s="663" t="s">
        <v>3027</v>
      </c>
      <c r="J1066" s="663" t="s">
        <v>3028</v>
      </c>
      <c r="K1066" s="663" t="s">
        <v>3029</v>
      </c>
      <c r="L1066" s="665">
        <v>151.04999999999998</v>
      </c>
      <c r="M1066" s="665">
        <v>2</v>
      </c>
      <c r="N1066" s="666">
        <v>302.09999999999997</v>
      </c>
    </row>
    <row r="1067" spans="1:14" ht="14.4" customHeight="1" x14ac:dyDescent="0.3">
      <c r="A1067" s="661" t="s">
        <v>3020</v>
      </c>
      <c r="B1067" s="662" t="s">
        <v>4199</v>
      </c>
      <c r="C1067" s="663" t="s">
        <v>3021</v>
      </c>
      <c r="D1067" s="664" t="s">
        <v>4213</v>
      </c>
      <c r="E1067" s="663" t="s">
        <v>597</v>
      </c>
      <c r="F1067" s="664" t="s">
        <v>4237</v>
      </c>
      <c r="G1067" s="663"/>
      <c r="H1067" s="663" t="s">
        <v>2434</v>
      </c>
      <c r="I1067" s="663" t="s">
        <v>2435</v>
      </c>
      <c r="J1067" s="663" t="s">
        <v>1434</v>
      </c>
      <c r="K1067" s="663" t="s">
        <v>2436</v>
      </c>
      <c r="L1067" s="665">
        <v>364.27256134016056</v>
      </c>
      <c r="M1067" s="665">
        <v>19</v>
      </c>
      <c r="N1067" s="666">
        <v>6921.1786654630505</v>
      </c>
    </row>
    <row r="1068" spans="1:14" ht="14.4" customHeight="1" x14ac:dyDescent="0.3">
      <c r="A1068" s="661" t="s">
        <v>3020</v>
      </c>
      <c r="B1068" s="662" t="s">
        <v>4199</v>
      </c>
      <c r="C1068" s="663" t="s">
        <v>3021</v>
      </c>
      <c r="D1068" s="664" t="s">
        <v>4213</v>
      </c>
      <c r="E1068" s="663" t="s">
        <v>597</v>
      </c>
      <c r="F1068" s="664" t="s">
        <v>4237</v>
      </c>
      <c r="G1068" s="663"/>
      <c r="H1068" s="663" t="s">
        <v>3030</v>
      </c>
      <c r="I1068" s="663" t="s">
        <v>3031</v>
      </c>
      <c r="J1068" s="663" t="s">
        <v>3032</v>
      </c>
      <c r="K1068" s="663" t="s">
        <v>3033</v>
      </c>
      <c r="L1068" s="665">
        <v>227.25</v>
      </c>
      <c r="M1068" s="665">
        <v>1</v>
      </c>
      <c r="N1068" s="666">
        <v>227.25</v>
      </c>
    </row>
    <row r="1069" spans="1:14" ht="14.4" customHeight="1" x14ac:dyDescent="0.3">
      <c r="A1069" s="661" t="s">
        <v>3020</v>
      </c>
      <c r="B1069" s="662" t="s">
        <v>4199</v>
      </c>
      <c r="C1069" s="663" t="s">
        <v>3021</v>
      </c>
      <c r="D1069" s="664" t="s">
        <v>4213</v>
      </c>
      <c r="E1069" s="663" t="s">
        <v>597</v>
      </c>
      <c r="F1069" s="664" t="s">
        <v>4237</v>
      </c>
      <c r="G1069" s="663"/>
      <c r="H1069" s="663" t="s">
        <v>3034</v>
      </c>
      <c r="I1069" s="663" t="s">
        <v>3034</v>
      </c>
      <c r="J1069" s="663" t="s">
        <v>3035</v>
      </c>
      <c r="K1069" s="663" t="s">
        <v>3036</v>
      </c>
      <c r="L1069" s="665">
        <v>499.99775</v>
      </c>
      <c r="M1069" s="665">
        <v>4</v>
      </c>
      <c r="N1069" s="666">
        <v>1999.991</v>
      </c>
    </row>
    <row r="1070" spans="1:14" ht="14.4" customHeight="1" x14ac:dyDescent="0.3">
      <c r="A1070" s="661" t="s">
        <v>3020</v>
      </c>
      <c r="B1070" s="662" t="s">
        <v>4199</v>
      </c>
      <c r="C1070" s="663" t="s">
        <v>3021</v>
      </c>
      <c r="D1070" s="664" t="s">
        <v>4213</v>
      </c>
      <c r="E1070" s="663" t="s">
        <v>597</v>
      </c>
      <c r="F1070" s="664" t="s">
        <v>4237</v>
      </c>
      <c r="G1070" s="663"/>
      <c r="H1070" s="663" t="s">
        <v>3037</v>
      </c>
      <c r="I1070" s="663" t="s">
        <v>3038</v>
      </c>
      <c r="J1070" s="663" t="s">
        <v>3039</v>
      </c>
      <c r="K1070" s="663" t="s">
        <v>1668</v>
      </c>
      <c r="L1070" s="665">
        <v>128.37</v>
      </c>
      <c r="M1070" s="665">
        <v>1</v>
      </c>
      <c r="N1070" s="666">
        <v>128.37</v>
      </c>
    </row>
    <row r="1071" spans="1:14" ht="14.4" customHeight="1" x14ac:dyDescent="0.3">
      <c r="A1071" s="661" t="s">
        <v>3020</v>
      </c>
      <c r="B1071" s="662" t="s">
        <v>4199</v>
      </c>
      <c r="C1071" s="663" t="s">
        <v>3021</v>
      </c>
      <c r="D1071" s="664" t="s">
        <v>4213</v>
      </c>
      <c r="E1071" s="663" t="s">
        <v>597</v>
      </c>
      <c r="F1071" s="664" t="s">
        <v>4237</v>
      </c>
      <c r="G1071" s="663"/>
      <c r="H1071" s="663" t="s">
        <v>3040</v>
      </c>
      <c r="I1071" s="663" t="s">
        <v>3040</v>
      </c>
      <c r="J1071" s="663" t="s">
        <v>3032</v>
      </c>
      <c r="K1071" s="663" t="s">
        <v>3041</v>
      </c>
      <c r="L1071" s="665">
        <v>75.199999999999974</v>
      </c>
      <c r="M1071" s="665">
        <v>1</v>
      </c>
      <c r="N1071" s="666">
        <v>75.199999999999974</v>
      </c>
    </row>
    <row r="1072" spans="1:14" ht="14.4" customHeight="1" x14ac:dyDescent="0.3">
      <c r="A1072" s="661" t="s">
        <v>3020</v>
      </c>
      <c r="B1072" s="662" t="s">
        <v>4199</v>
      </c>
      <c r="C1072" s="663" t="s">
        <v>3021</v>
      </c>
      <c r="D1072" s="664" t="s">
        <v>4213</v>
      </c>
      <c r="E1072" s="663" t="s">
        <v>597</v>
      </c>
      <c r="F1072" s="664" t="s">
        <v>4237</v>
      </c>
      <c r="G1072" s="663"/>
      <c r="H1072" s="663" t="s">
        <v>3042</v>
      </c>
      <c r="I1072" s="663" t="s">
        <v>3042</v>
      </c>
      <c r="J1072" s="663" t="s">
        <v>3043</v>
      </c>
      <c r="K1072" s="663" t="s">
        <v>3044</v>
      </c>
      <c r="L1072" s="665">
        <v>61.13</v>
      </c>
      <c r="M1072" s="665">
        <v>1</v>
      </c>
      <c r="N1072" s="666">
        <v>61.13</v>
      </c>
    </row>
    <row r="1073" spans="1:14" ht="14.4" customHeight="1" x14ac:dyDescent="0.3">
      <c r="A1073" s="661" t="s">
        <v>3020</v>
      </c>
      <c r="B1073" s="662" t="s">
        <v>4199</v>
      </c>
      <c r="C1073" s="663" t="s">
        <v>3021</v>
      </c>
      <c r="D1073" s="664" t="s">
        <v>4213</v>
      </c>
      <c r="E1073" s="663" t="s">
        <v>597</v>
      </c>
      <c r="F1073" s="664" t="s">
        <v>4237</v>
      </c>
      <c r="G1073" s="663"/>
      <c r="H1073" s="663" t="s">
        <v>612</v>
      </c>
      <c r="I1073" s="663" t="s">
        <v>612</v>
      </c>
      <c r="J1073" s="663" t="s">
        <v>613</v>
      </c>
      <c r="K1073" s="663" t="s">
        <v>614</v>
      </c>
      <c r="L1073" s="665">
        <v>553.99000000000012</v>
      </c>
      <c r="M1073" s="665">
        <v>2.4</v>
      </c>
      <c r="N1073" s="666">
        <v>1329.5760000000002</v>
      </c>
    </row>
    <row r="1074" spans="1:14" ht="14.4" customHeight="1" x14ac:dyDescent="0.3">
      <c r="A1074" s="661" t="s">
        <v>3020</v>
      </c>
      <c r="B1074" s="662" t="s">
        <v>4199</v>
      </c>
      <c r="C1074" s="663" t="s">
        <v>3021</v>
      </c>
      <c r="D1074" s="664" t="s">
        <v>4213</v>
      </c>
      <c r="E1074" s="663" t="s">
        <v>597</v>
      </c>
      <c r="F1074" s="664" t="s">
        <v>4237</v>
      </c>
      <c r="G1074" s="663"/>
      <c r="H1074" s="663" t="s">
        <v>3045</v>
      </c>
      <c r="I1074" s="663" t="s">
        <v>3046</v>
      </c>
      <c r="J1074" s="663" t="s">
        <v>3039</v>
      </c>
      <c r="K1074" s="663" t="s">
        <v>3047</v>
      </c>
      <c r="L1074" s="665">
        <v>141.99775518254714</v>
      </c>
      <c r="M1074" s="665">
        <v>1</v>
      </c>
      <c r="N1074" s="666">
        <v>141.99775518254714</v>
      </c>
    </row>
    <row r="1075" spans="1:14" ht="14.4" customHeight="1" x14ac:dyDescent="0.3">
      <c r="A1075" s="661" t="s">
        <v>3020</v>
      </c>
      <c r="B1075" s="662" t="s">
        <v>4199</v>
      </c>
      <c r="C1075" s="663" t="s">
        <v>3021</v>
      </c>
      <c r="D1075" s="664" t="s">
        <v>4213</v>
      </c>
      <c r="E1075" s="663" t="s">
        <v>597</v>
      </c>
      <c r="F1075" s="664" t="s">
        <v>4237</v>
      </c>
      <c r="G1075" s="663" t="s">
        <v>627</v>
      </c>
      <c r="H1075" s="663" t="s">
        <v>628</v>
      </c>
      <c r="I1075" s="663" t="s">
        <v>628</v>
      </c>
      <c r="J1075" s="663" t="s">
        <v>629</v>
      </c>
      <c r="K1075" s="663" t="s">
        <v>630</v>
      </c>
      <c r="L1075" s="665">
        <v>171.6</v>
      </c>
      <c r="M1075" s="665">
        <v>169.75</v>
      </c>
      <c r="N1075" s="666">
        <v>29129.1</v>
      </c>
    </row>
    <row r="1076" spans="1:14" ht="14.4" customHeight="1" x14ac:dyDescent="0.3">
      <c r="A1076" s="661" t="s">
        <v>3020</v>
      </c>
      <c r="B1076" s="662" t="s">
        <v>4199</v>
      </c>
      <c r="C1076" s="663" t="s">
        <v>3021</v>
      </c>
      <c r="D1076" s="664" t="s">
        <v>4213</v>
      </c>
      <c r="E1076" s="663" t="s">
        <v>597</v>
      </c>
      <c r="F1076" s="664" t="s">
        <v>4237</v>
      </c>
      <c r="G1076" s="663" t="s">
        <v>627</v>
      </c>
      <c r="H1076" s="663" t="s">
        <v>631</v>
      </c>
      <c r="I1076" s="663" t="s">
        <v>631</v>
      </c>
      <c r="J1076" s="663" t="s">
        <v>632</v>
      </c>
      <c r="K1076" s="663" t="s">
        <v>633</v>
      </c>
      <c r="L1076" s="665">
        <v>173.69</v>
      </c>
      <c r="M1076" s="665">
        <v>221</v>
      </c>
      <c r="N1076" s="666">
        <v>38385.49</v>
      </c>
    </row>
    <row r="1077" spans="1:14" ht="14.4" customHeight="1" x14ac:dyDescent="0.3">
      <c r="A1077" s="661" t="s">
        <v>3020</v>
      </c>
      <c r="B1077" s="662" t="s">
        <v>4199</v>
      </c>
      <c r="C1077" s="663" t="s">
        <v>3021</v>
      </c>
      <c r="D1077" s="664" t="s">
        <v>4213</v>
      </c>
      <c r="E1077" s="663" t="s">
        <v>597</v>
      </c>
      <c r="F1077" s="664" t="s">
        <v>4237</v>
      </c>
      <c r="G1077" s="663" t="s">
        <v>627</v>
      </c>
      <c r="H1077" s="663" t="s">
        <v>634</v>
      </c>
      <c r="I1077" s="663" t="s">
        <v>634</v>
      </c>
      <c r="J1077" s="663" t="s">
        <v>635</v>
      </c>
      <c r="K1077" s="663" t="s">
        <v>633</v>
      </c>
      <c r="L1077" s="665">
        <v>143.39634146341464</v>
      </c>
      <c r="M1077" s="665">
        <v>82</v>
      </c>
      <c r="N1077" s="666">
        <v>11758.5</v>
      </c>
    </row>
    <row r="1078" spans="1:14" ht="14.4" customHeight="1" x14ac:dyDescent="0.3">
      <c r="A1078" s="661" t="s">
        <v>3020</v>
      </c>
      <c r="B1078" s="662" t="s">
        <v>4199</v>
      </c>
      <c r="C1078" s="663" t="s">
        <v>3021</v>
      </c>
      <c r="D1078" s="664" t="s">
        <v>4213</v>
      </c>
      <c r="E1078" s="663" t="s">
        <v>597</v>
      </c>
      <c r="F1078" s="664" t="s">
        <v>4237</v>
      </c>
      <c r="G1078" s="663" t="s">
        <v>627</v>
      </c>
      <c r="H1078" s="663" t="s">
        <v>2437</v>
      </c>
      <c r="I1078" s="663" t="s">
        <v>2437</v>
      </c>
      <c r="J1078" s="663" t="s">
        <v>635</v>
      </c>
      <c r="K1078" s="663" t="s">
        <v>2438</v>
      </c>
      <c r="L1078" s="665">
        <v>126.64382093506008</v>
      </c>
      <c r="M1078" s="665">
        <v>80</v>
      </c>
      <c r="N1078" s="666">
        <v>10131.505674804806</v>
      </c>
    </row>
    <row r="1079" spans="1:14" ht="14.4" customHeight="1" x14ac:dyDescent="0.3">
      <c r="A1079" s="661" t="s">
        <v>3020</v>
      </c>
      <c r="B1079" s="662" t="s">
        <v>4199</v>
      </c>
      <c r="C1079" s="663" t="s">
        <v>3021</v>
      </c>
      <c r="D1079" s="664" t="s">
        <v>4213</v>
      </c>
      <c r="E1079" s="663" t="s">
        <v>597</v>
      </c>
      <c r="F1079" s="664" t="s">
        <v>4237</v>
      </c>
      <c r="G1079" s="663" t="s">
        <v>627</v>
      </c>
      <c r="H1079" s="663" t="s">
        <v>638</v>
      </c>
      <c r="I1079" s="663" t="s">
        <v>638</v>
      </c>
      <c r="J1079" s="663" t="s">
        <v>639</v>
      </c>
      <c r="K1079" s="663" t="s">
        <v>640</v>
      </c>
      <c r="L1079" s="665">
        <v>297.54994204194293</v>
      </c>
      <c r="M1079" s="665">
        <v>1</v>
      </c>
      <c r="N1079" s="666">
        <v>297.54994204194293</v>
      </c>
    </row>
    <row r="1080" spans="1:14" ht="14.4" customHeight="1" x14ac:dyDescent="0.3">
      <c r="A1080" s="661" t="s">
        <v>3020</v>
      </c>
      <c r="B1080" s="662" t="s">
        <v>4199</v>
      </c>
      <c r="C1080" s="663" t="s">
        <v>3021</v>
      </c>
      <c r="D1080" s="664" t="s">
        <v>4213</v>
      </c>
      <c r="E1080" s="663" t="s">
        <v>597</v>
      </c>
      <c r="F1080" s="664" t="s">
        <v>4237</v>
      </c>
      <c r="G1080" s="663" t="s">
        <v>627</v>
      </c>
      <c r="H1080" s="663" t="s">
        <v>641</v>
      </c>
      <c r="I1080" s="663" t="s">
        <v>641</v>
      </c>
      <c r="J1080" s="663" t="s">
        <v>629</v>
      </c>
      <c r="K1080" s="663" t="s">
        <v>642</v>
      </c>
      <c r="L1080" s="665">
        <v>93.043103448275858</v>
      </c>
      <c r="M1080" s="665">
        <v>272.59999999999997</v>
      </c>
      <c r="N1080" s="666">
        <v>25363.549999999996</v>
      </c>
    </row>
    <row r="1081" spans="1:14" ht="14.4" customHeight="1" x14ac:dyDescent="0.3">
      <c r="A1081" s="661" t="s">
        <v>3020</v>
      </c>
      <c r="B1081" s="662" t="s">
        <v>4199</v>
      </c>
      <c r="C1081" s="663" t="s">
        <v>3021</v>
      </c>
      <c r="D1081" s="664" t="s">
        <v>4213</v>
      </c>
      <c r="E1081" s="663" t="s">
        <v>597</v>
      </c>
      <c r="F1081" s="664" t="s">
        <v>4237</v>
      </c>
      <c r="G1081" s="663" t="s">
        <v>627</v>
      </c>
      <c r="H1081" s="663" t="s">
        <v>643</v>
      </c>
      <c r="I1081" s="663" t="s">
        <v>643</v>
      </c>
      <c r="J1081" s="663" t="s">
        <v>629</v>
      </c>
      <c r="K1081" s="663" t="s">
        <v>644</v>
      </c>
      <c r="L1081" s="665">
        <v>93.535714285714292</v>
      </c>
      <c r="M1081" s="665">
        <v>238</v>
      </c>
      <c r="N1081" s="666">
        <v>22261.5</v>
      </c>
    </row>
    <row r="1082" spans="1:14" ht="14.4" customHeight="1" x14ac:dyDescent="0.3">
      <c r="A1082" s="661" t="s">
        <v>3020</v>
      </c>
      <c r="B1082" s="662" t="s">
        <v>4199</v>
      </c>
      <c r="C1082" s="663" t="s">
        <v>3021</v>
      </c>
      <c r="D1082" s="664" t="s">
        <v>4213</v>
      </c>
      <c r="E1082" s="663" t="s">
        <v>597</v>
      </c>
      <c r="F1082" s="664" t="s">
        <v>4237</v>
      </c>
      <c r="G1082" s="663" t="s">
        <v>627</v>
      </c>
      <c r="H1082" s="663" t="s">
        <v>653</v>
      </c>
      <c r="I1082" s="663" t="s">
        <v>654</v>
      </c>
      <c r="J1082" s="663" t="s">
        <v>655</v>
      </c>
      <c r="K1082" s="663" t="s">
        <v>656</v>
      </c>
      <c r="L1082" s="665">
        <v>87.050431983322255</v>
      </c>
      <c r="M1082" s="665">
        <v>33</v>
      </c>
      <c r="N1082" s="666">
        <v>2872.6642554496343</v>
      </c>
    </row>
    <row r="1083" spans="1:14" ht="14.4" customHeight="1" x14ac:dyDescent="0.3">
      <c r="A1083" s="661" t="s">
        <v>3020</v>
      </c>
      <c r="B1083" s="662" t="s">
        <v>4199</v>
      </c>
      <c r="C1083" s="663" t="s">
        <v>3021</v>
      </c>
      <c r="D1083" s="664" t="s">
        <v>4213</v>
      </c>
      <c r="E1083" s="663" t="s">
        <v>597</v>
      </c>
      <c r="F1083" s="664" t="s">
        <v>4237</v>
      </c>
      <c r="G1083" s="663" t="s">
        <v>627</v>
      </c>
      <c r="H1083" s="663" t="s">
        <v>657</v>
      </c>
      <c r="I1083" s="663" t="s">
        <v>658</v>
      </c>
      <c r="J1083" s="663" t="s">
        <v>659</v>
      </c>
      <c r="K1083" s="663" t="s">
        <v>660</v>
      </c>
      <c r="L1083" s="665">
        <v>96.945731087968952</v>
      </c>
      <c r="M1083" s="665">
        <v>357</v>
      </c>
      <c r="N1083" s="666">
        <v>34609.625998404917</v>
      </c>
    </row>
    <row r="1084" spans="1:14" ht="14.4" customHeight="1" x14ac:dyDescent="0.3">
      <c r="A1084" s="661" t="s">
        <v>3020</v>
      </c>
      <c r="B1084" s="662" t="s">
        <v>4199</v>
      </c>
      <c r="C1084" s="663" t="s">
        <v>3021</v>
      </c>
      <c r="D1084" s="664" t="s">
        <v>4213</v>
      </c>
      <c r="E1084" s="663" t="s">
        <v>597</v>
      </c>
      <c r="F1084" s="664" t="s">
        <v>4237</v>
      </c>
      <c r="G1084" s="663" t="s">
        <v>627</v>
      </c>
      <c r="H1084" s="663" t="s">
        <v>661</v>
      </c>
      <c r="I1084" s="663" t="s">
        <v>662</v>
      </c>
      <c r="J1084" s="663" t="s">
        <v>659</v>
      </c>
      <c r="K1084" s="663" t="s">
        <v>663</v>
      </c>
      <c r="L1084" s="665">
        <v>100.759937816533</v>
      </c>
      <c r="M1084" s="665">
        <v>23</v>
      </c>
      <c r="N1084" s="666">
        <v>2317.478569780259</v>
      </c>
    </row>
    <row r="1085" spans="1:14" ht="14.4" customHeight="1" x14ac:dyDescent="0.3">
      <c r="A1085" s="661" t="s">
        <v>3020</v>
      </c>
      <c r="B1085" s="662" t="s">
        <v>4199</v>
      </c>
      <c r="C1085" s="663" t="s">
        <v>3021</v>
      </c>
      <c r="D1085" s="664" t="s">
        <v>4213</v>
      </c>
      <c r="E1085" s="663" t="s">
        <v>597</v>
      </c>
      <c r="F1085" s="664" t="s">
        <v>4237</v>
      </c>
      <c r="G1085" s="663" t="s">
        <v>627</v>
      </c>
      <c r="H1085" s="663" t="s">
        <v>664</v>
      </c>
      <c r="I1085" s="663" t="s">
        <v>665</v>
      </c>
      <c r="J1085" s="663" t="s">
        <v>666</v>
      </c>
      <c r="K1085" s="663" t="s">
        <v>667</v>
      </c>
      <c r="L1085" s="665">
        <v>167.64285038643635</v>
      </c>
      <c r="M1085" s="665">
        <v>29</v>
      </c>
      <c r="N1085" s="666">
        <v>4861.6426612066543</v>
      </c>
    </row>
    <row r="1086" spans="1:14" ht="14.4" customHeight="1" x14ac:dyDescent="0.3">
      <c r="A1086" s="661" t="s">
        <v>3020</v>
      </c>
      <c r="B1086" s="662" t="s">
        <v>4199</v>
      </c>
      <c r="C1086" s="663" t="s">
        <v>3021</v>
      </c>
      <c r="D1086" s="664" t="s">
        <v>4213</v>
      </c>
      <c r="E1086" s="663" t="s">
        <v>597</v>
      </c>
      <c r="F1086" s="664" t="s">
        <v>4237</v>
      </c>
      <c r="G1086" s="663" t="s">
        <v>627</v>
      </c>
      <c r="H1086" s="663" t="s">
        <v>3048</v>
      </c>
      <c r="I1086" s="663" t="s">
        <v>3049</v>
      </c>
      <c r="J1086" s="663" t="s">
        <v>3050</v>
      </c>
      <c r="K1086" s="663" t="s">
        <v>1510</v>
      </c>
      <c r="L1086" s="665">
        <v>0</v>
      </c>
      <c r="M1086" s="665">
        <v>0</v>
      </c>
      <c r="N1086" s="666">
        <v>0</v>
      </c>
    </row>
    <row r="1087" spans="1:14" ht="14.4" customHeight="1" x14ac:dyDescent="0.3">
      <c r="A1087" s="661" t="s">
        <v>3020</v>
      </c>
      <c r="B1087" s="662" t="s">
        <v>4199</v>
      </c>
      <c r="C1087" s="663" t="s">
        <v>3021</v>
      </c>
      <c r="D1087" s="664" t="s">
        <v>4213</v>
      </c>
      <c r="E1087" s="663" t="s">
        <v>597</v>
      </c>
      <c r="F1087" s="664" t="s">
        <v>4237</v>
      </c>
      <c r="G1087" s="663" t="s">
        <v>627</v>
      </c>
      <c r="H1087" s="663" t="s">
        <v>668</v>
      </c>
      <c r="I1087" s="663" t="s">
        <v>669</v>
      </c>
      <c r="J1087" s="663" t="s">
        <v>670</v>
      </c>
      <c r="K1087" s="663" t="s">
        <v>671</v>
      </c>
      <c r="L1087" s="665">
        <v>64.546592894093521</v>
      </c>
      <c r="M1087" s="665">
        <v>498</v>
      </c>
      <c r="N1087" s="666">
        <v>32144.203261258575</v>
      </c>
    </row>
    <row r="1088" spans="1:14" ht="14.4" customHeight="1" x14ac:dyDescent="0.3">
      <c r="A1088" s="661" t="s">
        <v>3020</v>
      </c>
      <c r="B1088" s="662" t="s">
        <v>4199</v>
      </c>
      <c r="C1088" s="663" t="s">
        <v>3021</v>
      </c>
      <c r="D1088" s="664" t="s">
        <v>4213</v>
      </c>
      <c r="E1088" s="663" t="s">
        <v>597</v>
      </c>
      <c r="F1088" s="664" t="s">
        <v>4237</v>
      </c>
      <c r="G1088" s="663" t="s">
        <v>627</v>
      </c>
      <c r="H1088" s="663" t="s">
        <v>3051</v>
      </c>
      <c r="I1088" s="663" t="s">
        <v>3052</v>
      </c>
      <c r="J1088" s="663" t="s">
        <v>3053</v>
      </c>
      <c r="K1088" s="663" t="s">
        <v>3054</v>
      </c>
      <c r="L1088" s="665">
        <v>43.98999818539594</v>
      </c>
      <c r="M1088" s="665">
        <v>1</v>
      </c>
      <c r="N1088" s="666">
        <v>43.98999818539594</v>
      </c>
    </row>
    <row r="1089" spans="1:14" ht="14.4" customHeight="1" x14ac:dyDescent="0.3">
      <c r="A1089" s="661" t="s">
        <v>3020</v>
      </c>
      <c r="B1089" s="662" t="s">
        <v>4199</v>
      </c>
      <c r="C1089" s="663" t="s">
        <v>3021</v>
      </c>
      <c r="D1089" s="664" t="s">
        <v>4213</v>
      </c>
      <c r="E1089" s="663" t="s">
        <v>597</v>
      </c>
      <c r="F1089" s="664" t="s">
        <v>4237</v>
      </c>
      <c r="G1089" s="663" t="s">
        <v>627</v>
      </c>
      <c r="H1089" s="663" t="s">
        <v>672</v>
      </c>
      <c r="I1089" s="663" t="s">
        <v>673</v>
      </c>
      <c r="J1089" s="663" t="s">
        <v>674</v>
      </c>
      <c r="K1089" s="663" t="s">
        <v>675</v>
      </c>
      <c r="L1089" s="665">
        <v>78.9391178987958</v>
      </c>
      <c r="M1089" s="665">
        <v>2</v>
      </c>
      <c r="N1089" s="666">
        <v>157.8782357975916</v>
      </c>
    </row>
    <row r="1090" spans="1:14" ht="14.4" customHeight="1" x14ac:dyDescent="0.3">
      <c r="A1090" s="661" t="s">
        <v>3020</v>
      </c>
      <c r="B1090" s="662" t="s">
        <v>4199</v>
      </c>
      <c r="C1090" s="663" t="s">
        <v>3021</v>
      </c>
      <c r="D1090" s="664" t="s">
        <v>4213</v>
      </c>
      <c r="E1090" s="663" t="s">
        <v>597</v>
      </c>
      <c r="F1090" s="664" t="s">
        <v>4237</v>
      </c>
      <c r="G1090" s="663" t="s">
        <v>627</v>
      </c>
      <c r="H1090" s="663" t="s">
        <v>676</v>
      </c>
      <c r="I1090" s="663" t="s">
        <v>677</v>
      </c>
      <c r="J1090" s="663" t="s">
        <v>678</v>
      </c>
      <c r="K1090" s="663" t="s">
        <v>679</v>
      </c>
      <c r="L1090" s="665">
        <v>66.685352713167219</v>
      </c>
      <c r="M1090" s="665">
        <v>8</v>
      </c>
      <c r="N1090" s="666">
        <v>533.48282170533776</v>
      </c>
    </row>
    <row r="1091" spans="1:14" ht="14.4" customHeight="1" x14ac:dyDescent="0.3">
      <c r="A1091" s="661" t="s">
        <v>3020</v>
      </c>
      <c r="B1091" s="662" t="s">
        <v>4199</v>
      </c>
      <c r="C1091" s="663" t="s">
        <v>3021</v>
      </c>
      <c r="D1091" s="664" t="s">
        <v>4213</v>
      </c>
      <c r="E1091" s="663" t="s">
        <v>597</v>
      </c>
      <c r="F1091" s="664" t="s">
        <v>4237</v>
      </c>
      <c r="G1091" s="663" t="s">
        <v>627</v>
      </c>
      <c r="H1091" s="663" t="s">
        <v>680</v>
      </c>
      <c r="I1091" s="663" t="s">
        <v>681</v>
      </c>
      <c r="J1091" s="663" t="s">
        <v>682</v>
      </c>
      <c r="K1091" s="663" t="s">
        <v>683</v>
      </c>
      <c r="L1091" s="665">
        <v>86.02298118160698</v>
      </c>
      <c r="M1091" s="665">
        <v>35</v>
      </c>
      <c r="N1091" s="666">
        <v>3010.8043413562441</v>
      </c>
    </row>
    <row r="1092" spans="1:14" ht="14.4" customHeight="1" x14ac:dyDescent="0.3">
      <c r="A1092" s="661" t="s">
        <v>3020</v>
      </c>
      <c r="B1092" s="662" t="s">
        <v>4199</v>
      </c>
      <c r="C1092" s="663" t="s">
        <v>3021</v>
      </c>
      <c r="D1092" s="664" t="s">
        <v>4213</v>
      </c>
      <c r="E1092" s="663" t="s">
        <v>597</v>
      </c>
      <c r="F1092" s="664" t="s">
        <v>4237</v>
      </c>
      <c r="G1092" s="663" t="s">
        <v>627</v>
      </c>
      <c r="H1092" s="663" t="s">
        <v>2439</v>
      </c>
      <c r="I1092" s="663" t="s">
        <v>2440</v>
      </c>
      <c r="J1092" s="663" t="s">
        <v>1655</v>
      </c>
      <c r="K1092" s="663" t="s">
        <v>1309</v>
      </c>
      <c r="L1092" s="665">
        <v>64.096852634375054</v>
      </c>
      <c r="M1092" s="665">
        <v>68</v>
      </c>
      <c r="N1092" s="666">
        <v>4358.5859791375033</v>
      </c>
    </row>
    <row r="1093" spans="1:14" ht="14.4" customHeight="1" x14ac:dyDescent="0.3">
      <c r="A1093" s="661" t="s">
        <v>3020</v>
      </c>
      <c r="B1093" s="662" t="s">
        <v>4199</v>
      </c>
      <c r="C1093" s="663" t="s">
        <v>3021</v>
      </c>
      <c r="D1093" s="664" t="s">
        <v>4213</v>
      </c>
      <c r="E1093" s="663" t="s">
        <v>597</v>
      </c>
      <c r="F1093" s="664" t="s">
        <v>4237</v>
      </c>
      <c r="G1093" s="663" t="s">
        <v>627</v>
      </c>
      <c r="H1093" s="663" t="s">
        <v>2441</v>
      </c>
      <c r="I1093" s="663" t="s">
        <v>2442</v>
      </c>
      <c r="J1093" s="663" t="s">
        <v>2443</v>
      </c>
      <c r="K1093" s="663" t="s">
        <v>683</v>
      </c>
      <c r="L1093" s="665">
        <v>30.295339378593308</v>
      </c>
      <c r="M1093" s="665">
        <v>35</v>
      </c>
      <c r="N1093" s="666">
        <v>1060.3368782507657</v>
      </c>
    </row>
    <row r="1094" spans="1:14" ht="14.4" customHeight="1" x14ac:dyDescent="0.3">
      <c r="A1094" s="661" t="s">
        <v>3020</v>
      </c>
      <c r="B1094" s="662" t="s">
        <v>4199</v>
      </c>
      <c r="C1094" s="663" t="s">
        <v>3021</v>
      </c>
      <c r="D1094" s="664" t="s">
        <v>4213</v>
      </c>
      <c r="E1094" s="663" t="s">
        <v>597</v>
      </c>
      <c r="F1094" s="664" t="s">
        <v>4237</v>
      </c>
      <c r="G1094" s="663" t="s">
        <v>627</v>
      </c>
      <c r="H1094" s="663" t="s">
        <v>684</v>
      </c>
      <c r="I1094" s="663" t="s">
        <v>685</v>
      </c>
      <c r="J1094" s="663" t="s">
        <v>686</v>
      </c>
      <c r="K1094" s="663" t="s">
        <v>687</v>
      </c>
      <c r="L1094" s="665">
        <v>80.142444419831918</v>
      </c>
      <c r="M1094" s="665">
        <v>40</v>
      </c>
      <c r="N1094" s="666">
        <v>3205.6977767932767</v>
      </c>
    </row>
    <row r="1095" spans="1:14" ht="14.4" customHeight="1" x14ac:dyDescent="0.3">
      <c r="A1095" s="661" t="s">
        <v>3020</v>
      </c>
      <c r="B1095" s="662" t="s">
        <v>4199</v>
      </c>
      <c r="C1095" s="663" t="s">
        <v>3021</v>
      </c>
      <c r="D1095" s="664" t="s">
        <v>4213</v>
      </c>
      <c r="E1095" s="663" t="s">
        <v>597</v>
      </c>
      <c r="F1095" s="664" t="s">
        <v>4237</v>
      </c>
      <c r="G1095" s="663" t="s">
        <v>627</v>
      </c>
      <c r="H1095" s="663" t="s">
        <v>692</v>
      </c>
      <c r="I1095" s="663" t="s">
        <v>693</v>
      </c>
      <c r="J1095" s="663" t="s">
        <v>694</v>
      </c>
      <c r="K1095" s="663" t="s">
        <v>695</v>
      </c>
      <c r="L1095" s="665">
        <v>127.67857326220229</v>
      </c>
      <c r="M1095" s="665">
        <v>1</v>
      </c>
      <c r="N1095" s="666">
        <v>127.67857326220229</v>
      </c>
    </row>
    <row r="1096" spans="1:14" ht="14.4" customHeight="1" x14ac:dyDescent="0.3">
      <c r="A1096" s="661" t="s">
        <v>3020</v>
      </c>
      <c r="B1096" s="662" t="s">
        <v>4199</v>
      </c>
      <c r="C1096" s="663" t="s">
        <v>3021</v>
      </c>
      <c r="D1096" s="664" t="s">
        <v>4213</v>
      </c>
      <c r="E1096" s="663" t="s">
        <v>597</v>
      </c>
      <c r="F1096" s="664" t="s">
        <v>4237</v>
      </c>
      <c r="G1096" s="663" t="s">
        <v>627</v>
      </c>
      <c r="H1096" s="663" t="s">
        <v>696</v>
      </c>
      <c r="I1096" s="663" t="s">
        <v>697</v>
      </c>
      <c r="J1096" s="663" t="s">
        <v>698</v>
      </c>
      <c r="K1096" s="663" t="s">
        <v>699</v>
      </c>
      <c r="L1096" s="665">
        <v>27.851453608930829</v>
      </c>
      <c r="M1096" s="665">
        <v>1195</v>
      </c>
      <c r="N1096" s="666">
        <v>33282.487062672342</v>
      </c>
    </row>
    <row r="1097" spans="1:14" ht="14.4" customHeight="1" x14ac:dyDescent="0.3">
      <c r="A1097" s="661" t="s">
        <v>3020</v>
      </c>
      <c r="B1097" s="662" t="s">
        <v>4199</v>
      </c>
      <c r="C1097" s="663" t="s">
        <v>3021</v>
      </c>
      <c r="D1097" s="664" t="s">
        <v>4213</v>
      </c>
      <c r="E1097" s="663" t="s">
        <v>597</v>
      </c>
      <c r="F1097" s="664" t="s">
        <v>4237</v>
      </c>
      <c r="G1097" s="663" t="s">
        <v>627</v>
      </c>
      <c r="H1097" s="663" t="s">
        <v>3055</v>
      </c>
      <c r="I1097" s="663" t="s">
        <v>3056</v>
      </c>
      <c r="J1097" s="663" t="s">
        <v>3057</v>
      </c>
      <c r="K1097" s="663" t="s">
        <v>3058</v>
      </c>
      <c r="L1097" s="665">
        <v>93.619404088726611</v>
      </c>
      <c r="M1097" s="665">
        <v>1</v>
      </c>
      <c r="N1097" s="666">
        <v>93.619404088726611</v>
      </c>
    </row>
    <row r="1098" spans="1:14" ht="14.4" customHeight="1" x14ac:dyDescent="0.3">
      <c r="A1098" s="661" t="s">
        <v>3020</v>
      </c>
      <c r="B1098" s="662" t="s">
        <v>4199</v>
      </c>
      <c r="C1098" s="663" t="s">
        <v>3021</v>
      </c>
      <c r="D1098" s="664" t="s">
        <v>4213</v>
      </c>
      <c r="E1098" s="663" t="s">
        <v>597</v>
      </c>
      <c r="F1098" s="664" t="s">
        <v>4237</v>
      </c>
      <c r="G1098" s="663" t="s">
        <v>627</v>
      </c>
      <c r="H1098" s="663" t="s">
        <v>700</v>
      </c>
      <c r="I1098" s="663" t="s">
        <v>701</v>
      </c>
      <c r="J1098" s="663" t="s">
        <v>702</v>
      </c>
      <c r="K1098" s="663" t="s">
        <v>703</v>
      </c>
      <c r="L1098" s="665">
        <v>78.006885079183036</v>
      </c>
      <c r="M1098" s="665">
        <v>10</v>
      </c>
      <c r="N1098" s="666">
        <v>780.06885079183041</v>
      </c>
    </row>
    <row r="1099" spans="1:14" ht="14.4" customHeight="1" x14ac:dyDescent="0.3">
      <c r="A1099" s="661" t="s">
        <v>3020</v>
      </c>
      <c r="B1099" s="662" t="s">
        <v>4199</v>
      </c>
      <c r="C1099" s="663" t="s">
        <v>3021</v>
      </c>
      <c r="D1099" s="664" t="s">
        <v>4213</v>
      </c>
      <c r="E1099" s="663" t="s">
        <v>597</v>
      </c>
      <c r="F1099" s="664" t="s">
        <v>4237</v>
      </c>
      <c r="G1099" s="663" t="s">
        <v>627</v>
      </c>
      <c r="H1099" s="663" t="s">
        <v>708</v>
      </c>
      <c r="I1099" s="663" t="s">
        <v>709</v>
      </c>
      <c r="J1099" s="663" t="s">
        <v>710</v>
      </c>
      <c r="K1099" s="663" t="s">
        <v>711</v>
      </c>
      <c r="L1099" s="665">
        <v>54.116494530833641</v>
      </c>
      <c r="M1099" s="665">
        <v>70</v>
      </c>
      <c r="N1099" s="666">
        <v>3788.154617158355</v>
      </c>
    </row>
    <row r="1100" spans="1:14" ht="14.4" customHeight="1" x14ac:dyDescent="0.3">
      <c r="A1100" s="661" t="s">
        <v>3020</v>
      </c>
      <c r="B1100" s="662" t="s">
        <v>4199</v>
      </c>
      <c r="C1100" s="663" t="s">
        <v>3021</v>
      </c>
      <c r="D1100" s="664" t="s">
        <v>4213</v>
      </c>
      <c r="E1100" s="663" t="s">
        <v>597</v>
      </c>
      <c r="F1100" s="664" t="s">
        <v>4237</v>
      </c>
      <c r="G1100" s="663" t="s">
        <v>627</v>
      </c>
      <c r="H1100" s="663" t="s">
        <v>724</v>
      </c>
      <c r="I1100" s="663" t="s">
        <v>725</v>
      </c>
      <c r="J1100" s="663" t="s">
        <v>726</v>
      </c>
      <c r="K1100" s="663" t="s">
        <v>621</v>
      </c>
      <c r="L1100" s="665">
        <v>36.397499633181027</v>
      </c>
      <c r="M1100" s="665">
        <v>4</v>
      </c>
      <c r="N1100" s="666">
        <v>145.58999853272411</v>
      </c>
    </row>
    <row r="1101" spans="1:14" ht="14.4" customHeight="1" x14ac:dyDescent="0.3">
      <c r="A1101" s="661" t="s">
        <v>3020</v>
      </c>
      <c r="B1101" s="662" t="s">
        <v>4199</v>
      </c>
      <c r="C1101" s="663" t="s">
        <v>3021</v>
      </c>
      <c r="D1101" s="664" t="s">
        <v>4213</v>
      </c>
      <c r="E1101" s="663" t="s">
        <v>597</v>
      </c>
      <c r="F1101" s="664" t="s">
        <v>4237</v>
      </c>
      <c r="G1101" s="663" t="s">
        <v>627</v>
      </c>
      <c r="H1101" s="663" t="s">
        <v>727</v>
      </c>
      <c r="I1101" s="663" t="s">
        <v>728</v>
      </c>
      <c r="J1101" s="663" t="s">
        <v>729</v>
      </c>
      <c r="K1101" s="663" t="s">
        <v>683</v>
      </c>
      <c r="L1101" s="665">
        <v>66.05861562644013</v>
      </c>
      <c r="M1101" s="665">
        <v>47</v>
      </c>
      <c r="N1101" s="666">
        <v>3104.7549344426861</v>
      </c>
    </row>
    <row r="1102" spans="1:14" ht="14.4" customHeight="1" x14ac:dyDescent="0.3">
      <c r="A1102" s="661" t="s">
        <v>3020</v>
      </c>
      <c r="B1102" s="662" t="s">
        <v>4199</v>
      </c>
      <c r="C1102" s="663" t="s">
        <v>3021</v>
      </c>
      <c r="D1102" s="664" t="s">
        <v>4213</v>
      </c>
      <c r="E1102" s="663" t="s">
        <v>597</v>
      </c>
      <c r="F1102" s="664" t="s">
        <v>4237</v>
      </c>
      <c r="G1102" s="663" t="s">
        <v>627</v>
      </c>
      <c r="H1102" s="663" t="s">
        <v>730</v>
      </c>
      <c r="I1102" s="663" t="s">
        <v>731</v>
      </c>
      <c r="J1102" s="663" t="s">
        <v>732</v>
      </c>
      <c r="K1102" s="663" t="s">
        <v>733</v>
      </c>
      <c r="L1102" s="665">
        <v>58.31494770131701</v>
      </c>
      <c r="M1102" s="665">
        <v>33</v>
      </c>
      <c r="N1102" s="666">
        <v>1924.3932741434614</v>
      </c>
    </row>
    <row r="1103" spans="1:14" ht="14.4" customHeight="1" x14ac:dyDescent="0.3">
      <c r="A1103" s="661" t="s">
        <v>3020</v>
      </c>
      <c r="B1103" s="662" t="s">
        <v>4199</v>
      </c>
      <c r="C1103" s="663" t="s">
        <v>3021</v>
      </c>
      <c r="D1103" s="664" t="s">
        <v>4213</v>
      </c>
      <c r="E1103" s="663" t="s">
        <v>597</v>
      </c>
      <c r="F1103" s="664" t="s">
        <v>4237</v>
      </c>
      <c r="G1103" s="663" t="s">
        <v>627</v>
      </c>
      <c r="H1103" s="663" t="s">
        <v>3059</v>
      </c>
      <c r="I1103" s="663" t="s">
        <v>3060</v>
      </c>
      <c r="J1103" s="663" t="s">
        <v>3061</v>
      </c>
      <c r="K1103" s="663" t="s">
        <v>3062</v>
      </c>
      <c r="L1103" s="665">
        <v>27.997499999999995</v>
      </c>
      <c r="M1103" s="665">
        <v>8</v>
      </c>
      <c r="N1103" s="666">
        <v>223.97999999999996</v>
      </c>
    </row>
    <row r="1104" spans="1:14" ht="14.4" customHeight="1" x14ac:dyDescent="0.3">
      <c r="A1104" s="661" t="s">
        <v>3020</v>
      </c>
      <c r="B1104" s="662" t="s">
        <v>4199</v>
      </c>
      <c r="C1104" s="663" t="s">
        <v>3021</v>
      </c>
      <c r="D1104" s="664" t="s">
        <v>4213</v>
      </c>
      <c r="E1104" s="663" t="s">
        <v>597</v>
      </c>
      <c r="F1104" s="664" t="s">
        <v>4237</v>
      </c>
      <c r="G1104" s="663" t="s">
        <v>627</v>
      </c>
      <c r="H1104" s="663" t="s">
        <v>738</v>
      </c>
      <c r="I1104" s="663" t="s">
        <v>739</v>
      </c>
      <c r="J1104" s="663" t="s">
        <v>740</v>
      </c>
      <c r="K1104" s="663" t="s">
        <v>741</v>
      </c>
      <c r="L1104" s="665">
        <v>57.465678141779719</v>
      </c>
      <c r="M1104" s="665">
        <v>304</v>
      </c>
      <c r="N1104" s="666">
        <v>17469.566155101034</v>
      </c>
    </row>
    <row r="1105" spans="1:14" ht="14.4" customHeight="1" x14ac:dyDescent="0.3">
      <c r="A1105" s="661" t="s">
        <v>3020</v>
      </c>
      <c r="B1105" s="662" t="s">
        <v>4199</v>
      </c>
      <c r="C1105" s="663" t="s">
        <v>3021</v>
      </c>
      <c r="D1105" s="664" t="s">
        <v>4213</v>
      </c>
      <c r="E1105" s="663" t="s">
        <v>597</v>
      </c>
      <c r="F1105" s="664" t="s">
        <v>4237</v>
      </c>
      <c r="G1105" s="663" t="s">
        <v>627</v>
      </c>
      <c r="H1105" s="663" t="s">
        <v>742</v>
      </c>
      <c r="I1105" s="663" t="s">
        <v>743</v>
      </c>
      <c r="J1105" s="663" t="s">
        <v>744</v>
      </c>
      <c r="K1105" s="663" t="s">
        <v>745</v>
      </c>
      <c r="L1105" s="665">
        <v>109.90967680679044</v>
      </c>
      <c r="M1105" s="665">
        <v>1</v>
      </c>
      <c r="N1105" s="666">
        <v>109.90967680679044</v>
      </c>
    </row>
    <row r="1106" spans="1:14" ht="14.4" customHeight="1" x14ac:dyDescent="0.3">
      <c r="A1106" s="661" t="s">
        <v>3020</v>
      </c>
      <c r="B1106" s="662" t="s">
        <v>4199</v>
      </c>
      <c r="C1106" s="663" t="s">
        <v>3021</v>
      </c>
      <c r="D1106" s="664" t="s">
        <v>4213</v>
      </c>
      <c r="E1106" s="663" t="s">
        <v>597</v>
      </c>
      <c r="F1106" s="664" t="s">
        <v>4237</v>
      </c>
      <c r="G1106" s="663" t="s">
        <v>627</v>
      </c>
      <c r="H1106" s="663" t="s">
        <v>746</v>
      </c>
      <c r="I1106" s="663" t="s">
        <v>747</v>
      </c>
      <c r="J1106" s="663" t="s">
        <v>748</v>
      </c>
      <c r="K1106" s="663" t="s">
        <v>749</v>
      </c>
      <c r="L1106" s="665">
        <v>41.349999999999994</v>
      </c>
      <c r="M1106" s="665">
        <v>3</v>
      </c>
      <c r="N1106" s="666">
        <v>124.04999999999998</v>
      </c>
    </row>
    <row r="1107" spans="1:14" ht="14.4" customHeight="1" x14ac:dyDescent="0.3">
      <c r="A1107" s="661" t="s">
        <v>3020</v>
      </c>
      <c r="B1107" s="662" t="s">
        <v>4199</v>
      </c>
      <c r="C1107" s="663" t="s">
        <v>3021</v>
      </c>
      <c r="D1107" s="664" t="s">
        <v>4213</v>
      </c>
      <c r="E1107" s="663" t="s">
        <v>597</v>
      </c>
      <c r="F1107" s="664" t="s">
        <v>4237</v>
      </c>
      <c r="G1107" s="663" t="s">
        <v>627</v>
      </c>
      <c r="H1107" s="663" t="s">
        <v>750</v>
      </c>
      <c r="I1107" s="663" t="s">
        <v>751</v>
      </c>
      <c r="J1107" s="663" t="s">
        <v>752</v>
      </c>
      <c r="K1107" s="663" t="s">
        <v>753</v>
      </c>
      <c r="L1107" s="665">
        <v>64.13604356305764</v>
      </c>
      <c r="M1107" s="665">
        <v>76</v>
      </c>
      <c r="N1107" s="666">
        <v>4874.3393107923803</v>
      </c>
    </row>
    <row r="1108" spans="1:14" ht="14.4" customHeight="1" x14ac:dyDescent="0.3">
      <c r="A1108" s="661" t="s">
        <v>3020</v>
      </c>
      <c r="B1108" s="662" t="s">
        <v>4199</v>
      </c>
      <c r="C1108" s="663" t="s">
        <v>3021</v>
      </c>
      <c r="D1108" s="664" t="s">
        <v>4213</v>
      </c>
      <c r="E1108" s="663" t="s">
        <v>597</v>
      </c>
      <c r="F1108" s="664" t="s">
        <v>4237</v>
      </c>
      <c r="G1108" s="663" t="s">
        <v>627</v>
      </c>
      <c r="H1108" s="663" t="s">
        <v>754</v>
      </c>
      <c r="I1108" s="663" t="s">
        <v>755</v>
      </c>
      <c r="J1108" s="663" t="s">
        <v>756</v>
      </c>
      <c r="K1108" s="663" t="s">
        <v>757</v>
      </c>
      <c r="L1108" s="665">
        <v>239.23886790954288</v>
      </c>
      <c r="M1108" s="665">
        <v>144</v>
      </c>
      <c r="N1108" s="666">
        <v>34450.396978974175</v>
      </c>
    </row>
    <row r="1109" spans="1:14" ht="14.4" customHeight="1" x14ac:dyDescent="0.3">
      <c r="A1109" s="661" t="s">
        <v>3020</v>
      </c>
      <c r="B1109" s="662" t="s">
        <v>4199</v>
      </c>
      <c r="C1109" s="663" t="s">
        <v>3021</v>
      </c>
      <c r="D1109" s="664" t="s">
        <v>4213</v>
      </c>
      <c r="E1109" s="663" t="s">
        <v>597</v>
      </c>
      <c r="F1109" s="664" t="s">
        <v>4237</v>
      </c>
      <c r="G1109" s="663" t="s">
        <v>627</v>
      </c>
      <c r="H1109" s="663" t="s">
        <v>3063</v>
      </c>
      <c r="I1109" s="663" t="s">
        <v>3064</v>
      </c>
      <c r="J1109" s="663" t="s">
        <v>3065</v>
      </c>
      <c r="K1109" s="663" t="s">
        <v>757</v>
      </c>
      <c r="L1109" s="665">
        <v>328.47185455830953</v>
      </c>
      <c r="M1109" s="665">
        <v>171</v>
      </c>
      <c r="N1109" s="666">
        <v>56168.687129470927</v>
      </c>
    </row>
    <row r="1110" spans="1:14" ht="14.4" customHeight="1" x14ac:dyDescent="0.3">
      <c r="A1110" s="661" t="s">
        <v>3020</v>
      </c>
      <c r="B1110" s="662" t="s">
        <v>4199</v>
      </c>
      <c r="C1110" s="663" t="s">
        <v>3021</v>
      </c>
      <c r="D1110" s="664" t="s">
        <v>4213</v>
      </c>
      <c r="E1110" s="663" t="s">
        <v>597</v>
      </c>
      <c r="F1110" s="664" t="s">
        <v>4237</v>
      </c>
      <c r="G1110" s="663" t="s">
        <v>627</v>
      </c>
      <c r="H1110" s="663" t="s">
        <v>758</v>
      </c>
      <c r="I1110" s="663" t="s">
        <v>759</v>
      </c>
      <c r="J1110" s="663" t="s">
        <v>760</v>
      </c>
      <c r="K1110" s="663" t="s">
        <v>761</v>
      </c>
      <c r="L1110" s="665">
        <v>144.79386358686338</v>
      </c>
      <c r="M1110" s="665">
        <v>5</v>
      </c>
      <c r="N1110" s="666">
        <v>723.9693179343169</v>
      </c>
    </row>
    <row r="1111" spans="1:14" ht="14.4" customHeight="1" x14ac:dyDescent="0.3">
      <c r="A1111" s="661" t="s">
        <v>3020</v>
      </c>
      <c r="B1111" s="662" t="s">
        <v>4199</v>
      </c>
      <c r="C1111" s="663" t="s">
        <v>3021</v>
      </c>
      <c r="D1111" s="664" t="s">
        <v>4213</v>
      </c>
      <c r="E1111" s="663" t="s">
        <v>597</v>
      </c>
      <c r="F1111" s="664" t="s">
        <v>4237</v>
      </c>
      <c r="G1111" s="663" t="s">
        <v>627</v>
      </c>
      <c r="H1111" s="663" t="s">
        <v>762</v>
      </c>
      <c r="I1111" s="663" t="s">
        <v>763</v>
      </c>
      <c r="J1111" s="663" t="s">
        <v>764</v>
      </c>
      <c r="K1111" s="663" t="s">
        <v>765</v>
      </c>
      <c r="L1111" s="665">
        <v>284.10999999999996</v>
      </c>
      <c r="M1111" s="665">
        <v>1</v>
      </c>
      <c r="N1111" s="666">
        <v>284.10999999999996</v>
      </c>
    </row>
    <row r="1112" spans="1:14" ht="14.4" customHeight="1" x14ac:dyDescent="0.3">
      <c r="A1112" s="661" t="s">
        <v>3020</v>
      </c>
      <c r="B1112" s="662" t="s">
        <v>4199</v>
      </c>
      <c r="C1112" s="663" t="s">
        <v>3021</v>
      </c>
      <c r="D1112" s="664" t="s">
        <v>4213</v>
      </c>
      <c r="E1112" s="663" t="s">
        <v>597</v>
      </c>
      <c r="F1112" s="664" t="s">
        <v>4237</v>
      </c>
      <c r="G1112" s="663" t="s">
        <v>627</v>
      </c>
      <c r="H1112" s="663" t="s">
        <v>2449</v>
      </c>
      <c r="I1112" s="663" t="s">
        <v>2450</v>
      </c>
      <c r="J1112" s="663" t="s">
        <v>2451</v>
      </c>
      <c r="K1112" s="663" t="s">
        <v>2452</v>
      </c>
      <c r="L1112" s="665">
        <v>417.87761111111115</v>
      </c>
      <c r="M1112" s="665">
        <v>9</v>
      </c>
      <c r="N1112" s="666">
        <v>3760.8985000000002</v>
      </c>
    </row>
    <row r="1113" spans="1:14" ht="14.4" customHeight="1" x14ac:dyDescent="0.3">
      <c r="A1113" s="661" t="s">
        <v>3020</v>
      </c>
      <c r="B1113" s="662" t="s">
        <v>4199</v>
      </c>
      <c r="C1113" s="663" t="s">
        <v>3021</v>
      </c>
      <c r="D1113" s="664" t="s">
        <v>4213</v>
      </c>
      <c r="E1113" s="663" t="s">
        <v>597</v>
      </c>
      <c r="F1113" s="664" t="s">
        <v>4237</v>
      </c>
      <c r="G1113" s="663" t="s">
        <v>627</v>
      </c>
      <c r="H1113" s="663" t="s">
        <v>3066</v>
      </c>
      <c r="I1113" s="663" t="s">
        <v>3067</v>
      </c>
      <c r="J1113" s="663" t="s">
        <v>3068</v>
      </c>
      <c r="K1113" s="663" t="s">
        <v>3069</v>
      </c>
      <c r="L1113" s="665">
        <v>40.440000000000019</v>
      </c>
      <c r="M1113" s="665">
        <v>1</v>
      </c>
      <c r="N1113" s="666">
        <v>40.440000000000019</v>
      </c>
    </row>
    <row r="1114" spans="1:14" ht="14.4" customHeight="1" x14ac:dyDescent="0.3">
      <c r="A1114" s="661" t="s">
        <v>3020</v>
      </c>
      <c r="B1114" s="662" t="s">
        <v>4199</v>
      </c>
      <c r="C1114" s="663" t="s">
        <v>3021</v>
      </c>
      <c r="D1114" s="664" t="s">
        <v>4213</v>
      </c>
      <c r="E1114" s="663" t="s">
        <v>597</v>
      </c>
      <c r="F1114" s="664" t="s">
        <v>4237</v>
      </c>
      <c r="G1114" s="663" t="s">
        <v>627</v>
      </c>
      <c r="H1114" s="663" t="s">
        <v>3070</v>
      </c>
      <c r="I1114" s="663" t="s">
        <v>3071</v>
      </c>
      <c r="J1114" s="663" t="s">
        <v>3072</v>
      </c>
      <c r="K1114" s="663" t="s">
        <v>3073</v>
      </c>
      <c r="L1114" s="665">
        <v>130.71</v>
      </c>
      <c r="M1114" s="665">
        <v>1</v>
      </c>
      <c r="N1114" s="666">
        <v>130.71</v>
      </c>
    </row>
    <row r="1115" spans="1:14" ht="14.4" customHeight="1" x14ac:dyDescent="0.3">
      <c r="A1115" s="661" t="s">
        <v>3020</v>
      </c>
      <c r="B1115" s="662" t="s">
        <v>4199</v>
      </c>
      <c r="C1115" s="663" t="s">
        <v>3021</v>
      </c>
      <c r="D1115" s="664" t="s">
        <v>4213</v>
      </c>
      <c r="E1115" s="663" t="s">
        <v>597</v>
      </c>
      <c r="F1115" s="664" t="s">
        <v>4237</v>
      </c>
      <c r="G1115" s="663" t="s">
        <v>627</v>
      </c>
      <c r="H1115" s="663" t="s">
        <v>774</v>
      </c>
      <c r="I1115" s="663" t="s">
        <v>775</v>
      </c>
      <c r="J1115" s="663" t="s">
        <v>776</v>
      </c>
      <c r="K1115" s="663" t="s">
        <v>777</v>
      </c>
      <c r="L1115" s="665">
        <v>41.24</v>
      </c>
      <c r="M1115" s="665">
        <v>1</v>
      </c>
      <c r="N1115" s="666">
        <v>41.24</v>
      </c>
    </row>
    <row r="1116" spans="1:14" ht="14.4" customHeight="1" x14ac:dyDescent="0.3">
      <c r="A1116" s="661" t="s">
        <v>3020</v>
      </c>
      <c r="B1116" s="662" t="s">
        <v>4199</v>
      </c>
      <c r="C1116" s="663" t="s">
        <v>3021</v>
      </c>
      <c r="D1116" s="664" t="s">
        <v>4213</v>
      </c>
      <c r="E1116" s="663" t="s">
        <v>597</v>
      </c>
      <c r="F1116" s="664" t="s">
        <v>4237</v>
      </c>
      <c r="G1116" s="663" t="s">
        <v>627</v>
      </c>
      <c r="H1116" s="663" t="s">
        <v>2453</v>
      </c>
      <c r="I1116" s="663" t="s">
        <v>2454</v>
      </c>
      <c r="J1116" s="663" t="s">
        <v>1200</v>
      </c>
      <c r="K1116" s="663" t="s">
        <v>2455</v>
      </c>
      <c r="L1116" s="665">
        <v>185.61013118942952</v>
      </c>
      <c r="M1116" s="665">
        <v>146</v>
      </c>
      <c r="N1116" s="666">
        <v>27099.079153656712</v>
      </c>
    </row>
    <row r="1117" spans="1:14" ht="14.4" customHeight="1" x14ac:dyDescent="0.3">
      <c r="A1117" s="661" t="s">
        <v>3020</v>
      </c>
      <c r="B1117" s="662" t="s">
        <v>4199</v>
      </c>
      <c r="C1117" s="663" t="s">
        <v>3021</v>
      </c>
      <c r="D1117" s="664" t="s">
        <v>4213</v>
      </c>
      <c r="E1117" s="663" t="s">
        <v>597</v>
      </c>
      <c r="F1117" s="664" t="s">
        <v>4237</v>
      </c>
      <c r="G1117" s="663" t="s">
        <v>627</v>
      </c>
      <c r="H1117" s="663" t="s">
        <v>782</v>
      </c>
      <c r="I1117" s="663" t="s">
        <v>782</v>
      </c>
      <c r="J1117" s="663" t="s">
        <v>783</v>
      </c>
      <c r="K1117" s="663" t="s">
        <v>784</v>
      </c>
      <c r="L1117" s="665">
        <v>36.535009576088079</v>
      </c>
      <c r="M1117" s="665">
        <v>755</v>
      </c>
      <c r="N1117" s="666">
        <v>27583.932229946502</v>
      </c>
    </row>
    <row r="1118" spans="1:14" ht="14.4" customHeight="1" x14ac:dyDescent="0.3">
      <c r="A1118" s="661" t="s">
        <v>3020</v>
      </c>
      <c r="B1118" s="662" t="s">
        <v>4199</v>
      </c>
      <c r="C1118" s="663" t="s">
        <v>3021</v>
      </c>
      <c r="D1118" s="664" t="s">
        <v>4213</v>
      </c>
      <c r="E1118" s="663" t="s">
        <v>597</v>
      </c>
      <c r="F1118" s="664" t="s">
        <v>4237</v>
      </c>
      <c r="G1118" s="663" t="s">
        <v>627</v>
      </c>
      <c r="H1118" s="663" t="s">
        <v>3074</v>
      </c>
      <c r="I1118" s="663" t="s">
        <v>2079</v>
      </c>
      <c r="J1118" s="663" t="s">
        <v>787</v>
      </c>
      <c r="K1118" s="663" t="s">
        <v>3075</v>
      </c>
      <c r="L1118" s="665">
        <v>49.504325751653063</v>
      </c>
      <c r="M1118" s="665">
        <v>13</v>
      </c>
      <c r="N1118" s="666">
        <v>643.55623477148981</v>
      </c>
    </row>
    <row r="1119" spans="1:14" ht="14.4" customHeight="1" x14ac:dyDescent="0.3">
      <c r="A1119" s="661" t="s">
        <v>3020</v>
      </c>
      <c r="B1119" s="662" t="s">
        <v>4199</v>
      </c>
      <c r="C1119" s="663" t="s">
        <v>3021</v>
      </c>
      <c r="D1119" s="664" t="s">
        <v>4213</v>
      </c>
      <c r="E1119" s="663" t="s">
        <v>597</v>
      </c>
      <c r="F1119" s="664" t="s">
        <v>4237</v>
      </c>
      <c r="G1119" s="663" t="s">
        <v>627</v>
      </c>
      <c r="H1119" s="663" t="s">
        <v>785</v>
      </c>
      <c r="I1119" s="663" t="s">
        <v>786</v>
      </c>
      <c r="J1119" s="663" t="s">
        <v>787</v>
      </c>
      <c r="K1119" s="663" t="s">
        <v>788</v>
      </c>
      <c r="L1119" s="665">
        <v>138.9666666666667</v>
      </c>
      <c r="M1119" s="665">
        <v>3</v>
      </c>
      <c r="N1119" s="666">
        <v>416.90000000000009</v>
      </c>
    </row>
    <row r="1120" spans="1:14" ht="14.4" customHeight="1" x14ac:dyDescent="0.3">
      <c r="A1120" s="661" t="s">
        <v>3020</v>
      </c>
      <c r="B1120" s="662" t="s">
        <v>4199</v>
      </c>
      <c r="C1120" s="663" t="s">
        <v>3021</v>
      </c>
      <c r="D1120" s="664" t="s">
        <v>4213</v>
      </c>
      <c r="E1120" s="663" t="s">
        <v>597</v>
      </c>
      <c r="F1120" s="664" t="s">
        <v>4237</v>
      </c>
      <c r="G1120" s="663" t="s">
        <v>627</v>
      </c>
      <c r="H1120" s="663" t="s">
        <v>797</v>
      </c>
      <c r="I1120" s="663" t="s">
        <v>798</v>
      </c>
      <c r="J1120" s="663" t="s">
        <v>799</v>
      </c>
      <c r="K1120" s="663" t="s">
        <v>800</v>
      </c>
      <c r="L1120" s="665">
        <v>157.71000000000004</v>
      </c>
      <c r="M1120" s="665">
        <v>1</v>
      </c>
      <c r="N1120" s="666">
        <v>157.71000000000004</v>
      </c>
    </row>
    <row r="1121" spans="1:14" ht="14.4" customHeight="1" x14ac:dyDescent="0.3">
      <c r="A1121" s="661" t="s">
        <v>3020</v>
      </c>
      <c r="B1121" s="662" t="s">
        <v>4199</v>
      </c>
      <c r="C1121" s="663" t="s">
        <v>3021</v>
      </c>
      <c r="D1121" s="664" t="s">
        <v>4213</v>
      </c>
      <c r="E1121" s="663" t="s">
        <v>597</v>
      </c>
      <c r="F1121" s="664" t="s">
        <v>4237</v>
      </c>
      <c r="G1121" s="663" t="s">
        <v>627</v>
      </c>
      <c r="H1121" s="663" t="s">
        <v>3076</v>
      </c>
      <c r="I1121" s="663" t="s">
        <v>3077</v>
      </c>
      <c r="J1121" s="663" t="s">
        <v>803</v>
      </c>
      <c r="K1121" s="663" t="s">
        <v>3078</v>
      </c>
      <c r="L1121" s="665">
        <v>73.860011594706293</v>
      </c>
      <c r="M1121" s="665">
        <v>4</v>
      </c>
      <c r="N1121" s="666">
        <v>295.44004637882517</v>
      </c>
    </row>
    <row r="1122" spans="1:14" ht="14.4" customHeight="1" x14ac:dyDescent="0.3">
      <c r="A1122" s="661" t="s">
        <v>3020</v>
      </c>
      <c r="B1122" s="662" t="s">
        <v>4199</v>
      </c>
      <c r="C1122" s="663" t="s">
        <v>3021</v>
      </c>
      <c r="D1122" s="664" t="s">
        <v>4213</v>
      </c>
      <c r="E1122" s="663" t="s">
        <v>597</v>
      </c>
      <c r="F1122" s="664" t="s">
        <v>4237</v>
      </c>
      <c r="G1122" s="663" t="s">
        <v>627</v>
      </c>
      <c r="H1122" s="663" t="s">
        <v>805</v>
      </c>
      <c r="I1122" s="663" t="s">
        <v>806</v>
      </c>
      <c r="J1122" s="663" t="s">
        <v>807</v>
      </c>
      <c r="K1122" s="663" t="s">
        <v>808</v>
      </c>
      <c r="L1122" s="665">
        <v>112.80999999999997</v>
      </c>
      <c r="M1122" s="665">
        <v>1</v>
      </c>
      <c r="N1122" s="666">
        <v>112.80999999999997</v>
      </c>
    </row>
    <row r="1123" spans="1:14" ht="14.4" customHeight="1" x14ac:dyDescent="0.3">
      <c r="A1123" s="661" t="s">
        <v>3020</v>
      </c>
      <c r="B1123" s="662" t="s">
        <v>4199</v>
      </c>
      <c r="C1123" s="663" t="s">
        <v>3021</v>
      </c>
      <c r="D1123" s="664" t="s">
        <v>4213</v>
      </c>
      <c r="E1123" s="663" t="s">
        <v>597</v>
      </c>
      <c r="F1123" s="664" t="s">
        <v>4237</v>
      </c>
      <c r="G1123" s="663" t="s">
        <v>627</v>
      </c>
      <c r="H1123" s="663" t="s">
        <v>809</v>
      </c>
      <c r="I1123" s="663" t="s">
        <v>810</v>
      </c>
      <c r="J1123" s="663" t="s">
        <v>811</v>
      </c>
      <c r="K1123" s="663" t="s">
        <v>812</v>
      </c>
      <c r="L1123" s="665">
        <v>113.56000000000003</v>
      </c>
      <c r="M1123" s="665">
        <v>1</v>
      </c>
      <c r="N1123" s="666">
        <v>113.56000000000003</v>
      </c>
    </row>
    <row r="1124" spans="1:14" ht="14.4" customHeight="1" x14ac:dyDescent="0.3">
      <c r="A1124" s="661" t="s">
        <v>3020</v>
      </c>
      <c r="B1124" s="662" t="s">
        <v>4199</v>
      </c>
      <c r="C1124" s="663" t="s">
        <v>3021</v>
      </c>
      <c r="D1124" s="664" t="s">
        <v>4213</v>
      </c>
      <c r="E1124" s="663" t="s">
        <v>597</v>
      </c>
      <c r="F1124" s="664" t="s">
        <v>4237</v>
      </c>
      <c r="G1124" s="663" t="s">
        <v>627</v>
      </c>
      <c r="H1124" s="663" t="s">
        <v>3079</v>
      </c>
      <c r="I1124" s="663" t="s">
        <v>3080</v>
      </c>
      <c r="J1124" s="663" t="s">
        <v>3081</v>
      </c>
      <c r="K1124" s="663" t="s">
        <v>3082</v>
      </c>
      <c r="L1124" s="665">
        <v>597.61</v>
      </c>
      <c r="M1124" s="665">
        <v>1</v>
      </c>
      <c r="N1124" s="666">
        <v>597.61</v>
      </c>
    </row>
    <row r="1125" spans="1:14" ht="14.4" customHeight="1" x14ac:dyDescent="0.3">
      <c r="A1125" s="661" t="s">
        <v>3020</v>
      </c>
      <c r="B1125" s="662" t="s">
        <v>4199</v>
      </c>
      <c r="C1125" s="663" t="s">
        <v>3021</v>
      </c>
      <c r="D1125" s="664" t="s">
        <v>4213</v>
      </c>
      <c r="E1125" s="663" t="s">
        <v>597</v>
      </c>
      <c r="F1125" s="664" t="s">
        <v>4237</v>
      </c>
      <c r="G1125" s="663" t="s">
        <v>627</v>
      </c>
      <c r="H1125" s="663" t="s">
        <v>3083</v>
      </c>
      <c r="I1125" s="663" t="s">
        <v>3084</v>
      </c>
      <c r="J1125" s="663" t="s">
        <v>3085</v>
      </c>
      <c r="K1125" s="663" t="s">
        <v>1872</v>
      </c>
      <c r="L1125" s="665">
        <v>48.539999999999992</v>
      </c>
      <c r="M1125" s="665">
        <v>1</v>
      </c>
      <c r="N1125" s="666">
        <v>48.539999999999992</v>
      </c>
    </row>
    <row r="1126" spans="1:14" ht="14.4" customHeight="1" x14ac:dyDescent="0.3">
      <c r="A1126" s="661" t="s">
        <v>3020</v>
      </c>
      <c r="B1126" s="662" t="s">
        <v>4199</v>
      </c>
      <c r="C1126" s="663" t="s">
        <v>3021</v>
      </c>
      <c r="D1126" s="664" t="s">
        <v>4213</v>
      </c>
      <c r="E1126" s="663" t="s">
        <v>597</v>
      </c>
      <c r="F1126" s="664" t="s">
        <v>4237</v>
      </c>
      <c r="G1126" s="663" t="s">
        <v>627</v>
      </c>
      <c r="H1126" s="663" t="s">
        <v>832</v>
      </c>
      <c r="I1126" s="663" t="s">
        <v>832</v>
      </c>
      <c r="J1126" s="663" t="s">
        <v>833</v>
      </c>
      <c r="K1126" s="663" t="s">
        <v>834</v>
      </c>
      <c r="L1126" s="665">
        <v>64.169659558680095</v>
      </c>
      <c r="M1126" s="665">
        <v>1</v>
      </c>
      <c r="N1126" s="666">
        <v>64.169659558680095</v>
      </c>
    </row>
    <row r="1127" spans="1:14" ht="14.4" customHeight="1" x14ac:dyDescent="0.3">
      <c r="A1127" s="661" t="s">
        <v>3020</v>
      </c>
      <c r="B1127" s="662" t="s">
        <v>4199</v>
      </c>
      <c r="C1127" s="663" t="s">
        <v>3021</v>
      </c>
      <c r="D1127" s="664" t="s">
        <v>4213</v>
      </c>
      <c r="E1127" s="663" t="s">
        <v>597</v>
      </c>
      <c r="F1127" s="664" t="s">
        <v>4237</v>
      </c>
      <c r="G1127" s="663" t="s">
        <v>627</v>
      </c>
      <c r="H1127" s="663" t="s">
        <v>3086</v>
      </c>
      <c r="I1127" s="663" t="s">
        <v>3087</v>
      </c>
      <c r="J1127" s="663" t="s">
        <v>3088</v>
      </c>
      <c r="K1127" s="663" t="s">
        <v>3089</v>
      </c>
      <c r="L1127" s="665">
        <v>254.52</v>
      </c>
      <c r="M1127" s="665">
        <v>1</v>
      </c>
      <c r="N1127" s="666">
        <v>254.52</v>
      </c>
    </row>
    <row r="1128" spans="1:14" ht="14.4" customHeight="1" x14ac:dyDescent="0.3">
      <c r="A1128" s="661" t="s">
        <v>3020</v>
      </c>
      <c r="B1128" s="662" t="s">
        <v>4199</v>
      </c>
      <c r="C1128" s="663" t="s">
        <v>3021</v>
      </c>
      <c r="D1128" s="664" t="s">
        <v>4213</v>
      </c>
      <c r="E1128" s="663" t="s">
        <v>597</v>
      </c>
      <c r="F1128" s="664" t="s">
        <v>4237</v>
      </c>
      <c r="G1128" s="663" t="s">
        <v>627</v>
      </c>
      <c r="H1128" s="663" t="s">
        <v>850</v>
      </c>
      <c r="I1128" s="663" t="s">
        <v>851</v>
      </c>
      <c r="J1128" s="663" t="s">
        <v>852</v>
      </c>
      <c r="K1128" s="663" t="s">
        <v>853</v>
      </c>
      <c r="L1128" s="665">
        <v>51.1</v>
      </c>
      <c r="M1128" s="665">
        <v>1</v>
      </c>
      <c r="N1128" s="666">
        <v>51.1</v>
      </c>
    </row>
    <row r="1129" spans="1:14" ht="14.4" customHeight="1" x14ac:dyDescent="0.3">
      <c r="A1129" s="661" t="s">
        <v>3020</v>
      </c>
      <c r="B1129" s="662" t="s">
        <v>4199</v>
      </c>
      <c r="C1129" s="663" t="s">
        <v>3021</v>
      </c>
      <c r="D1129" s="664" t="s">
        <v>4213</v>
      </c>
      <c r="E1129" s="663" t="s">
        <v>597</v>
      </c>
      <c r="F1129" s="664" t="s">
        <v>4237</v>
      </c>
      <c r="G1129" s="663" t="s">
        <v>627</v>
      </c>
      <c r="H1129" s="663" t="s">
        <v>854</v>
      </c>
      <c r="I1129" s="663" t="s">
        <v>855</v>
      </c>
      <c r="J1129" s="663" t="s">
        <v>856</v>
      </c>
      <c r="K1129" s="663" t="s">
        <v>857</v>
      </c>
      <c r="L1129" s="665">
        <v>308.07666917701067</v>
      </c>
      <c r="M1129" s="665">
        <v>9</v>
      </c>
      <c r="N1129" s="666">
        <v>2772.6900225930958</v>
      </c>
    </row>
    <row r="1130" spans="1:14" ht="14.4" customHeight="1" x14ac:dyDescent="0.3">
      <c r="A1130" s="661" t="s">
        <v>3020</v>
      </c>
      <c r="B1130" s="662" t="s">
        <v>4199</v>
      </c>
      <c r="C1130" s="663" t="s">
        <v>3021</v>
      </c>
      <c r="D1130" s="664" t="s">
        <v>4213</v>
      </c>
      <c r="E1130" s="663" t="s">
        <v>597</v>
      </c>
      <c r="F1130" s="664" t="s">
        <v>4237</v>
      </c>
      <c r="G1130" s="663" t="s">
        <v>627</v>
      </c>
      <c r="H1130" s="663" t="s">
        <v>870</v>
      </c>
      <c r="I1130" s="663" t="s">
        <v>871</v>
      </c>
      <c r="J1130" s="663" t="s">
        <v>740</v>
      </c>
      <c r="K1130" s="663" t="s">
        <v>872</v>
      </c>
      <c r="L1130" s="665">
        <v>28.612110245571937</v>
      </c>
      <c r="M1130" s="665">
        <v>10</v>
      </c>
      <c r="N1130" s="666">
        <v>286.12110245571938</v>
      </c>
    </row>
    <row r="1131" spans="1:14" ht="14.4" customHeight="1" x14ac:dyDescent="0.3">
      <c r="A1131" s="661" t="s">
        <v>3020</v>
      </c>
      <c r="B1131" s="662" t="s">
        <v>4199</v>
      </c>
      <c r="C1131" s="663" t="s">
        <v>3021</v>
      </c>
      <c r="D1131" s="664" t="s">
        <v>4213</v>
      </c>
      <c r="E1131" s="663" t="s">
        <v>597</v>
      </c>
      <c r="F1131" s="664" t="s">
        <v>4237</v>
      </c>
      <c r="G1131" s="663" t="s">
        <v>627</v>
      </c>
      <c r="H1131" s="663" t="s">
        <v>880</v>
      </c>
      <c r="I1131" s="663" t="s">
        <v>881</v>
      </c>
      <c r="J1131" s="663" t="s">
        <v>882</v>
      </c>
      <c r="K1131" s="663" t="s">
        <v>883</v>
      </c>
      <c r="L1131" s="665">
        <v>73.799999999999983</v>
      </c>
      <c r="M1131" s="665">
        <v>2</v>
      </c>
      <c r="N1131" s="666">
        <v>147.59999999999997</v>
      </c>
    </row>
    <row r="1132" spans="1:14" ht="14.4" customHeight="1" x14ac:dyDescent="0.3">
      <c r="A1132" s="661" t="s">
        <v>3020</v>
      </c>
      <c r="B1132" s="662" t="s">
        <v>4199</v>
      </c>
      <c r="C1132" s="663" t="s">
        <v>3021</v>
      </c>
      <c r="D1132" s="664" t="s">
        <v>4213</v>
      </c>
      <c r="E1132" s="663" t="s">
        <v>597</v>
      </c>
      <c r="F1132" s="664" t="s">
        <v>4237</v>
      </c>
      <c r="G1132" s="663" t="s">
        <v>627</v>
      </c>
      <c r="H1132" s="663" t="s">
        <v>891</v>
      </c>
      <c r="I1132" s="663" t="s">
        <v>892</v>
      </c>
      <c r="J1132" s="663" t="s">
        <v>893</v>
      </c>
      <c r="K1132" s="663" t="s">
        <v>894</v>
      </c>
      <c r="L1132" s="665">
        <v>99.059999999999974</v>
      </c>
      <c r="M1132" s="665">
        <v>2</v>
      </c>
      <c r="N1132" s="666">
        <v>198.11999999999995</v>
      </c>
    </row>
    <row r="1133" spans="1:14" ht="14.4" customHeight="1" x14ac:dyDescent="0.3">
      <c r="A1133" s="661" t="s">
        <v>3020</v>
      </c>
      <c r="B1133" s="662" t="s">
        <v>4199</v>
      </c>
      <c r="C1133" s="663" t="s">
        <v>3021</v>
      </c>
      <c r="D1133" s="664" t="s">
        <v>4213</v>
      </c>
      <c r="E1133" s="663" t="s">
        <v>597</v>
      </c>
      <c r="F1133" s="664" t="s">
        <v>4237</v>
      </c>
      <c r="G1133" s="663" t="s">
        <v>627</v>
      </c>
      <c r="H1133" s="663" t="s">
        <v>895</v>
      </c>
      <c r="I1133" s="663" t="s">
        <v>896</v>
      </c>
      <c r="J1133" s="663" t="s">
        <v>897</v>
      </c>
      <c r="K1133" s="663" t="s">
        <v>898</v>
      </c>
      <c r="L1133" s="665">
        <v>95.95</v>
      </c>
      <c r="M1133" s="665">
        <v>1</v>
      </c>
      <c r="N1133" s="666">
        <v>95.95</v>
      </c>
    </row>
    <row r="1134" spans="1:14" ht="14.4" customHeight="1" x14ac:dyDescent="0.3">
      <c r="A1134" s="661" t="s">
        <v>3020</v>
      </c>
      <c r="B1134" s="662" t="s">
        <v>4199</v>
      </c>
      <c r="C1134" s="663" t="s">
        <v>3021</v>
      </c>
      <c r="D1134" s="664" t="s">
        <v>4213</v>
      </c>
      <c r="E1134" s="663" t="s">
        <v>597</v>
      </c>
      <c r="F1134" s="664" t="s">
        <v>4237</v>
      </c>
      <c r="G1134" s="663" t="s">
        <v>627</v>
      </c>
      <c r="H1134" s="663" t="s">
        <v>2460</v>
      </c>
      <c r="I1134" s="663" t="s">
        <v>2461</v>
      </c>
      <c r="J1134" s="663" t="s">
        <v>2462</v>
      </c>
      <c r="K1134" s="663"/>
      <c r="L1134" s="665">
        <v>205.14325000112126</v>
      </c>
      <c r="M1134" s="665">
        <v>2</v>
      </c>
      <c r="N1134" s="666">
        <v>410.28650000224252</v>
      </c>
    </row>
    <row r="1135" spans="1:14" ht="14.4" customHeight="1" x14ac:dyDescent="0.3">
      <c r="A1135" s="661" t="s">
        <v>3020</v>
      </c>
      <c r="B1135" s="662" t="s">
        <v>4199</v>
      </c>
      <c r="C1135" s="663" t="s">
        <v>3021</v>
      </c>
      <c r="D1135" s="664" t="s">
        <v>4213</v>
      </c>
      <c r="E1135" s="663" t="s">
        <v>597</v>
      </c>
      <c r="F1135" s="664" t="s">
        <v>4237</v>
      </c>
      <c r="G1135" s="663" t="s">
        <v>627</v>
      </c>
      <c r="H1135" s="663" t="s">
        <v>3090</v>
      </c>
      <c r="I1135" s="663" t="s">
        <v>3091</v>
      </c>
      <c r="J1135" s="663" t="s">
        <v>3092</v>
      </c>
      <c r="K1135" s="663" t="s">
        <v>3093</v>
      </c>
      <c r="L1135" s="665">
        <v>154.78050000000002</v>
      </c>
      <c r="M1135" s="665">
        <v>4</v>
      </c>
      <c r="N1135" s="666">
        <v>619.12200000000007</v>
      </c>
    </row>
    <row r="1136" spans="1:14" ht="14.4" customHeight="1" x14ac:dyDescent="0.3">
      <c r="A1136" s="661" t="s">
        <v>3020</v>
      </c>
      <c r="B1136" s="662" t="s">
        <v>4199</v>
      </c>
      <c r="C1136" s="663" t="s">
        <v>3021</v>
      </c>
      <c r="D1136" s="664" t="s">
        <v>4213</v>
      </c>
      <c r="E1136" s="663" t="s">
        <v>597</v>
      </c>
      <c r="F1136" s="664" t="s">
        <v>4237</v>
      </c>
      <c r="G1136" s="663" t="s">
        <v>627</v>
      </c>
      <c r="H1136" s="663" t="s">
        <v>2467</v>
      </c>
      <c r="I1136" s="663" t="s">
        <v>2468</v>
      </c>
      <c r="J1136" s="663" t="s">
        <v>2469</v>
      </c>
      <c r="K1136" s="663" t="s">
        <v>2470</v>
      </c>
      <c r="L1136" s="665">
        <v>222.89649352759486</v>
      </c>
      <c r="M1136" s="665">
        <v>3</v>
      </c>
      <c r="N1136" s="666">
        <v>668.68948058278454</v>
      </c>
    </row>
    <row r="1137" spans="1:14" ht="14.4" customHeight="1" x14ac:dyDescent="0.3">
      <c r="A1137" s="661" t="s">
        <v>3020</v>
      </c>
      <c r="B1137" s="662" t="s">
        <v>4199</v>
      </c>
      <c r="C1137" s="663" t="s">
        <v>3021</v>
      </c>
      <c r="D1137" s="664" t="s">
        <v>4213</v>
      </c>
      <c r="E1137" s="663" t="s">
        <v>597</v>
      </c>
      <c r="F1137" s="664" t="s">
        <v>4237</v>
      </c>
      <c r="G1137" s="663" t="s">
        <v>627</v>
      </c>
      <c r="H1137" s="663" t="s">
        <v>2471</v>
      </c>
      <c r="I1137" s="663" t="s">
        <v>2472</v>
      </c>
      <c r="J1137" s="663" t="s">
        <v>2473</v>
      </c>
      <c r="K1137" s="663" t="s">
        <v>1246</v>
      </c>
      <c r="L1137" s="665">
        <v>72.696666666666658</v>
      </c>
      <c r="M1137" s="665">
        <v>6</v>
      </c>
      <c r="N1137" s="666">
        <v>436.17999999999995</v>
      </c>
    </row>
    <row r="1138" spans="1:14" ht="14.4" customHeight="1" x14ac:dyDescent="0.3">
      <c r="A1138" s="661" t="s">
        <v>3020</v>
      </c>
      <c r="B1138" s="662" t="s">
        <v>4199</v>
      </c>
      <c r="C1138" s="663" t="s">
        <v>3021</v>
      </c>
      <c r="D1138" s="664" t="s">
        <v>4213</v>
      </c>
      <c r="E1138" s="663" t="s">
        <v>597</v>
      </c>
      <c r="F1138" s="664" t="s">
        <v>4237</v>
      </c>
      <c r="G1138" s="663" t="s">
        <v>627</v>
      </c>
      <c r="H1138" s="663" t="s">
        <v>3094</v>
      </c>
      <c r="I1138" s="663" t="s">
        <v>3095</v>
      </c>
      <c r="J1138" s="663" t="s">
        <v>1754</v>
      </c>
      <c r="K1138" s="663" t="s">
        <v>1755</v>
      </c>
      <c r="L1138" s="665">
        <v>107.33</v>
      </c>
      <c r="M1138" s="665">
        <v>1</v>
      </c>
      <c r="N1138" s="666">
        <v>107.33</v>
      </c>
    </row>
    <row r="1139" spans="1:14" ht="14.4" customHeight="1" x14ac:dyDescent="0.3">
      <c r="A1139" s="661" t="s">
        <v>3020</v>
      </c>
      <c r="B1139" s="662" t="s">
        <v>4199</v>
      </c>
      <c r="C1139" s="663" t="s">
        <v>3021</v>
      </c>
      <c r="D1139" s="664" t="s">
        <v>4213</v>
      </c>
      <c r="E1139" s="663" t="s">
        <v>597</v>
      </c>
      <c r="F1139" s="664" t="s">
        <v>4237</v>
      </c>
      <c r="G1139" s="663" t="s">
        <v>627</v>
      </c>
      <c r="H1139" s="663" t="s">
        <v>907</v>
      </c>
      <c r="I1139" s="663" t="s">
        <v>908</v>
      </c>
      <c r="J1139" s="663" t="s">
        <v>909</v>
      </c>
      <c r="K1139" s="663" t="s">
        <v>910</v>
      </c>
      <c r="L1139" s="665">
        <v>117.63000000000004</v>
      </c>
      <c r="M1139" s="665">
        <v>2</v>
      </c>
      <c r="N1139" s="666">
        <v>235.26000000000008</v>
      </c>
    </row>
    <row r="1140" spans="1:14" ht="14.4" customHeight="1" x14ac:dyDescent="0.3">
      <c r="A1140" s="661" t="s">
        <v>3020</v>
      </c>
      <c r="B1140" s="662" t="s">
        <v>4199</v>
      </c>
      <c r="C1140" s="663" t="s">
        <v>3021</v>
      </c>
      <c r="D1140" s="664" t="s">
        <v>4213</v>
      </c>
      <c r="E1140" s="663" t="s">
        <v>597</v>
      </c>
      <c r="F1140" s="664" t="s">
        <v>4237</v>
      </c>
      <c r="G1140" s="663" t="s">
        <v>627</v>
      </c>
      <c r="H1140" s="663" t="s">
        <v>3096</v>
      </c>
      <c r="I1140" s="663" t="s">
        <v>3097</v>
      </c>
      <c r="J1140" s="663" t="s">
        <v>3098</v>
      </c>
      <c r="K1140" s="663" t="s">
        <v>3099</v>
      </c>
      <c r="L1140" s="665">
        <v>103.68962838843136</v>
      </c>
      <c r="M1140" s="665">
        <v>1</v>
      </c>
      <c r="N1140" s="666">
        <v>103.68962838843136</v>
      </c>
    </row>
    <row r="1141" spans="1:14" ht="14.4" customHeight="1" x14ac:dyDescent="0.3">
      <c r="A1141" s="661" t="s">
        <v>3020</v>
      </c>
      <c r="B1141" s="662" t="s">
        <v>4199</v>
      </c>
      <c r="C1141" s="663" t="s">
        <v>3021</v>
      </c>
      <c r="D1141" s="664" t="s">
        <v>4213</v>
      </c>
      <c r="E1141" s="663" t="s">
        <v>597</v>
      </c>
      <c r="F1141" s="664" t="s">
        <v>4237</v>
      </c>
      <c r="G1141" s="663" t="s">
        <v>627</v>
      </c>
      <c r="H1141" s="663" t="s">
        <v>919</v>
      </c>
      <c r="I1141" s="663" t="s">
        <v>920</v>
      </c>
      <c r="J1141" s="663" t="s">
        <v>921</v>
      </c>
      <c r="K1141" s="663" t="s">
        <v>922</v>
      </c>
      <c r="L1141" s="665">
        <v>124.2</v>
      </c>
      <c r="M1141" s="665">
        <v>1</v>
      </c>
      <c r="N1141" s="666">
        <v>124.2</v>
      </c>
    </row>
    <row r="1142" spans="1:14" ht="14.4" customHeight="1" x14ac:dyDescent="0.3">
      <c r="A1142" s="661" t="s">
        <v>3020</v>
      </c>
      <c r="B1142" s="662" t="s">
        <v>4199</v>
      </c>
      <c r="C1142" s="663" t="s">
        <v>3021</v>
      </c>
      <c r="D1142" s="664" t="s">
        <v>4213</v>
      </c>
      <c r="E1142" s="663" t="s">
        <v>597</v>
      </c>
      <c r="F1142" s="664" t="s">
        <v>4237</v>
      </c>
      <c r="G1142" s="663" t="s">
        <v>627</v>
      </c>
      <c r="H1142" s="663" t="s">
        <v>931</v>
      </c>
      <c r="I1142" s="663" t="s">
        <v>932</v>
      </c>
      <c r="J1142" s="663" t="s">
        <v>933</v>
      </c>
      <c r="K1142" s="663" t="s">
        <v>934</v>
      </c>
      <c r="L1142" s="665">
        <v>359.74548748474666</v>
      </c>
      <c r="M1142" s="665">
        <v>52</v>
      </c>
      <c r="N1142" s="666">
        <v>18706.765349206828</v>
      </c>
    </row>
    <row r="1143" spans="1:14" ht="14.4" customHeight="1" x14ac:dyDescent="0.3">
      <c r="A1143" s="661" t="s">
        <v>3020</v>
      </c>
      <c r="B1143" s="662" t="s">
        <v>4199</v>
      </c>
      <c r="C1143" s="663" t="s">
        <v>3021</v>
      </c>
      <c r="D1143" s="664" t="s">
        <v>4213</v>
      </c>
      <c r="E1143" s="663" t="s">
        <v>597</v>
      </c>
      <c r="F1143" s="664" t="s">
        <v>4237</v>
      </c>
      <c r="G1143" s="663" t="s">
        <v>627</v>
      </c>
      <c r="H1143" s="663" t="s">
        <v>935</v>
      </c>
      <c r="I1143" s="663" t="s">
        <v>936</v>
      </c>
      <c r="J1143" s="663" t="s">
        <v>937</v>
      </c>
      <c r="K1143" s="663" t="s">
        <v>938</v>
      </c>
      <c r="L1143" s="665">
        <v>63.58</v>
      </c>
      <c r="M1143" s="665">
        <v>67</v>
      </c>
      <c r="N1143" s="666">
        <v>4259.8599999999997</v>
      </c>
    </row>
    <row r="1144" spans="1:14" ht="14.4" customHeight="1" x14ac:dyDescent="0.3">
      <c r="A1144" s="661" t="s">
        <v>3020</v>
      </c>
      <c r="B1144" s="662" t="s">
        <v>4199</v>
      </c>
      <c r="C1144" s="663" t="s">
        <v>3021</v>
      </c>
      <c r="D1144" s="664" t="s">
        <v>4213</v>
      </c>
      <c r="E1144" s="663" t="s">
        <v>597</v>
      </c>
      <c r="F1144" s="664" t="s">
        <v>4237</v>
      </c>
      <c r="G1144" s="663" t="s">
        <v>627</v>
      </c>
      <c r="H1144" s="663" t="s">
        <v>3100</v>
      </c>
      <c r="I1144" s="663" t="s">
        <v>3100</v>
      </c>
      <c r="J1144" s="663" t="s">
        <v>3101</v>
      </c>
      <c r="K1144" s="663" t="s">
        <v>2000</v>
      </c>
      <c r="L1144" s="665">
        <v>158.32932405507196</v>
      </c>
      <c r="M1144" s="665">
        <v>1</v>
      </c>
      <c r="N1144" s="666">
        <v>158.32932405507196</v>
      </c>
    </row>
    <row r="1145" spans="1:14" ht="14.4" customHeight="1" x14ac:dyDescent="0.3">
      <c r="A1145" s="661" t="s">
        <v>3020</v>
      </c>
      <c r="B1145" s="662" t="s">
        <v>4199</v>
      </c>
      <c r="C1145" s="663" t="s">
        <v>3021</v>
      </c>
      <c r="D1145" s="664" t="s">
        <v>4213</v>
      </c>
      <c r="E1145" s="663" t="s">
        <v>597</v>
      </c>
      <c r="F1145" s="664" t="s">
        <v>4237</v>
      </c>
      <c r="G1145" s="663" t="s">
        <v>627</v>
      </c>
      <c r="H1145" s="663" t="s">
        <v>939</v>
      </c>
      <c r="I1145" s="663" t="s">
        <v>940</v>
      </c>
      <c r="J1145" s="663" t="s">
        <v>941</v>
      </c>
      <c r="K1145" s="663" t="s">
        <v>942</v>
      </c>
      <c r="L1145" s="665">
        <v>130.79000000000011</v>
      </c>
      <c r="M1145" s="665">
        <v>1</v>
      </c>
      <c r="N1145" s="666">
        <v>130.79000000000011</v>
      </c>
    </row>
    <row r="1146" spans="1:14" ht="14.4" customHeight="1" x14ac:dyDescent="0.3">
      <c r="A1146" s="661" t="s">
        <v>3020</v>
      </c>
      <c r="B1146" s="662" t="s">
        <v>4199</v>
      </c>
      <c r="C1146" s="663" t="s">
        <v>3021</v>
      </c>
      <c r="D1146" s="664" t="s">
        <v>4213</v>
      </c>
      <c r="E1146" s="663" t="s">
        <v>597</v>
      </c>
      <c r="F1146" s="664" t="s">
        <v>4237</v>
      </c>
      <c r="G1146" s="663" t="s">
        <v>627</v>
      </c>
      <c r="H1146" s="663" t="s">
        <v>2480</v>
      </c>
      <c r="I1146" s="663" t="s">
        <v>2481</v>
      </c>
      <c r="J1146" s="663" t="s">
        <v>2482</v>
      </c>
      <c r="K1146" s="663" t="s">
        <v>2483</v>
      </c>
      <c r="L1146" s="665">
        <v>70.39</v>
      </c>
      <c r="M1146" s="665">
        <v>1</v>
      </c>
      <c r="N1146" s="666">
        <v>70.39</v>
      </c>
    </row>
    <row r="1147" spans="1:14" ht="14.4" customHeight="1" x14ac:dyDescent="0.3">
      <c r="A1147" s="661" t="s">
        <v>3020</v>
      </c>
      <c r="B1147" s="662" t="s">
        <v>4199</v>
      </c>
      <c r="C1147" s="663" t="s">
        <v>3021</v>
      </c>
      <c r="D1147" s="664" t="s">
        <v>4213</v>
      </c>
      <c r="E1147" s="663" t="s">
        <v>597</v>
      </c>
      <c r="F1147" s="664" t="s">
        <v>4237</v>
      </c>
      <c r="G1147" s="663" t="s">
        <v>627</v>
      </c>
      <c r="H1147" s="663" t="s">
        <v>951</v>
      </c>
      <c r="I1147" s="663" t="s">
        <v>952</v>
      </c>
      <c r="J1147" s="663" t="s">
        <v>953</v>
      </c>
      <c r="K1147" s="663" t="s">
        <v>954</v>
      </c>
      <c r="L1147" s="665">
        <v>121.84</v>
      </c>
      <c r="M1147" s="665">
        <v>1</v>
      </c>
      <c r="N1147" s="666">
        <v>121.84</v>
      </c>
    </row>
    <row r="1148" spans="1:14" ht="14.4" customHeight="1" x14ac:dyDescent="0.3">
      <c r="A1148" s="661" t="s">
        <v>3020</v>
      </c>
      <c r="B1148" s="662" t="s">
        <v>4199</v>
      </c>
      <c r="C1148" s="663" t="s">
        <v>3021</v>
      </c>
      <c r="D1148" s="664" t="s">
        <v>4213</v>
      </c>
      <c r="E1148" s="663" t="s">
        <v>597</v>
      </c>
      <c r="F1148" s="664" t="s">
        <v>4237</v>
      </c>
      <c r="G1148" s="663" t="s">
        <v>627</v>
      </c>
      <c r="H1148" s="663" t="s">
        <v>2484</v>
      </c>
      <c r="I1148" s="663" t="s">
        <v>2485</v>
      </c>
      <c r="J1148" s="663" t="s">
        <v>957</v>
      </c>
      <c r="K1148" s="663" t="s">
        <v>2486</v>
      </c>
      <c r="L1148" s="665">
        <v>126.50650396538434</v>
      </c>
      <c r="M1148" s="665">
        <v>33</v>
      </c>
      <c r="N1148" s="666">
        <v>4174.714630857683</v>
      </c>
    </row>
    <row r="1149" spans="1:14" ht="14.4" customHeight="1" x14ac:dyDescent="0.3">
      <c r="A1149" s="661" t="s">
        <v>3020</v>
      </c>
      <c r="B1149" s="662" t="s">
        <v>4199</v>
      </c>
      <c r="C1149" s="663" t="s">
        <v>3021</v>
      </c>
      <c r="D1149" s="664" t="s">
        <v>4213</v>
      </c>
      <c r="E1149" s="663" t="s">
        <v>597</v>
      </c>
      <c r="F1149" s="664" t="s">
        <v>4237</v>
      </c>
      <c r="G1149" s="663" t="s">
        <v>627</v>
      </c>
      <c r="H1149" s="663" t="s">
        <v>971</v>
      </c>
      <c r="I1149" s="663" t="s">
        <v>972</v>
      </c>
      <c r="J1149" s="663" t="s">
        <v>973</v>
      </c>
      <c r="K1149" s="663" t="s">
        <v>974</v>
      </c>
      <c r="L1149" s="665">
        <v>88.515389867527645</v>
      </c>
      <c r="M1149" s="665">
        <v>68</v>
      </c>
      <c r="N1149" s="666">
        <v>6019.0465109918796</v>
      </c>
    </row>
    <row r="1150" spans="1:14" ht="14.4" customHeight="1" x14ac:dyDescent="0.3">
      <c r="A1150" s="661" t="s">
        <v>3020</v>
      </c>
      <c r="B1150" s="662" t="s">
        <v>4199</v>
      </c>
      <c r="C1150" s="663" t="s">
        <v>3021</v>
      </c>
      <c r="D1150" s="664" t="s">
        <v>4213</v>
      </c>
      <c r="E1150" s="663" t="s">
        <v>597</v>
      </c>
      <c r="F1150" s="664" t="s">
        <v>4237</v>
      </c>
      <c r="G1150" s="663" t="s">
        <v>627</v>
      </c>
      <c r="H1150" s="663" t="s">
        <v>975</v>
      </c>
      <c r="I1150" s="663" t="s">
        <v>976</v>
      </c>
      <c r="J1150" s="663" t="s">
        <v>977</v>
      </c>
      <c r="K1150" s="663" t="s">
        <v>978</v>
      </c>
      <c r="L1150" s="665">
        <v>48.85932448107615</v>
      </c>
      <c r="M1150" s="665">
        <v>91</v>
      </c>
      <c r="N1150" s="666">
        <v>4446.1985277779295</v>
      </c>
    </row>
    <row r="1151" spans="1:14" ht="14.4" customHeight="1" x14ac:dyDescent="0.3">
      <c r="A1151" s="661" t="s">
        <v>3020</v>
      </c>
      <c r="B1151" s="662" t="s">
        <v>4199</v>
      </c>
      <c r="C1151" s="663" t="s">
        <v>3021</v>
      </c>
      <c r="D1151" s="664" t="s">
        <v>4213</v>
      </c>
      <c r="E1151" s="663" t="s">
        <v>597</v>
      </c>
      <c r="F1151" s="664" t="s">
        <v>4237</v>
      </c>
      <c r="G1151" s="663" t="s">
        <v>627</v>
      </c>
      <c r="H1151" s="663" t="s">
        <v>979</v>
      </c>
      <c r="I1151" s="663" t="s">
        <v>979</v>
      </c>
      <c r="J1151" s="663" t="s">
        <v>752</v>
      </c>
      <c r="K1151" s="663" t="s">
        <v>980</v>
      </c>
      <c r="L1151" s="665">
        <v>106.66</v>
      </c>
      <c r="M1151" s="665">
        <v>2</v>
      </c>
      <c r="N1151" s="666">
        <v>213.32</v>
      </c>
    </row>
    <row r="1152" spans="1:14" ht="14.4" customHeight="1" x14ac:dyDescent="0.3">
      <c r="A1152" s="661" t="s">
        <v>3020</v>
      </c>
      <c r="B1152" s="662" t="s">
        <v>4199</v>
      </c>
      <c r="C1152" s="663" t="s">
        <v>3021</v>
      </c>
      <c r="D1152" s="664" t="s">
        <v>4213</v>
      </c>
      <c r="E1152" s="663" t="s">
        <v>597</v>
      </c>
      <c r="F1152" s="664" t="s">
        <v>4237</v>
      </c>
      <c r="G1152" s="663" t="s">
        <v>627</v>
      </c>
      <c r="H1152" s="663" t="s">
        <v>985</v>
      </c>
      <c r="I1152" s="663" t="s">
        <v>986</v>
      </c>
      <c r="J1152" s="663" t="s">
        <v>983</v>
      </c>
      <c r="K1152" s="663" t="s">
        <v>987</v>
      </c>
      <c r="L1152" s="665">
        <v>274.570325492591</v>
      </c>
      <c r="M1152" s="665">
        <v>173</v>
      </c>
      <c r="N1152" s="666">
        <v>47500.666310218243</v>
      </c>
    </row>
    <row r="1153" spans="1:14" ht="14.4" customHeight="1" x14ac:dyDescent="0.3">
      <c r="A1153" s="661" t="s">
        <v>3020</v>
      </c>
      <c r="B1153" s="662" t="s">
        <v>4199</v>
      </c>
      <c r="C1153" s="663" t="s">
        <v>3021</v>
      </c>
      <c r="D1153" s="664" t="s">
        <v>4213</v>
      </c>
      <c r="E1153" s="663" t="s">
        <v>597</v>
      </c>
      <c r="F1153" s="664" t="s">
        <v>4237</v>
      </c>
      <c r="G1153" s="663" t="s">
        <v>627</v>
      </c>
      <c r="H1153" s="663" t="s">
        <v>988</v>
      </c>
      <c r="I1153" s="663" t="s">
        <v>989</v>
      </c>
      <c r="J1153" s="663" t="s">
        <v>990</v>
      </c>
      <c r="K1153" s="663" t="s">
        <v>991</v>
      </c>
      <c r="L1153" s="665">
        <v>376.87771487971338</v>
      </c>
      <c r="M1153" s="665">
        <v>32</v>
      </c>
      <c r="N1153" s="666">
        <v>12060.086876150828</v>
      </c>
    </row>
    <row r="1154" spans="1:14" ht="14.4" customHeight="1" x14ac:dyDescent="0.3">
      <c r="A1154" s="661" t="s">
        <v>3020</v>
      </c>
      <c r="B1154" s="662" t="s">
        <v>4199</v>
      </c>
      <c r="C1154" s="663" t="s">
        <v>3021</v>
      </c>
      <c r="D1154" s="664" t="s">
        <v>4213</v>
      </c>
      <c r="E1154" s="663" t="s">
        <v>597</v>
      </c>
      <c r="F1154" s="664" t="s">
        <v>4237</v>
      </c>
      <c r="G1154" s="663" t="s">
        <v>627</v>
      </c>
      <c r="H1154" s="663" t="s">
        <v>3102</v>
      </c>
      <c r="I1154" s="663" t="s">
        <v>3103</v>
      </c>
      <c r="J1154" s="663" t="s">
        <v>3104</v>
      </c>
      <c r="K1154" s="663" t="s">
        <v>3105</v>
      </c>
      <c r="L1154" s="665">
        <v>538.03000000000031</v>
      </c>
      <c r="M1154" s="665">
        <v>1</v>
      </c>
      <c r="N1154" s="666">
        <v>538.03000000000031</v>
      </c>
    </row>
    <row r="1155" spans="1:14" ht="14.4" customHeight="1" x14ac:dyDescent="0.3">
      <c r="A1155" s="661" t="s">
        <v>3020</v>
      </c>
      <c r="B1155" s="662" t="s">
        <v>4199</v>
      </c>
      <c r="C1155" s="663" t="s">
        <v>3021</v>
      </c>
      <c r="D1155" s="664" t="s">
        <v>4213</v>
      </c>
      <c r="E1155" s="663" t="s">
        <v>597</v>
      </c>
      <c r="F1155" s="664" t="s">
        <v>4237</v>
      </c>
      <c r="G1155" s="663" t="s">
        <v>627</v>
      </c>
      <c r="H1155" s="663" t="s">
        <v>3106</v>
      </c>
      <c r="I1155" s="663" t="s">
        <v>3107</v>
      </c>
      <c r="J1155" s="663" t="s">
        <v>3108</v>
      </c>
      <c r="K1155" s="663" t="s">
        <v>3109</v>
      </c>
      <c r="L1155" s="665">
        <v>0</v>
      </c>
      <c r="M1155" s="665">
        <v>0</v>
      </c>
      <c r="N1155" s="666">
        <v>0</v>
      </c>
    </row>
    <row r="1156" spans="1:14" ht="14.4" customHeight="1" x14ac:dyDescent="0.3">
      <c r="A1156" s="661" t="s">
        <v>3020</v>
      </c>
      <c r="B1156" s="662" t="s">
        <v>4199</v>
      </c>
      <c r="C1156" s="663" t="s">
        <v>3021</v>
      </c>
      <c r="D1156" s="664" t="s">
        <v>4213</v>
      </c>
      <c r="E1156" s="663" t="s">
        <v>597</v>
      </c>
      <c r="F1156" s="664" t="s">
        <v>4237</v>
      </c>
      <c r="G1156" s="663" t="s">
        <v>627</v>
      </c>
      <c r="H1156" s="663" t="s">
        <v>3110</v>
      </c>
      <c r="I1156" s="663" t="s">
        <v>3111</v>
      </c>
      <c r="J1156" s="663" t="s">
        <v>3112</v>
      </c>
      <c r="K1156" s="663" t="s">
        <v>3113</v>
      </c>
      <c r="L1156" s="665">
        <v>37.619546874506668</v>
      </c>
      <c r="M1156" s="665">
        <v>2</v>
      </c>
      <c r="N1156" s="666">
        <v>75.239093749013335</v>
      </c>
    </row>
    <row r="1157" spans="1:14" ht="14.4" customHeight="1" x14ac:dyDescent="0.3">
      <c r="A1157" s="661" t="s">
        <v>3020</v>
      </c>
      <c r="B1157" s="662" t="s">
        <v>4199</v>
      </c>
      <c r="C1157" s="663" t="s">
        <v>3021</v>
      </c>
      <c r="D1157" s="664" t="s">
        <v>4213</v>
      </c>
      <c r="E1157" s="663" t="s">
        <v>597</v>
      </c>
      <c r="F1157" s="664" t="s">
        <v>4237</v>
      </c>
      <c r="G1157" s="663" t="s">
        <v>627</v>
      </c>
      <c r="H1157" s="663" t="s">
        <v>3114</v>
      </c>
      <c r="I1157" s="663" t="s">
        <v>3115</v>
      </c>
      <c r="J1157" s="663" t="s">
        <v>3116</v>
      </c>
      <c r="K1157" s="663" t="s">
        <v>3117</v>
      </c>
      <c r="L1157" s="665">
        <v>112.45333333333333</v>
      </c>
      <c r="M1157" s="665">
        <v>3</v>
      </c>
      <c r="N1157" s="666">
        <v>337.36</v>
      </c>
    </row>
    <row r="1158" spans="1:14" ht="14.4" customHeight="1" x14ac:dyDescent="0.3">
      <c r="A1158" s="661" t="s">
        <v>3020</v>
      </c>
      <c r="B1158" s="662" t="s">
        <v>4199</v>
      </c>
      <c r="C1158" s="663" t="s">
        <v>3021</v>
      </c>
      <c r="D1158" s="664" t="s">
        <v>4213</v>
      </c>
      <c r="E1158" s="663" t="s">
        <v>597</v>
      </c>
      <c r="F1158" s="664" t="s">
        <v>4237</v>
      </c>
      <c r="G1158" s="663" t="s">
        <v>627</v>
      </c>
      <c r="H1158" s="663" t="s">
        <v>3118</v>
      </c>
      <c r="I1158" s="663" t="s">
        <v>3119</v>
      </c>
      <c r="J1158" s="663" t="s">
        <v>3120</v>
      </c>
      <c r="K1158" s="663" t="s">
        <v>3121</v>
      </c>
      <c r="L1158" s="665">
        <v>153.24885508038523</v>
      </c>
      <c r="M1158" s="665">
        <v>1</v>
      </c>
      <c r="N1158" s="666">
        <v>153.24885508038523</v>
      </c>
    </row>
    <row r="1159" spans="1:14" ht="14.4" customHeight="1" x14ac:dyDescent="0.3">
      <c r="A1159" s="661" t="s">
        <v>3020</v>
      </c>
      <c r="B1159" s="662" t="s">
        <v>4199</v>
      </c>
      <c r="C1159" s="663" t="s">
        <v>3021</v>
      </c>
      <c r="D1159" s="664" t="s">
        <v>4213</v>
      </c>
      <c r="E1159" s="663" t="s">
        <v>597</v>
      </c>
      <c r="F1159" s="664" t="s">
        <v>4237</v>
      </c>
      <c r="G1159" s="663" t="s">
        <v>627</v>
      </c>
      <c r="H1159" s="663" t="s">
        <v>1004</v>
      </c>
      <c r="I1159" s="663" t="s">
        <v>1005</v>
      </c>
      <c r="J1159" s="663" t="s">
        <v>764</v>
      </c>
      <c r="K1159" s="663" t="s">
        <v>1006</v>
      </c>
      <c r="L1159" s="665">
        <v>159.84000000000012</v>
      </c>
      <c r="M1159" s="665">
        <v>1</v>
      </c>
      <c r="N1159" s="666">
        <v>159.84000000000012</v>
      </c>
    </row>
    <row r="1160" spans="1:14" ht="14.4" customHeight="1" x14ac:dyDescent="0.3">
      <c r="A1160" s="661" t="s">
        <v>3020</v>
      </c>
      <c r="B1160" s="662" t="s">
        <v>4199</v>
      </c>
      <c r="C1160" s="663" t="s">
        <v>3021</v>
      </c>
      <c r="D1160" s="664" t="s">
        <v>4213</v>
      </c>
      <c r="E1160" s="663" t="s">
        <v>597</v>
      </c>
      <c r="F1160" s="664" t="s">
        <v>4237</v>
      </c>
      <c r="G1160" s="663" t="s">
        <v>627</v>
      </c>
      <c r="H1160" s="663" t="s">
        <v>1011</v>
      </c>
      <c r="I1160" s="663" t="s">
        <v>1012</v>
      </c>
      <c r="J1160" s="663" t="s">
        <v>1013</v>
      </c>
      <c r="K1160" s="663" t="s">
        <v>1014</v>
      </c>
      <c r="L1160" s="665">
        <v>26.280000000000008</v>
      </c>
      <c r="M1160" s="665">
        <v>1</v>
      </c>
      <c r="N1160" s="666">
        <v>26.280000000000008</v>
      </c>
    </row>
    <row r="1161" spans="1:14" ht="14.4" customHeight="1" x14ac:dyDescent="0.3">
      <c r="A1161" s="661" t="s">
        <v>3020</v>
      </c>
      <c r="B1161" s="662" t="s">
        <v>4199</v>
      </c>
      <c r="C1161" s="663" t="s">
        <v>3021</v>
      </c>
      <c r="D1161" s="664" t="s">
        <v>4213</v>
      </c>
      <c r="E1161" s="663" t="s">
        <v>597</v>
      </c>
      <c r="F1161" s="664" t="s">
        <v>4237</v>
      </c>
      <c r="G1161" s="663" t="s">
        <v>627</v>
      </c>
      <c r="H1161" s="663" t="s">
        <v>1015</v>
      </c>
      <c r="I1161" s="663" t="s">
        <v>1016</v>
      </c>
      <c r="J1161" s="663" t="s">
        <v>1017</v>
      </c>
      <c r="K1161" s="663" t="s">
        <v>1018</v>
      </c>
      <c r="L1161" s="665">
        <v>219.9406909612641</v>
      </c>
      <c r="M1161" s="665">
        <v>300</v>
      </c>
      <c r="N1161" s="666">
        <v>65982.207288379228</v>
      </c>
    </row>
    <row r="1162" spans="1:14" ht="14.4" customHeight="1" x14ac:dyDescent="0.3">
      <c r="A1162" s="661" t="s">
        <v>3020</v>
      </c>
      <c r="B1162" s="662" t="s">
        <v>4199</v>
      </c>
      <c r="C1162" s="663" t="s">
        <v>3021</v>
      </c>
      <c r="D1162" s="664" t="s">
        <v>4213</v>
      </c>
      <c r="E1162" s="663" t="s">
        <v>597</v>
      </c>
      <c r="F1162" s="664" t="s">
        <v>4237</v>
      </c>
      <c r="G1162" s="663" t="s">
        <v>627</v>
      </c>
      <c r="H1162" s="663" t="s">
        <v>1032</v>
      </c>
      <c r="I1162" s="663" t="s">
        <v>215</v>
      </c>
      <c r="J1162" s="663" t="s">
        <v>1033</v>
      </c>
      <c r="K1162" s="663"/>
      <c r="L1162" s="665">
        <v>96.279411901333816</v>
      </c>
      <c r="M1162" s="665">
        <v>156</v>
      </c>
      <c r="N1162" s="666">
        <v>15019.588256608075</v>
      </c>
    </row>
    <row r="1163" spans="1:14" ht="14.4" customHeight="1" x14ac:dyDescent="0.3">
      <c r="A1163" s="661" t="s">
        <v>3020</v>
      </c>
      <c r="B1163" s="662" t="s">
        <v>4199</v>
      </c>
      <c r="C1163" s="663" t="s">
        <v>3021</v>
      </c>
      <c r="D1163" s="664" t="s">
        <v>4213</v>
      </c>
      <c r="E1163" s="663" t="s">
        <v>597</v>
      </c>
      <c r="F1163" s="664" t="s">
        <v>4237</v>
      </c>
      <c r="G1163" s="663" t="s">
        <v>627</v>
      </c>
      <c r="H1163" s="663" t="s">
        <v>1036</v>
      </c>
      <c r="I1163" s="663" t="s">
        <v>215</v>
      </c>
      <c r="J1163" s="663" t="s">
        <v>1037</v>
      </c>
      <c r="K1163" s="663"/>
      <c r="L1163" s="665">
        <v>216.02673631926822</v>
      </c>
      <c r="M1163" s="665">
        <v>45</v>
      </c>
      <c r="N1163" s="666">
        <v>9721.2031343670697</v>
      </c>
    </row>
    <row r="1164" spans="1:14" ht="14.4" customHeight="1" x14ac:dyDescent="0.3">
      <c r="A1164" s="661" t="s">
        <v>3020</v>
      </c>
      <c r="B1164" s="662" t="s">
        <v>4199</v>
      </c>
      <c r="C1164" s="663" t="s">
        <v>3021</v>
      </c>
      <c r="D1164" s="664" t="s">
        <v>4213</v>
      </c>
      <c r="E1164" s="663" t="s">
        <v>597</v>
      </c>
      <c r="F1164" s="664" t="s">
        <v>4237</v>
      </c>
      <c r="G1164" s="663" t="s">
        <v>627</v>
      </c>
      <c r="H1164" s="663" t="s">
        <v>1040</v>
      </c>
      <c r="I1164" s="663" t="s">
        <v>215</v>
      </c>
      <c r="J1164" s="663" t="s">
        <v>1041</v>
      </c>
      <c r="K1164" s="663"/>
      <c r="L1164" s="665">
        <v>144.14455598848366</v>
      </c>
      <c r="M1164" s="665">
        <v>27</v>
      </c>
      <c r="N1164" s="666">
        <v>3891.903011689059</v>
      </c>
    </row>
    <row r="1165" spans="1:14" ht="14.4" customHeight="1" x14ac:dyDescent="0.3">
      <c r="A1165" s="661" t="s">
        <v>3020</v>
      </c>
      <c r="B1165" s="662" t="s">
        <v>4199</v>
      </c>
      <c r="C1165" s="663" t="s">
        <v>3021</v>
      </c>
      <c r="D1165" s="664" t="s">
        <v>4213</v>
      </c>
      <c r="E1165" s="663" t="s">
        <v>597</v>
      </c>
      <c r="F1165" s="664" t="s">
        <v>4237</v>
      </c>
      <c r="G1165" s="663" t="s">
        <v>627</v>
      </c>
      <c r="H1165" s="663" t="s">
        <v>1042</v>
      </c>
      <c r="I1165" s="663" t="s">
        <v>215</v>
      </c>
      <c r="J1165" s="663" t="s">
        <v>1043</v>
      </c>
      <c r="K1165" s="663"/>
      <c r="L1165" s="665">
        <v>99.136927728303291</v>
      </c>
      <c r="M1165" s="665">
        <v>272</v>
      </c>
      <c r="N1165" s="666">
        <v>26965.244342098496</v>
      </c>
    </row>
    <row r="1166" spans="1:14" ht="14.4" customHeight="1" x14ac:dyDescent="0.3">
      <c r="A1166" s="661" t="s">
        <v>3020</v>
      </c>
      <c r="B1166" s="662" t="s">
        <v>4199</v>
      </c>
      <c r="C1166" s="663" t="s">
        <v>3021</v>
      </c>
      <c r="D1166" s="664" t="s">
        <v>4213</v>
      </c>
      <c r="E1166" s="663" t="s">
        <v>597</v>
      </c>
      <c r="F1166" s="664" t="s">
        <v>4237</v>
      </c>
      <c r="G1166" s="663" t="s">
        <v>627</v>
      </c>
      <c r="H1166" s="663" t="s">
        <v>1044</v>
      </c>
      <c r="I1166" s="663" t="s">
        <v>1045</v>
      </c>
      <c r="J1166" s="663" t="s">
        <v>1046</v>
      </c>
      <c r="K1166" s="663" t="s">
        <v>1047</v>
      </c>
      <c r="L1166" s="665">
        <v>70.029788449737225</v>
      </c>
      <c r="M1166" s="665">
        <v>121</v>
      </c>
      <c r="N1166" s="666">
        <v>8473.6044024182047</v>
      </c>
    </row>
    <row r="1167" spans="1:14" ht="14.4" customHeight="1" x14ac:dyDescent="0.3">
      <c r="A1167" s="661" t="s">
        <v>3020</v>
      </c>
      <c r="B1167" s="662" t="s">
        <v>4199</v>
      </c>
      <c r="C1167" s="663" t="s">
        <v>3021</v>
      </c>
      <c r="D1167" s="664" t="s">
        <v>4213</v>
      </c>
      <c r="E1167" s="663" t="s">
        <v>597</v>
      </c>
      <c r="F1167" s="664" t="s">
        <v>4237</v>
      </c>
      <c r="G1167" s="663" t="s">
        <v>627</v>
      </c>
      <c r="H1167" s="663" t="s">
        <v>1056</v>
      </c>
      <c r="I1167" s="663" t="s">
        <v>215</v>
      </c>
      <c r="J1167" s="663" t="s">
        <v>1057</v>
      </c>
      <c r="K1167" s="663" t="s">
        <v>1058</v>
      </c>
      <c r="L1167" s="665">
        <v>1377.508</v>
      </c>
      <c r="M1167" s="665">
        <v>3</v>
      </c>
      <c r="N1167" s="666">
        <v>4132.5240000000003</v>
      </c>
    </row>
    <row r="1168" spans="1:14" ht="14.4" customHeight="1" x14ac:dyDescent="0.3">
      <c r="A1168" s="661" t="s">
        <v>3020</v>
      </c>
      <c r="B1168" s="662" t="s">
        <v>4199</v>
      </c>
      <c r="C1168" s="663" t="s">
        <v>3021</v>
      </c>
      <c r="D1168" s="664" t="s">
        <v>4213</v>
      </c>
      <c r="E1168" s="663" t="s">
        <v>597</v>
      </c>
      <c r="F1168" s="664" t="s">
        <v>4237</v>
      </c>
      <c r="G1168" s="663" t="s">
        <v>627</v>
      </c>
      <c r="H1168" s="663" t="s">
        <v>1062</v>
      </c>
      <c r="I1168" s="663" t="s">
        <v>1063</v>
      </c>
      <c r="J1168" s="663" t="s">
        <v>1064</v>
      </c>
      <c r="K1168" s="663" t="s">
        <v>1065</v>
      </c>
      <c r="L1168" s="665">
        <v>62.778790755059369</v>
      </c>
      <c r="M1168" s="665">
        <v>8</v>
      </c>
      <c r="N1168" s="666">
        <v>502.23032604047495</v>
      </c>
    </row>
    <row r="1169" spans="1:14" ht="14.4" customHeight="1" x14ac:dyDescent="0.3">
      <c r="A1169" s="661" t="s">
        <v>3020</v>
      </c>
      <c r="B1169" s="662" t="s">
        <v>4199</v>
      </c>
      <c r="C1169" s="663" t="s">
        <v>3021</v>
      </c>
      <c r="D1169" s="664" t="s">
        <v>4213</v>
      </c>
      <c r="E1169" s="663" t="s">
        <v>597</v>
      </c>
      <c r="F1169" s="664" t="s">
        <v>4237</v>
      </c>
      <c r="G1169" s="663" t="s">
        <v>627</v>
      </c>
      <c r="H1169" s="663" t="s">
        <v>1070</v>
      </c>
      <c r="I1169" s="663" t="s">
        <v>1071</v>
      </c>
      <c r="J1169" s="663" t="s">
        <v>1072</v>
      </c>
      <c r="K1169" s="663" t="s">
        <v>1073</v>
      </c>
      <c r="L1169" s="665">
        <v>112.96590413140007</v>
      </c>
      <c r="M1169" s="665">
        <v>15</v>
      </c>
      <c r="N1169" s="666">
        <v>1694.488561971001</v>
      </c>
    </row>
    <row r="1170" spans="1:14" ht="14.4" customHeight="1" x14ac:dyDescent="0.3">
      <c r="A1170" s="661" t="s">
        <v>3020</v>
      </c>
      <c r="B1170" s="662" t="s">
        <v>4199</v>
      </c>
      <c r="C1170" s="663" t="s">
        <v>3021</v>
      </c>
      <c r="D1170" s="664" t="s">
        <v>4213</v>
      </c>
      <c r="E1170" s="663" t="s">
        <v>597</v>
      </c>
      <c r="F1170" s="664" t="s">
        <v>4237</v>
      </c>
      <c r="G1170" s="663" t="s">
        <v>627</v>
      </c>
      <c r="H1170" s="663" t="s">
        <v>1074</v>
      </c>
      <c r="I1170" s="663" t="s">
        <v>1075</v>
      </c>
      <c r="J1170" s="663" t="s">
        <v>1076</v>
      </c>
      <c r="K1170" s="663" t="s">
        <v>1077</v>
      </c>
      <c r="L1170" s="665">
        <v>31.75</v>
      </c>
      <c r="M1170" s="665">
        <v>1</v>
      </c>
      <c r="N1170" s="666">
        <v>31.75</v>
      </c>
    </row>
    <row r="1171" spans="1:14" ht="14.4" customHeight="1" x14ac:dyDescent="0.3">
      <c r="A1171" s="661" t="s">
        <v>3020</v>
      </c>
      <c r="B1171" s="662" t="s">
        <v>4199</v>
      </c>
      <c r="C1171" s="663" t="s">
        <v>3021</v>
      </c>
      <c r="D1171" s="664" t="s">
        <v>4213</v>
      </c>
      <c r="E1171" s="663" t="s">
        <v>597</v>
      </c>
      <c r="F1171" s="664" t="s">
        <v>4237</v>
      </c>
      <c r="G1171" s="663" t="s">
        <v>627</v>
      </c>
      <c r="H1171" s="663" t="s">
        <v>3122</v>
      </c>
      <c r="I1171" s="663" t="s">
        <v>3123</v>
      </c>
      <c r="J1171" s="663" t="s">
        <v>3124</v>
      </c>
      <c r="K1171" s="663" t="s">
        <v>3125</v>
      </c>
      <c r="L1171" s="665">
        <v>34.329999999999991</v>
      </c>
      <c r="M1171" s="665">
        <v>1</v>
      </c>
      <c r="N1171" s="666">
        <v>34.329999999999991</v>
      </c>
    </row>
    <row r="1172" spans="1:14" ht="14.4" customHeight="1" x14ac:dyDescent="0.3">
      <c r="A1172" s="661" t="s">
        <v>3020</v>
      </c>
      <c r="B1172" s="662" t="s">
        <v>4199</v>
      </c>
      <c r="C1172" s="663" t="s">
        <v>3021</v>
      </c>
      <c r="D1172" s="664" t="s">
        <v>4213</v>
      </c>
      <c r="E1172" s="663" t="s">
        <v>597</v>
      </c>
      <c r="F1172" s="664" t="s">
        <v>4237</v>
      </c>
      <c r="G1172" s="663" t="s">
        <v>627</v>
      </c>
      <c r="H1172" s="663" t="s">
        <v>1085</v>
      </c>
      <c r="I1172" s="663" t="s">
        <v>1086</v>
      </c>
      <c r="J1172" s="663" t="s">
        <v>1087</v>
      </c>
      <c r="K1172" s="663" t="s">
        <v>1088</v>
      </c>
      <c r="L1172" s="665">
        <v>40.602452109465339</v>
      </c>
      <c r="M1172" s="665">
        <v>479</v>
      </c>
      <c r="N1172" s="666">
        <v>19448.574560433899</v>
      </c>
    </row>
    <row r="1173" spans="1:14" ht="14.4" customHeight="1" x14ac:dyDescent="0.3">
      <c r="A1173" s="661" t="s">
        <v>3020</v>
      </c>
      <c r="B1173" s="662" t="s">
        <v>4199</v>
      </c>
      <c r="C1173" s="663" t="s">
        <v>3021</v>
      </c>
      <c r="D1173" s="664" t="s">
        <v>4213</v>
      </c>
      <c r="E1173" s="663" t="s">
        <v>597</v>
      </c>
      <c r="F1173" s="664" t="s">
        <v>4237</v>
      </c>
      <c r="G1173" s="663" t="s">
        <v>627</v>
      </c>
      <c r="H1173" s="663" t="s">
        <v>1093</v>
      </c>
      <c r="I1173" s="663" t="s">
        <v>1094</v>
      </c>
      <c r="J1173" s="663" t="s">
        <v>1095</v>
      </c>
      <c r="K1173" s="663" t="s">
        <v>1096</v>
      </c>
      <c r="L1173" s="665">
        <v>91.398333333333326</v>
      </c>
      <c r="M1173" s="665">
        <v>6</v>
      </c>
      <c r="N1173" s="666">
        <v>548.39</v>
      </c>
    </row>
    <row r="1174" spans="1:14" ht="14.4" customHeight="1" x14ac:dyDescent="0.3">
      <c r="A1174" s="661" t="s">
        <v>3020</v>
      </c>
      <c r="B1174" s="662" t="s">
        <v>4199</v>
      </c>
      <c r="C1174" s="663" t="s">
        <v>3021</v>
      </c>
      <c r="D1174" s="664" t="s">
        <v>4213</v>
      </c>
      <c r="E1174" s="663" t="s">
        <v>597</v>
      </c>
      <c r="F1174" s="664" t="s">
        <v>4237</v>
      </c>
      <c r="G1174" s="663" t="s">
        <v>627</v>
      </c>
      <c r="H1174" s="663" t="s">
        <v>1101</v>
      </c>
      <c r="I1174" s="663" t="s">
        <v>1102</v>
      </c>
      <c r="J1174" s="663" t="s">
        <v>1095</v>
      </c>
      <c r="K1174" s="663" t="s">
        <v>1103</v>
      </c>
      <c r="L1174" s="665">
        <v>45.212340832046308</v>
      </c>
      <c r="M1174" s="665">
        <v>8</v>
      </c>
      <c r="N1174" s="666">
        <v>361.69872665637047</v>
      </c>
    </row>
    <row r="1175" spans="1:14" ht="14.4" customHeight="1" x14ac:dyDescent="0.3">
      <c r="A1175" s="661" t="s">
        <v>3020</v>
      </c>
      <c r="B1175" s="662" t="s">
        <v>4199</v>
      </c>
      <c r="C1175" s="663" t="s">
        <v>3021</v>
      </c>
      <c r="D1175" s="664" t="s">
        <v>4213</v>
      </c>
      <c r="E1175" s="663" t="s">
        <v>597</v>
      </c>
      <c r="F1175" s="664" t="s">
        <v>4237</v>
      </c>
      <c r="G1175" s="663" t="s">
        <v>627</v>
      </c>
      <c r="H1175" s="663" t="s">
        <v>1112</v>
      </c>
      <c r="I1175" s="663" t="s">
        <v>1113</v>
      </c>
      <c r="J1175" s="663" t="s">
        <v>848</v>
      </c>
      <c r="K1175" s="663" t="s">
        <v>1114</v>
      </c>
      <c r="L1175" s="665">
        <v>58.71</v>
      </c>
      <c r="M1175" s="665">
        <v>6</v>
      </c>
      <c r="N1175" s="666">
        <v>352.26</v>
      </c>
    </row>
    <row r="1176" spans="1:14" ht="14.4" customHeight="1" x14ac:dyDescent="0.3">
      <c r="A1176" s="661" t="s">
        <v>3020</v>
      </c>
      <c r="B1176" s="662" t="s">
        <v>4199</v>
      </c>
      <c r="C1176" s="663" t="s">
        <v>3021</v>
      </c>
      <c r="D1176" s="664" t="s">
        <v>4213</v>
      </c>
      <c r="E1176" s="663" t="s">
        <v>597</v>
      </c>
      <c r="F1176" s="664" t="s">
        <v>4237</v>
      </c>
      <c r="G1176" s="663" t="s">
        <v>627</v>
      </c>
      <c r="H1176" s="663" t="s">
        <v>1120</v>
      </c>
      <c r="I1176" s="663" t="s">
        <v>1121</v>
      </c>
      <c r="J1176" s="663" t="s">
        <v>1122</v>
      </c>
      <c r="K1176" s="663" t="s">
        <v>1123</v>
      </c>
      <c r="L1176" s="665">
        <v>18.219999999999995</v>
      </c>
      <c r="M1176" s="665">
        <v>2</v>
      </c>
      <c r="N1176" s="666">
        <v>36.439999999999991</v>
      </c>
    </row>
    <row r="1177" spans="1:14" ht="14.4" customHeight="1" x14ac:dyDescent="0.3">
      <c r="A1177" s="661" t="s">
        <v>3020</v>
      </c>
      <c r="B1177" s="662" t="s">
        <v>4199</v>
      </c>
      <c r="C1177" s="663" t="s">
        <v>3021</v>
      </c>
      <c r="D1177" s="664" t="s">
        <v>4213</v>
      </c>
      <c r="E1177" s="663" t="s">
        <v>597</v>
      </c>
      <c r="F1177" s="664" t="s">
        <v>4237</v>
      </c>
      <c r="G1177" s="663" t="s">
        <v>627</v>
      </c>
      <c r="H1177" s="663" t="s">
        <v>1131</v>
      </c>
      <c r="I1177" s="663" t="s">
        <v>1132</v>
      </c>
      <c r="J1177" s="663" t="s">
        <v>1129</v>
      </c>
      <c r="K1177" s="663" t="s">
        <v>1055</v>
      </c>
      <c r="L1177" s="665">
        <v>34.669999999999987</v>
      </c>
      <c r="M1177" s="665">
        <v>1</v>
      </c>
      <c r="N1177" s="666">
        <v>34.669999999999987</v>
      </c>
    </row>
    <row r="1178" spans="1:14" ht="14.4" customHeight="1" x14ac:dyDescent="0.3">
      <c r="A1178" s="661" t="s">
        <v>3020</v>
      </c>
      <c r="B1178" s="662" t="s">
        <v>4199</v>
      </c>
      <c r="C1178" s="663" t="s">
        <v>3021</v>
      </c>
      <c r="D1178" s="664" t="s">
        <v>4213</v>
      </c>
      <c r="E1178" s="663" t="s">
        <v>597</v>
      </c>
      <c r="F1178" s="664" t="s">
        <v>4237</v>
      </c>
      <c r="G1178" s="663" t="s">
        <v>627</v>
      </c>
      <c r="H1178" s="663" t="s">
        <v>3126</v>
      </c>
      <c r="I1178" s="663" t="s">
        <v>3127</v>
      </c>
      <c r="J1178" s="663" t="s">
        <v>1135</v>
      </c>
      <c r="K1178" s="663" t="s">
        <v>3128</v>
      </c>
      <c r="L1178" s="665">
        <v>200.02000000000015</v>
      </c>
      <c r="M1178" s="665">
        <v>1</v>
      </c>
      <c r="N1178" s="666">
        <v>200.02000000000015</v>
      </c>
    </row>
    <row r="1179" spans="1:14" ht="14.4" customHeight="1" x14ac:dyDescent="0.3">
      <c r="A1179" s="661" t="s">
        <v>3020</v>
      </c>
      <c r="B1179" s="662" t="s">
        <v>4199</v>
      </c>
      <c r="C1179" s="663" t="s">
        <v>3021</v>
      </c>
      <c r="D1179" s="664" t="s">
        <v>4213</v>
      </c>
      <c r="E1179" s="663" t="s">
        <v>597</v>
      </c>
      <c r="F1179" s="664" t="s">
        <v>4237</v>
      </c>
      <c r="G1179" s="663" t="s">
        <v>627</v>
      </c>
      <c r="H1179" s="663" t="s">
        <v>2490</v>
      </c>
      <c r="I1179" s="663" t="s">
        <v>2491</v>
      </c>
      <c r="J1179" s="663" t="s">
        <v>2492</v>
      </c>
      <c r="K1179" s="663" t="s">
        <v>796</v>
      </c>
      <c r="L1179" s="665">
        <v>265.4733333333333</v>
      </c>
      <c r="M1179" s="665">
        <v>1</v>
      </c>
      <c r="N1179" s="666">
        <v>265.4733333333333</v>
      </c>
    </row>
    <row r="1180" spans="1:14" ht="14.4" customHeight="1" x14ac:dyDescent="0.3">
      <c r="A1180" s="661" t="s">
        <v>3020</v>
      </c>
      <c r="B1180" s="662" t="s">
        <v>4199</v>
      </c>
      <c r="C1180" s="663" t="s">
        <v>3021</v>
      </c>
      <c r="D1180" s="664" t="s">
        <v>4213</v>
      </c>
      <c r="E1180" s="663" t="s">
        <v>597</v>
      </c>
      <c r="F1180" s="664" t="s">
        <v>4237</v>
      </c>
      <c r="G1180" s="663" t="s">
        <v>627</v>
      </c>
      <c r="H1180" s="663" t="s">
        <v>1151</v>
      </c>
      <c r="I1180" s="663" t="s">
        <v>1152</v>
      </c>
      <c r="J1180" s="663" t="s">
        <v>1153</v>
      </c>
      <c r="K1180" s="663" t="s">
        <v>1154</v>
      </c>
      <c r="L1180" s="665">
        <v>208.69050000000001</v>
      </c>
      <c r="M1180" s="665">
        <v>5</v>
      </c>
      <c r="N1180" s="666">
        <v>1043.4525000000001</v>
      </c>
    </row>
    <row r="1181" spans="1:14" ht="14.4" customHeight="1" x14ac:dyDescent="0.3">
      <c r="A1181" s="661" t="s">
        <v>3020</v>
      </c>
      <c r="B1181" s="662" t="s">
        <v>4199</v>
      </c>
      <c r="C1181" s="663" t="s">
        <v>3021</v>
      </c>
      <c r="D1181" s="664" t="s">
        <v>4213</v>
      </c>
      <c r="E1181" s="663" t="s">
        <v>597</v>
      </c>
      <c r="F1181" s="664" t="s">
        <v>4237</v>
      </c>
      <c r="G1181" s="663" t="s">
        <v>627</v>
      </c>
      <c r="H1181" s="663" t="s">
        <v>1158</v>
      </c>
      <c r="I1181" s="663" t="s">
        <v>215</v>
      </c>
      <c r="J1181" s="663" t="s">
        <v>1159</v>
      </c>
      <c r="K1181" s="663"/>
      <c r="L1181" s="665">
        <v>191.13070960662952</v>
      </c>
      <c r="M1181" s="665">
        <v>219</v>
      </c>
      <c r="N1181" s="666">
        <v>41857.625403851867</v>
      </c>
    </row>
    <row r="1182" spans="1:14" ht="14.4" customHeight="1" x14ac:dyDescent="0.3">
      <c r="A1182" s="661" t="s">
        <v>3020</v>
      </c>
      <c r="B1182" s="662" t="s">
        <v>4199</v>
      </c>
      <c r="C1182" s="663" t="s">
        <v>3021</v>
      </c>
      <c r="D1182" s="664" t="s">
        <v>4213</v>
      </c>
      <c r="E1182" s="663" t="s">
        <v>597</v>
      </c>
      <c r="F1182" s="664" t="s">
        <v>4237</v>
      </c>
      <c r="G1182" s="663" t="s">
        <v>627</v>
      </c>
      <c r="H1182" s="663" t="s">
        <v>1162</v>
      </c>
      <c r="I1182" s="663" t="s">
        <v>215</v>
      </c>
      <c r="J1182" s="663" t="s">
        <v>1163</v>
      </c>
      <c r="K1182" s="663"/>
      <c r="L1182" s="665">
        <v>161.17103649991478</v>
      </c>
      <c r="M1182" s="665">
        <v>27</v>
      </c>
      <c r="N1182" s="666">
        <v>4351.617985497699</v>
      </c>
    </row>
    <row r="1183" spans="1:14" ht="14.4" customHeight="1" x14ac:dyDescent="0.3">
      <c r="A1183" s="661" t="s">
        <v>3020</v>
      </c>
      <c r="B1183" s="662" t="s">
        <v>4199</v>
      </c>
      <c r="C1183" s="663" t="s">
        <v>3021</v>
      </c>
      <c r="D1183" s="664" t="s">
        <v>4213</v>
      </c>
      <c r="E1183" s="663" t="s">
        <v>597</v>
      </c>
      <c r="F1183" s="664" t="s">
        <v>4237</v>
      </c>
      <c r="G1183" s="663" t="s">
        <v>627</v>
      </c>
      <c r="H1183" s="663" t="s">
        <v>2500</v>
      </c>
      <c r="I1183" s="663" t="s">
        <v>215</v>
      </c>
      <c r="J1183" s="663" t="s">
        <v>2501</v>
      </c>
      <c r="K1183" s="663"/>
      <c r="L1183" s="665">
        <v>99.739582344486266</v>
      </c>
      <c r="M1183" s="665">
        <v>6</v>
      </c>
      <c r="N1183" s="666">
        <v>598.43749406691757</v>
      </c>
    </row>
    <row r="1184" spans="1:14" ht="14.4" customHeight="1" x14ac:dyDescent="0.3">
      <c r="A1184" s="661" t="s">
        <v>3020</v>
      </c>
      <c r="B1184" s="662" t="s">
        <v>4199</v>
      </c>
      <c r="C1184" s="663" t="s">
        <v>3021</v>
      </c>
      <c r="D1184" s="664" t="s">
        <v>4213</v>
      </c>
      <c r="E1184" s="663" t="s">
        <v>597</v>
      </c>
      <c r="F1184" s="664" t="s">
        <v>4237</v>
      </c>
      <c r="G1184" s="663" t="s">
        <v>627</v>
      </c>
      <c r="H1184" s="663" t="s">
        <v>3129</v>
      </c>
      <c r="I1184" s="663" t="s">
        <v>975</v>
      </c>
      <c r="J1184" s="663" t="s">
        <v>3130</v>
      </c>
      <c r="K1184" s="663" t="s">
        <v>3131</v>
      </c>
      <c r="L1184" s="665">
        <v>54.470000000000013</v>
      </c>
      <c r="M1184" s="665">
        <v>1</v>
      </c>
      <c r="N1184" s="666">
        <v>54.470000000000013</v>
      </c>
    </row>
    <row r="1185" spans="1:14" ht="14.4" customHeight="1" x14ac:dyDescent="0.3">
      <c r="A1185" s="661" t="s">
        <v>3020</v>
      </c>
      <c r="B1185" s="662" t="s">
        <v>4199</v>
      </c>
      <c r="C1185" s="663" t="s">
        <v>3021</v>
      </c>
      <c r="D1185" s="664" t="s">
        <v>4213</v>
      </c>
      <c r="E1185" s="663" t="s">
        <v>597</v>
      </c>
      <c r="F1185" s="664" t="s">
        <v>4237</v>
      </c>
      <c r="G1185" s="663" t="s">
        <v>627</v>
      </c>
      <c r="H1185" s="663" t="s">
        <v>1164</v>
      </c>
      <c r="I1185" s="663" t="s">
        <v>1164</v>
      </c>
      <c r="J1185" s="663" t="s">
        <v>629</v>
      </c>
      <c r="K1185" s="663" t="s">
        <v>1165</v>
      </c>
      <c r="L1185" s="665">
        <v>192.50012027259794</v>
      </c>
      <c r="M1185" s="665">
        <v>71.8</v>
      </c>
      <c r="N1185" s="666">
        <v>13821.508635572531</v>
      </c>
    </row>
    <row r="1186" spans="1:14" ht="14.4" customHeight="1" x14ac:dyDescent="0.3">
      <c r="A1186" s="661" t="s">
        <v>3020</v>
      </c>
      <c r="B1186" s="662" t="s">
        <v>4199</v>
      </c>
      <c r="C1186" s="663" t="s">
        <v>3021</v>
      </c>
      <c r="D1186" s="664" t="s">
        <v>4213</v>
      </c>
      <c r="E1186" s="663" t="s">
        <v>597</v>
      </c>
      <c r="F1186" s="664" t="s">
        <v>4237</v>
      </c>
      <c r="G1186" s="663" t="s">
        <v>627</v>
      </c>
      <c r="H1186" s="663" t="s">
        <v>1166</v>
      </c>
      <c r="I1186" s="663" t="s">
        <v>1166</v>
      </c>
      <c r="J1186" s="663" t="s">
        <v>1167</v>
      </c>
      <c r="K1186" s="663" t="s">
        <v>1168</v>
      </c>
      <c r="L1186" s="665">
        <v>94.44014411354253</v>
      </c>
      <c r="M1186" s="665">
        <v>1</v>
      </c>
      <c r="N1186" s="666">
        <v>94.44014411354253</v>
      </c>
    </row>
    <row r="1187" spans="1:14" ht="14.4" customHeight="1" x14ac:dyDescent="0.3">
      <c r="A1187" s="661" t="s">
        <v>3020</v>
      </c>
      <c r="B1187" s="662" t="s">
        <v>4199</v>
      </c>
      <c r="C1187" s="663" t="s">
        <v>3021</v>
      </c>
      <c r="D1187" s="664" t="s">
        <v>4213</v>
      </c>
      <c r="E1187" s="663" t="s">
        <v>597</v>
      </c>
      <c r="F1187" s="664" t="s">
        <v>4237</v>
      </c>
      <c r="G1187" s="663" t="s">
        <v>627</v>
      </c>
      <c r="H1187" s="663" t="s">
        <v>1173</v>
      </c>
      <c r="I1187" s="663" t="s">
        <v>1174</v>
      </c>
      <c r="J1187" s="663" t="s">
        <v>674</v>
      </c>
      <c r="K1187" s="663" t="s">
        <v>1175</v>
      </c>
      <c r="L1187" s="665">
        <v>42.174267847246547</v>
      </c>
      <c r="M1187" s="665">
        <v>128</v>
      </c>
      <c r="N1187" s="666">
        <v>5398.306284447558</v>
      </c>
    </row>
    <row r="1188" spans="1:14" ht="14.4" customHeight="1" x14ac:dyDescent="0.3">
      <c r="A1188" s="661" t="s">
        <v>3020</v>
      </c>
      <c r="B1188" s="662" t="s">
        <v>4199</v>
      </c>
      <c r="C1188" s="663" t="s">
        <v>3021</v>
      </c>
      <c r="D1188" s="664" t="s">
        <v>4213</v>
      </c>
      <c r="E1188" s="663" t="s">
        <v>597</v>
      </c>
      <c r="F1188" s="664" t="s">
        <v>4237</v>
      </c>
      <c r="G1188" s="663" t="s">
        <v>627</v>
      </c>
      <c r="H1188" s="663" t="s">
        <v>3132</v>
      </c>
      <c r="I1188" s="663" t="s">
        <v>3133</v>
      </c>
      <c r="J1188" s="663" t="s">
        <v>2560</v>
      </c>
      <c r="K1188" s="663" t="s">
        <v>660</v>
      </c>
      <c r="L1188" s="665">
        <v>57.868262755244587</v>
      </c>
      <c r="M1188" s="665">
        <v>48</v>
      </c>
      <c r="N1188" s="666">
        <v>2777.6766122517402</v>
      </c>
    </row>
    <row r="1189" spans="1:14" ht="14.4" customHeight="1" x14ac:dyDescent="0.3">
      <c r="A1189" s="661" t="s">
        <v>3020</v>
      </c>
      <c r="B1189" s="662" t="s">
        <v>4199</v>
      </c>
      <c r="C1189" s="663" t="s">
        <v>3021</v>
      </c>
      <c r="D1189" s="664" t="s">
        <v>4213</v>
      </c>
      <c r="E1189" s="663" t="s">
        <v>597</v>
      </c>
      <c r="F1189" s="664" t="s">
        <v>4237</v>
      </c>
      <c r="G1189" s="663" t="s">
        <v>627</v>
      </c>
      <c r="H1189" s="663" t="s">
        <v>1176</v>
      </c>
      <c r="I1189" s="663" t="s">
        <v>1177</v>
      </c>
      <c r="J1189" s="663" t="s">
        <v>1178</v>
      </c>
      <c r="K1189" s="663" t="s">
        <v>656</v>
      </c>
      <c r="L1189" s="665">
        <v>124.3236623642907</v>
      </c>
      <c r="M1189" s="665">
        <v>3043</v>
      </c>
      <c r="N1189" s="666">
        <v>378316.9045745366</v>
      </c>
    </row>
    <row r="1190" spans="1:14" ht="14.4" customHeight="1" x14ac:dyDescent="0.3">
      <c r="A1190" s="661" t="s">
        <v>3020</v>
      </c>
      <c r="B1190" s="662" t="s">
        <v>4199</v>
      </c>
      <c r="C1190" s="663" t="s">
        <v>3021</v>
      </c>
      <c r="D1190" s="664" t="s">
        <v>4213</v>
      </c>
      <c r="E1190" s="663" t="s">
        <v>597</v>
      </c>
      <c r="F1190" s="664" t="s">
        <v>4237</v>
      </c>
      <c r="G1190" s="663" t="s">
        <v>627</v>
      </c>
      <c r="H1190" s="663" t="s">
        <v>1179</v>
      </c>
      <c r="I1190" s="663" t="s">
        <v>1180</v>
      </c>
      <c r="J1190" s="663" t="s">
        <v>1181</v>
      </c>
      <c r="K1190" s="663" t="s">
        <v>1182</v>
      </c>
      <c r="L1190" s="665">
        <v>61.312441477470813</v>
      </c>
      <c r="M1190" s="665">
        <v>247</v>
      </c>
      <c r="N1190" s="666">
        <v>15144.173044935291</v>
      </c>
    </row>
    <row r="1191" spans="1:14" ht="14.4" customHeight="1" x14ac:dyDescent="0.3">
      <c r="A1191" s="661" t="s">
        <v>3020</v>
      </c>
      <c r="B1191" s="662" t="s">
        <v>4199</v>
      </c>
      <c r="C1191" s="663" t="s">
        <v>3021</v>
      </c>
      <c r="D1191" s="664" t="s">
        <v>4213</v>
      </c>
      <c r="E1191" s="663" t="s">
        <v>597</v>
      </c>
      <c r="F1191" s="664" t="s">
        <v>4237</v>
      </c>
      <c r="G1191" s="663" t="s">
        <v>627</v>
      </c>
      <c r="H1191" s="663" t="s">
        <v>3134</v>
      </c>
      <c r="I1191" s="663" t="s">
        <v>3135</v>
      </c>
      <c r="J1191" s="663" t="s">
        <v>3136</v>
      </c>
      <c r="K1191" s="663" t="s">
        <v>3137</v>
      </c>
      <c r="L1191" s="665">
        <v>58.070000000000014</v>
      </c>
      <c r="M1191" s="665">
        <v>3</v>
      </c>
      <c r="N1191" s="666">
        <v>174.21000000000004</v>
      </c>
    </row>
    <row r="1192" spans="1:14" ht="14.4" customHeight="1" x14ac:dyDescent="0.3">
      <c r="A1192" s="661" t="s">
        <v>3020</v>
      </c>
      <c r="B1192" s="662" t="s">
        <v>4199</v>
      </c>
      <c r="C1192" s="663" t="s">
        <v>3021</v>
      </c>
      <c r="D1192" s="664" t="s">
        <v>4213</v>
      </c>
      <c r="E1192" s="663" t="s">
        <v>597</v>
      </c>
      <c r="F1192" s="664" t="s">
        <v>4237</v>
      </c>
      <c r="G1192" s="663" t="s">
        <v>627</v>
      </c>
      <c r="H1192" s="663" t="s">
        <v>3138</v>
      </c>
      <c r="I1192" s="663" t="s">
        <v>3139</v>
      </c>
      <c r="J1192" s="663" t="s">
        <v>1675</v>
      </c>
      <c r="K1192" s="663" t="s">
        <v>3140</v>
      </c>
      <c r="L1192" s="665">
        <v>107.7</v>
      </c>
      <c r="M1192" s="665">
        <v>1</v>
      </c>
      <c r="N1192" s="666">
        <v>107.7</v>
      </c>
    </row>
    <row r="1193" spans="1:14" ht="14.4" customHeight="1" x14ac:dyDescent="0.3">
      <c r="A1193" s="661" t="s">
        <v>3020</v>
      </c>
      <c r="B1193" s="662" t="s">
        <v>4199</v>
      </c>
      <c r="C1193" s="663" t="s">
        <v>3021</v>
      </c>
      <c r="D1193" s="664" t="s">
        <v>4213</v>
      </c>
      <c r="E1193" s="663" t="s">
        <v>597</v>
      </c>
      <c r="F1193" s="664" t="s">
        <v>4237</v>
      </c>
      <c r="G1193" s="663" t="s">
        <v>627</v>
      </c>
      <c r="H1193" s="663" t="s">
        <v>3141</v>
      </c>
      <c r="I1193" s="663" t="s">
        <v>3142</v>
      </c>
      <c r="J1193" s="663" t="s">
        <v>3143</v>
      </c>
      <c r="K1193" s="663" t="s">
        <v>2248</v>
      </c>
      <c r="L1193" s="665">
        <v>358.93327750560098</v>
      </c>
      <c r="M1193" s="665">
        <v>11</v>
      </c>
      <c r="N1193" s="666">
        <v>3948.2660525616111</v>
      </c>
    </row>
    <row r="1194" spans="1:14" ht="14.4" customHeight="1" x14ac:dyDescent="0.3">
      <c r="A1194" s="661" t="s">
        <v>3020</v>
      </c>
      <c r="B1194" s="662" t="s">
        <v>4199</v>
      </c>
      <c r="C1194" s="663" t="s">
        <v>3021</v>
      </c>
      <c r="D1194" s="664" t="s">
        <v>4213</v>
      </c>
      <c r="E1194" s="663" t="s">
        <v>597</v>
      </c>
      <c r="F1194" s="664" t="s">
        <v>4237</v>
      </c>
      <c r="G1194" s="663" t="s">
        <v>627</v>
      </c>
      <c r="H1194" s="663" t="s">
        <v>1186</v>
      </c>
      <c r="I1194" s="663" t="s">
        <v>1187</v>
      </c>
      <c r="J1194" s="663" t="s">
        <v>1188</v>
      </c>
      <c r="K1194" s="663" t="s">
        <v>1189</v>
      </c>
      <c r="L1194" s="665">
        <v>676.26</v>
      </c>
      <c r="M1194" s="665">
        <v>1</v>
      </c>
      <c r="N1194" s="666">
        <v>676.26</v>
      </c>
    </row>
    <row r="1195" spans="1:14" ht="14.4" customHeight="1" x14ac:dyDescent="0.3">
      <c r="A1195" s="661" t="s">
        <v>3020</v>
      </c>
      <c r="B1195" s="662" t="s">
        <v>4199</v>
      </c>
      <c r="C1195" s="663" t="s">
        <v>3021</v>
      </c>
      <c r="D1195" s="664" t="s">
        <v>4213</v>
      </c>
      <c r="E1195" s="663" t="s">
        <v>597</v>
      </c>
      <c r="F1195" s="664" t="s">
        <v>4237</v>
      </c>
      <c r="G1195" s="663" t="s">
        <v>627</v>
      </c>
      <c r="H1195" s="663" t="s">
        <v>1190</v>
      </c>
      <c r="I1195" s="663" t="s">
        <v>1191</v>
      </c>
      <c r="J1195" s="663" t="s">
        <v>1192</v>
      </c>
      <c r="K1195" s="663" t="s">
        <v>1193</v>
      </c>
      <c r="L1195" s="665">
        <v>1592.787295028483</v>
      </c>
      <c r="M1195" s="665">
        <v>109</v>
      </c>
      <c r="N1195" s="666">
        <v>173613.81515810464</v>
      </c>
    </row>
    <row r="1196" spans="1:14" ht="14.4" customHeight="1" x14ac:dyDescent="0.3">
      <c r="A1196" s="661" t="s">
        <v>3020</v>
      </c>
      <c r="B1196" s="662" t="s">
        <v>4199</v>
      </c>
      <c r="C1196" s="663" t="s">
        <v>3021</v>
      </c>
      <c r="D1196" s="664" t="s">
        <v>4213</v>
      </c>
      <c r="E1196" s="663" t="s">
        <v>597</v>
      </c>
      <c r="F1196" s="664" t="s">
        <v>4237</v>
      </c>
      <c r="G1196" s="663" t="s">
        <v>627</v>
      </c>
      <c r="H1196" s="663" t="s">
        <v>3144</v>
      </c>
      <c r="I1196" s="663" t="s">
        <v>3145</v>
      </c>
      <c r="J1196" s="663" t="s">
        <v>3146</v>
      </c>
      <c r="K1196" s="663" t="s">
        <v>3147</v>
      </c>
      <c r="L1196" s="665">
        <v>71.450000000000045</v>
      </c>
      <c r="M1196" s="665">
        <v>1</v>
      </c>
      <c r="N1196" s="666">
        <v>71.450000000000045</v>
      </c>
    </row>
    <row r="1197" spans="1:14" ht="14.4" customHeight="1" x14ac:dyDescent="0.3">
      <c r="A1197" s="661" t="s">
        <v>3020</v>
      </c>
      <c r="B1197" s="662" t="s">
        <v>4199</v>
      </c>
      <c r="C1197" s="663" t="s">
        <v>3021</v>
      </c>
      <c r="D1197" s="664" t="s">
        <v>4213</v>
      </c>
      <c r="E1197" s="663" t="s">
        <v>597</v>
      </c>
      <c r="F1197" s="664" t="s">
        <v>4237</v>
      </c>
      <c r="G1197" s="663" t="s">
        <v>627</v>
      </c>
      <c r="H1197" s="663" t="s">
        <v>3148</v>
      </c>
      <c r="I1197" s="663" t="s">
        <v>3149</v>
      </c>
      <c r="J1197" s="663" t="s">
        <v>3150</v>
      </c>
      <c r="K1197" s="663" t="s">
        <v>3151</v>
      </c>
      <c r="L1197" s="665">
        <v>115.63960454116713</v>
      </c>
      <c r="M1197" s="665">
        <v>1</v>
      </c>
      <c r="N1197" s="666">
        <v>115.63960454116713</v>
      </c>
    </row>
    <row r="1198" spans="1:14" ht="14.4" customHeight="1" x14ac:dyDescent="0.3">
      <c r="A1198" s="661" t="s">
        <v>3020</v>
      </c>
      <c r="B1198" s="662" t="s">
        <v>4199</v>
      </c>
      <c r="C1198" s="663" t="s">
        <v>3021</v>
      </c>
      <c r="D1198" s="664" t="s">
        <v>4213</v>
      </c>
      <c r="E1198" s="663" t="s">
        <v>597</v>
      </c>
      <c r="F1198" s="664" t="s">
        <v>4237</v>
      </c>
      <c r="G1198" s="663" t="s">
        <v>627</v>
      </c>
      <c r="H1198" s="663" t="s">
        <v>1194</v>
      </c>
      <c r="I1198" s="663" t="s">
        <v>1195</v>
      </c>
      <c r="J1198" s="663" t="s">
        <v>1196</v>
      </c>
      <c r="K1198" s="663" t="s">
        <v>1197</v>
      </c>
      <c r="L1198" s="665">
        <v>75.009095230231708</v>
      </c>
      <c r="M1198" s="665">
        <v>255</v>
      </c>
      <c r="N1198" s="666">
        <v>19127.319283709086</v>
      </c>
    </row>
    <row r="1199" spans="1:14" ht="14.4" customHeight="1" x14ac:dyDescent="0.3">
      <c r="A1199" s="661" t="s">
        <v>3020</v>
      </c>
      <c r="B1199" s="662" t="s">
        <v>4199</v>
      </c>
      <c r="C1199" s="663" t="s">
        <v>3021</v>
      </c>
      <c r="D1199" s="664" t="s">
        <v>4213</v>
      </c>
      <c r="E1199" s="663" t="s">
        <v>597</v>
      </c>
      <c r="F1199" s="664" t="s">
        <v>4237</v>
      </c>
      <c r="G1199" s="663" t="s">
        <v>627</v>
      </c>
      <c r="H1199" s="663" t="s">
        <v>3152</v>
      </c>
      <c r="I1199" s="663" t="s">
        <v>3153</v>
      </c>
      <c r="J1199" s="663" t="s">
        <v>3154</v>
      </c>
      <c r="K1199" s="663" t="s">
        <v>715</v>
      </c>
      <c r="L1199" s="665">
        <v>67.349999999999994</v>
      </c>
      <c r="M1199" s="665">
        <v>1</v>
      </c>
      <c r="N1199" s="666">
        <v>67.349999999999994</v>
      </c>
    </row>
    <row r="1200" spans="1:14" ht="14.4" customHeight="1" x14ac:dyDescent="0.3">
      <c r="A1200" s="661" t="s">
        <v>3020</v>
      </c>
      <c r="B1200" s="662" t="s">
        <v>4199</v>
      </c>
      <c r="C1200" s="663" t="s">
        <v>3021</v>
      </c>
      <c r="D1200" s="664" t="s">
        <v>4213</v>
      </c>
      <c r="E1200" s="663" t="s">
        <v>597</v>
      </c>
      <c r="F1200" s="664" t="s">
        <v>4237</v>
      </c>
      <c r="G1200" s="663" t="s">
        <v>627</v>
      </c>
      <c r="H1200" s="663" t="s">
        <v>1198</v>
      </c>
      <c r="I1200" s="663" t="s">
        <v>1199</v>
      </c>
      <c r="J1200" s="663" t="s">
        <v>1200</v>
      </c>
      <c r="K1200" s="663" t="s">
        <v>1201</v>
      </c>
      <c r="L1200" s="665">
        <v>238.72349726775957</v>
      </c>
      <c r="M1200" s="665">
        <v>183</v>
      </c>
      <c r="N1200" s="666">
        <v>43686.400000000001</v>
      </c>
    </row>
    <row r="1201" spans="1:14" ht="14.4" customHeight="1" x14ac:dyDescent="0.3">
      <c r="A1201" s="661" t="s">
        <v>3020</v>
      </c>
      <c r="B1201" s="662" t="s">
        <v>4199</v>
      </c>
      <c r="C1201" s="663" t="s">
        <v>3021</v>
      </c>
      <c r="D1201" s="664" t="s">
        <v>4213</v>
      </c>
      <c r="E1201" s="663" t="s">
        <v>597</v>
      </c>
      <c r="F1201" s="664" t="s">
        <v>4237</v>
      </c>
      <c r="G1201" s="663" t="s">
        <v>627</v>
      </c>
      <c r="H1201" s="663" t="s">
        <v>3155</v>
      </c>
      <c r="I1201" s="663" t="s">
        <v>3156</v>
      </c>
      <c r="J1201" s="663" t="s">
        <v>3157</v>
      </c>
      <c r="K1201" s="663" t="s">
        <v>3158</v>
      </c>
      <c r="L1201" s="665">
        <v>79.125673654891315</v>
      </c>
      <c r="M1201" s="665">
        <v>14</v>
      </c>
      <c r="N1201" s="666">
        <v>1107.7594311684784</v>
      </c>
    </row>
    <row r="1202" spans="1:14" ht="14.4" customHeight="1" x14ac:dyDescent="0.3">
      <c r="A1202" s="661" t="s">
        <v>3020</v>
      </c>
      <c r="B1202" s="662" t="s">
        <v>4199</v>
      </c>
      <c r="C1202" s="663" t="s">
        <v>3021</v>
      </c>
      <c r="D1202" s="664" t="s">
        <v>4213</v>
      </c>
      <c r="E1202" s="663" t="s">
        <v>597</v>
      </c>
      <c r="F1202" s="664" t="s">
        <v>4237</v>
      </c>
      <c r="G1202" s="663" t="s">
        <v>627</v>
      </c>
      <c r="H1202" s="663" t="s">
        <v>1202</v>
      </c>
      <c r="I1202" s="663" t="s">
        <v>1203</v>
      </c>
      <c r="J1202" s="663" t="s">
        <v>1204</v>
      </c>
      <c r="K1202" s="663" t="s">
        <v>1205</v>
      </c>
      <c r="L1202" s="665">
        <v>239.23944444444444</v>
      </c>
      <c r="M1202" s="665">
        <v>3</v>
      </c>
      <c r="N1202" s="666">
        <v>717.71833333333336</v>
      </c>
    </row>
    <row r="1203" spans="1:14" ht="14.4" customHeight="1" x14ac:dyDescent="0.3">
      <c r="A1203" s="661" t="s">
        <v>3020</v>
      </c>
      <c r="B1203" s="662" t="s">
        <v>4199</v>
      </c>
      <c r="C1203" s="663" t="s">
        <v>3021</v>
      </c>
      <c r="D1203" s="664" t="s">
        <v>4213</v>
      </c>
      <c r="E1203" s="663" t="s">
        <v>597</v>
      </c>
      <c r="F1203" s="664" t="s">
        <v>4237</v>
      </c>
      <c r="G1203" s="663" t="s">
        <v>627</v>
      </c>
      <c r="H1203" s="663" t="s">
        <v>1209</v>
      </c>
      <c r="I1203" s="663" t="s">
        <v>1210</v>
      </c>
      <c r="J1203" s="663" t="s">
        <v>1211</v>
      </c>
      <c r="K1203" s="663" t="s">
        <v>1212</v>
      </c>
      <c r="L1203" s="665">
        <v>1704.7370293522631</v>
      </c>
      <c r="M1203" s="665">
        <v>101</v>
      </c>
      <c r="N1203" s="666">
        <v>172178.43996457857</v>
      </c>
    </row>
    <row r="1204" spans="1:14" ht="14.4" customHeight="1" x14ac:dyDescent="0.3">
      <c r="A1204" s="661" t="s">
        <v>3020</v>
      </c>
      <c r="B1204" s="662" t="s">
        <v>4199</v>
      </c>
      <c r="C1204" s="663" t="s">
        <v>3021</v>
      </c>
      <c r="D1204" s="664" t="s">
        <v>4213</v>
      </c>
      <c r="E1204" s="663" t="s">
        <v>597</v>
      </c>
      <c r="F1204" s="664" t="s">
        <v>4237</v>
      </c>
      <c r="G1204" s="663" t="s">
        <v>627</v>
      </c>
      <c r="H1204" s="663" t="s">
        <v>3159</v>
      </c>
      <c r="I1204" s="663" t="s">
        <v>3160</v>
      </c>
      <c r="J1204" s="663" t="s">
        <v>3161</v>
      </c>
      <c r="K1204" s="663" t="s">
        <v>3162</v>
      </c>
      <c r="L1204" s="665">
        <v>36.150000000000027</v>
      </c>
      <c r="M1204" s="665">
        <v>1</v>
      </c>
      <c r="N1204" s="666">
        <v>36.150000000000027</v>
      </c>
    </row>
    <row r="1205" spans="1:14" ht="14.4" customHeight="1" x14ac:dyDescent="0.3">
      <c r="A1205" s="661" t="s">
        <v>3020</v>
      </c>
      <c r="B1205" s="662" t="s">
        <v>4199</v>
      </c>
      <c r="C1205" s="663" t="s">
        <v>3021</v>
      </c>
      <c r="D1205" s="664" t="s">
        <v>4213</v>
      </c>
      <c r="E1205" s="663" t="s">
        <v>597</v>
      </c>
      <c r="F1205" s="664" t="s">
        <v>4237</v>
      </c>
      <c r="G1205" s="663" t="s">
        <v>627</v>
      </c>
      <c r="H1205" s="663" t="s">
        <v>1221</v>
      </c>
      <c r="I1205" s="663" t="s">
        <v>1222</v>
      </c>
      <c r="J1205" s="663" t="s">
        <v>740</v>
      </c>
      <c r="K1205" s="663" t="s">
        <v>1223</v>
      </c>
      <c r="L1205" s="665">
        <v>57.73</v>
      </c>
      <c r="M1205" s="665">
        <v>5</v>
      </c>
      <c r="N1205" s="666">
        <v>288.64999999999998</v>
      </c>
    </row>
    <row r="1206" spans="1:14" ht="14.4" customHeight="1" x14ac:dyDescent="0.3">
      <c r="A1206" s="661" t="s">
        <v>3020</v>
      </c>
      <c r="B1206" s="662" t="s">
        <v>4199</v>
      </c>
      <c r="C1206" s="663" t="s">
        <v>3021</v>
      </c>
      <c r="D1206" s="664" t="s">
        <v>4213</v>
      </c>
      <c r="E1206" s="663" t="s">
        <v>597</v>
      </c>
      <c r="F1206" s="664" t="s">
        <v>4237</v>
      </c>
      <c r="G1206" s="663" t="s">
        <v>627</v>
      </c>
      <c r="H1206" s="663" t="s">
        <v>2504</v>
      </c>
      <c r="I1206" s="663" t="s">
        <v>2505</v>
      </c>
      <c r="J1206" s="663" t="s">
        <v>2506</v>
      </c>
      <c r="K1206" s="663" t="s">
        <v>2507</v>
      </c>
      <c r="L1206" s="665">
        <v>91.200069653352898</v>
      </c>
      <c r="M1206" s="665">
        <v>2</v>
      </c>
      <c r="N1206" s="666">
        <v>182.4001393067058</v>
      </c>
    </row>
    <row r="1207" spans="1:14" ht="14.4" customHeight="1" x14ac:dyDescent="0.3">
      <c r="A1207" s="661" t="s">
        <v>3020</v>
      </c>
      <c r="B1207" s="662" t="s">
        <v>4199</v>
      </c>
      <c r="C1207" s="663" t="s">
        <v>3021</v>
      </c>
      <c r="D1207" s="664" t="s">
        <v>4213</v>
      </c>
      <c r="E1207" s="663" t="s">
        <v>597</v>
      </c>
      <c r="F1207" s="664" t="s">
        <v>4237</v>
      </c>
      <c r="G1207" s="663" t="s">
        <v>627</v>
      </c>
      <c r="H1207" s="663" t="s">
        <v>1224</v>
      </c>
      <c r="I1207" s="663" t="s">
        <v>1225</v>
      </c>
      <c r="J1207" s="663" t="s">
        <v>1226</v>
      </c>
      <c r="K1207" s="663" t="s">
        <v>1216</v>
      </c>
      <c r="L1207" s="665">
        <v>60.359045794496801</v>
      </c>
      <c r="M1207" s="665">
        <v>6</v>
      </c>
      <c r="N1207" s="666">
        <v>362.15427476698079</v>
      </c>
    </row>
    <row r="1208" spans="1:14" ht="14.4" customHeight="1" x14ac:dyDescent="0.3">
      <c r="A1208" s="661" t="s">
        <v>3020</v>
      </c>
      <c r="B1208" s="662" t="s">
        <v>4199</v>
      </c>
      <c r="C1208" s="663" t="s">
        <v>3021</v>
      </c>
      <c r="D1208" s="664" t="s">
        <v>4213</v>
      </c>
      <c r="E1208" s="663" t="s">
        <v>597</v>
      </c>
      <c r="F1208" s="664" t="s">
        <v>4237</v>
      </c>
      <c r="G1208" s="663" t="s">
        <v>627</v>
      </c>
      <c r="H1208" s="663" t="s">
        <v>3163</v>
      </c>
      <c r="I1208" s="663" t="s">
        <v>3164</v>
      </c>
      <c r="J1208" s="663" t="s">
        <v>3165</v>
      </c>
      <c r="K1208" s="663" t="s">
        <v>3166</v>
      </c>
      <c r="L1208" s="665">
        <v>1070.2769468002421</v>
      </c>
      <c r="M1208" s="665">
        <v>26</v>
      </c>
      <c r="N1208" s="666">
        <v>27827.200616806294</v>
      </c>
    </row>
    <row r="1209" spans="1:14" ht="14.4" customHeight="1" x14ac:dyDescent="0.3">
      <c r="A1209" s="661" t="s">
        <v>3020</v>
      </c>
      <c r="B1209" s="662" t="s">
        <v>4199</v>
      </c>
      <c r="C1209" s="663" t="s">
        <v>3021</v>
      </c>
      <c r="D1209" s="664" t="s">
        <v>4213</v>
      </c>
      <c r="E1209" s="663" t="s">
        <v>597</v>
      </c>
      <c r="F1209" s="664" t="s">
        <v>4237</v>
      </c>
      <c r="G1209" s="663" t="s">
        <v>627</v>
      </c>
      <c r="H1209" s="663" t="s">
        <v>1227</v>
      </c>
      <c r="I1209" s="663" t="s">
        <v>1228</v>
      </c>
      <c r="J1209" s="663" t="s">
        <v>1229</v>
      </c>
      <c r="K1209" s="663" t="s">
        <v>1230</v>
      </c>
      <c r="L1209" s="665">
        <v>189.66090909090909</v>
      </c>
      <c r="M1209" s="665">
        <v>22</v>
      </c>
      <c r="N1209" s="666">
        <v>4172.54</v>
      </c>
    </row>
    <row r="1210" spans="1:14" ht="14.4" customHeight="1" x14ac:dyDescent="0.3">
      <c r="A1210" s="661" t="s">
        <v>3020</v>
      </c>
      <c r="B1210" s="662" t="s">
        <v>4199</v>
      </c>
      <c r="C1210" s="663" t="s">
        <v>3021</v>
      </c>
      <c r="D1210" s="664" t="s">
        <v>4213</v>
      </c>
      <c r="E1210" s="663" t="s">
        <v>597</v>
      </c>
      <c r="F1210" s="664" t="s">
        <v>4237</v>
      </c>
      <c r="G1210" s="663" t="s">
        <v>627</v>
      </c>
      <c r="H1210" s="663" t="s">
        <v>3167</v>
      </c>
      <c r="I1210" s="663" t="s">
        <v>3168</v>
      </c>
      <c r="J1210" s="663" t="s">
        <v>2469</v>
      </c>
      <c r="K1210" s="663" t="s">
        <v>3169</v>
      </c>
      <c r="L1210" s="665">
        <v>97.2</v>
      </c>
      <c r="M1210" s="665">
        <v>1</v>
      </c>
      <c r="N1210" s="666">
        <v>97.2</v>
      </c>
    </row>
    <row r="1211" spans="1:14" ht="14.4" customHeight="1" x14ac:dyDescent="0.3">
      <c r="A1211" s="661" t="s">
        <v>3020</v>
      </c>
      <c r="B1211" s="662" t="s">
        <v>4199</v>
      </c>
      <c r="C1211" s="663" t="s">
        <v>3021</v>
      </c>
      <c r="D1211" s="664" t="s">
        <v>4213</v>
      </c>
      <c r="E1211" s="663" t="s">
        <v>597</v>
      </c>
      <c r="F1211" s="664" t="s">
        <v>4237</v>
      </c>
      <c r="G1211" s="663" t="s">
        <v>627</v>
      </c>
      <c r="H1211" s="663" t="s">
        <v>3170</v>
      </c>
      <c r="I1211" s="663" t="s">
        <v>3171</v>
      </c>
      <c r="J1211" s="663" t="s">
        <v>3172</v>
      </c>
      <c r="K1211" s="663" t="s">
        <v>3173</v>
      </c>
      <c r="L1211" s="665">
        <v>328.68221332937992</v>
      </c>
      <c r="M1211" s="665">
        <v>23</v>
      </c>
      <c r="N1211" s="666">
        <v>7559.6909065757382</v>
      </c>
    </row>
    <row r="1212" spans="1:14" ht="14.4" customHeight="1" x14ac:dyDescent="0.3">
      <c r="A1212" s="661" t="s">
        <v>3020</v>
      </c>
      <c r="B1212" s="662" t="s">
        <v>4199</v>
      </c>
      <c r="C1212" s="663" t="s">
        <v>3021</v>
      </c>
      <c r="D1212" s="664" t="s">
        <v>4213</v>
      </c>
      <c r="E1212" s="663" t="s">
        <v>597</v>
      </c>
      <c r="F1212" s="664" t="s">
        <v>4237</v>
      </c>
      <c r="G1212" s="663" t="s">
        <v>627</v>
      </c>
      <c r="H1212" s="663" t="s">
        <v>3174</v>
      </c>
      <c r="I1212" s="663" t="s">
        <v>3175</v>
      </c>
      <c r="J1212" s="663" t="s">
        <v>3176</v>
      </c>
      <c r="K1212" s="663" t="s">
        <v>3177</v>
      </c>
      <c r="L1212" s="665">
        <v>76.361904402689589</v>
      </c>
      <c r="M1212" s="665">
        <v>1</v>
      </c>
      <c r="N1212" s="666">
        <v>76.361904402689589</v>
      </c>
    </row>
    <row r="1213" spans="1:14" ht="14.4" customHeight="1" x14ac:dyDescent="0.3">
      <c r="A1213" s="661" t="s">
        <v>3020</v>
      </c>
      <c r="B1213" s="662" t="s">
        <v>4199</v>
      </c>
      <c r="C1213" s="663" t="s">
        <v>3021</v>
      </c>
      <c r="D1213" s="664" t="s">
        <v>4213</v>
      </c>
      <c r="E1213" s="663" t="s">
        <v>597</v>
      </c>
      <c r="F1213" s="664" t="s">
        <v>4237</v>
      </c>
      <c r="G1213" s="663" t="s">
        <v>627</v>
      </c>
      <c r="H1213" s="663" t="s">
        <v>1233</v>
      </c>
      <c r="I1213" s="663" t="s">
        <v>1234</v>
      </c>
      <c r="J1213" s="663" t="s">
        <v>1235</v>
      </c>
      <c r="K1213" s="663" t="s">
        <v>1236</v>
      </c>
      <c r="L1213" s="665">
        <v>566.18326622604332</v>
      </c>
      <c r="M1213" s="665">
        <v>8</v>
      </c>
      <c r="N1213" s="666">
        <v>4529.4661298083465</v>
      </c>
    </row>
    <row r="1214" spans="1:14" ht="14.4" customHeight="1" x14ac:dyDescent="0.3">
      <c r="A1214" s="661" t="s">
        <v>3020</v>
      </c>
      <c r="B1214" s="662" t="s">
        <v>4199</v>
      </c>
      <c r="C1214" s="663" t="s">
        <v>3021</v>
      </c>
      <c r="D1214" s="664" t="s">
        <v>4213</v>
      </c>
      <c r="E1214" s="663" t="s">
        <v>597</v>
      </c>
      <c r="F1214" s="664" t="s">
        <v>4237</v>
      </c>
      <c r="G1214" s="663" t="s">
        <v>627</v>
      </c>
      <c r="H1214" s="663" t="s">
        <v>3178</v>
      </c>
      <c r="I1214" s="663" t="s">
        <v>3179</v>
      </c>
      <c r="J1214" s="663" t="s">
        <v>3180</v>
      </c>
      <c r="K1214" s="663" t="s">
        <v>3181</v>
      </c>
      <c r="L1214" s="665">
        <v>1528.4099999999999</v>
      </c>
      <c r="M1214" s="665">
        <v>1</v>
      </c>
      <c r="N1214" s="666">
        <v>1528.4099999999999</v>
      </c>
    </row>
    <row r="1215" spans="1:14" ht="14.4" customHeight="1" x14ac:dyDescent="0.3">
      <c r="A1215" s="661" t="s">
        <v>3020</v>
      </c>
      <c r="B1215" s="662" t="s">
        <v>4199</v>
      </c>
      <c r="C1215" s="663" t="s">
        <v>3021</v>
      </c>
      <c r="D1215" s="664" t="s">
        <v>4213</v>
      </c>
      <c r="E1215" s="663" t="s">
        <v>597</v>
      </c>
      <c r="F1215" s="664" t="s">
        <v>4237</v>
      </c>
      <c r="G1215" s="663" t="s">
        <v>627</v>
      </c>
      <c r="H1215" s="663" t="s">
        <v>1237</v>
      </c>
      <c r="I1215" s="663" t="s">
        <v>1238</v>
      </c>
      <c r="J1215" s="663" t="s">
        <v>1239</v>
      </c>
      <c r="K1215" s="663" t="s">
        <v>1240</v>
      </c>
      <c r="L1215" s="665">
        <v>21.003691702080413</v>
      </c>
      <c r="M1215" s="665">
        <v>389</v>
      </c>
      <c r="N1215" s="666">
        <v>8170.4360721092808</v>
      </c>
    </row>
    <row r="1216" spans="1:14" ht="14.4" customHeight="1" x14ac:dyDescent="0.3">
      <c r="A1216" s="661" t="s">
        <v>3020</v>
      </c>
      <c r="B1216" s="662" t="s">
        <v>4199</v>
      </c>
      <c r="C1216" s="663" t="s">
        <v>3021</v>
      </c>
      <c r="D1216" s="664" t="s">
        <v>4213</v>
      </c>
      <c r="E1216" s="663" t="s">
        <v>597</v>
      </c>
      <c r="F1216" s="664" t="s">
        <v>4237</v>
      </c>
      <c r="G1216" s="663" t="s">
        <v>627</v>
      </c>
      <c r="H1216" s="663" t="s">
        <v>3182</v>
      </c>
      <c r="I1216" s="663" t="s">
        <v>3183</v>
      </c>
      <c r="J1216" s="663" t="s">
        <v>3184</v>
      </c>
      <c r="K1216" s="663" t="s">
        <v>3185</v>
      </c>
      <c r="L1216" s="665">
        <v>3922.0200000000004</v>
      </c>
      <c r="M1216" s="665">
        <v>2</v>
      </c>
      <c r="N1216" s="666">
        <v>7844.0400000000009</v>
      </c>
    </row>
    <row r="1217" spans="1:14" ht="14.4" customHeight="1" x14ac:dyDescent="0.3">
      <c r="A1217" s="661" t="s">
        <v>3020</v>
      </c>
      <c r="B1217" s="662" t="s">
        <v>4199</v>
      </c>
      <c r="C1217" s="663" t="s">
        <v>3021</v>
      </c>
      <c r="D1217" s="664" t="s">
        <v>4213</v>
      </c>
      <c r="E1217" s="663" t="s">
        <v>597</v>
      </c>
      <c r="F1217" s="664" t="s">
        <v>4237</v>
      </c>
      <c r="G1217" s="663" t="s">
        <v>627</v>
      </c>
      <c r="H1217" s="663" t="s">
        <v>1241</v>
      </c>
      <c r="I1217" s="663" t="s">
        <v>1242</v>
      </c>
      <c r="J1217" s="663" t="s">
        <v>953</v>
      </c>
      <c r="K1217" s="663" t="s">
        <v>1243</v>
      </c>
      <c r="L1217" s="665">
        <v>74.45</v>
      </c>
      <c r="M1217" s="665">
        <v>2</v>
      </c>
      <c r="N1217" s="666">
        <v>148.9</v>
      </c>
    </row>
    <row r="1218" spans="1:14" ht="14.4" customHeight="1" x14ac:dyDescent="0.3">
      <c r="A1218" s="661" t="s">
        <v>3020</v>
      </c>
      <c r="B1218" s="662" t="s">
        <v>4199</v>
      </c>
      <c r="C1218" s="663" t="s">
        <v>3021</v>
      </c>
      <c r="D1218" s="664" t="s">
        <v>4213</v>
      </c>
      <c r="E1218" s="663" t="s">
        <v>597</v>
      </c>
      <c r="F1218" s="664" t="s">
        <v>4237</v>
      </c>
      <c r="G1218" s="663" t="s">
        <v>627</v>
      </c>
      <c r="H1218" s="663" t="s">
        <v>1247</v>
      </c>
      <c r="I1218" s="663" t="s">
        <v>1248</v>
      </c>
      <c r="J1218" s="663" t="s">
        <v>1249</v>
      </c>
      <c r="K1218" s="663" t="s">
        <v>1250</v>
      </c>
      <c r="L1218" s="665">
        <v>68.823237357719663</v>
      </c>
      <c r="M1218" s="665">
        <v>9</v>
      </c>
      <c r="N1218" s="666">
        <v>619.40913621947698</v>
      </c>
    </row>
    <row r="1219" spans="1:14" ht="14.4" customHeight="1" x14ac:dyDescent="0.3">
      <c r="A1219" s="661" t="s">
        <v>3020</v>
      </c>
      <c r="B1219" s="662" t="s">
        <v>4199</v>
      </c>
      <c r="C1219" s="663" t="s">
        <v>3021</v>
      </c>
      <c r="D1219" s="664" t="s">
        <v>4213</v>
      </c>
      <c r="E1219" s="663" t="s">
        <v>597</v>
      </c>
      <c r="F1219" s="664" t="s">
        <v>4237</v>
      </c>
      <c r="G1219" s="663" t="s">
        <v>627</v>
      </c>
      <c r="H1219" s="663" t="s">
        <v>1255</v>
      </c>
      <c r="I1219" s="663" t="s">
        <v>1256</v>
      </c>
      <c r="J1219" s="663" t="s">
        <v>1257</v>
      </c>
      <c r="K1219" s="663" t="s">
        <v>1258</v>
      </c>
      <c r="L1219" s="665">
        <v>36.400165066291827</v>
      </c>
      <c r="M1219" s="665">
        <v>112</v>
      </c>
      <c r="N1219" s="666">
        <v>4076.8184874246849</v>
      </c>
    </row>
    <row r="1220" spans="1:14" ht="14.4" customHeight="1" x14ac:dyDescent="0.3">
      <c r="A1220" s="661" t="s">
        <v>3020</v>
      </c>
      <c r="B1220" s="662" t="s">
        <v>4199</v>
      </c>
      <c r="C1220" s="663" t="s">
        <v>3021</v>
      </c>
      <c r="D1220" s="664" t="s">
        <v>4213</v>
      </c>
      <c r="E1220" s="663" t="s">
        <v>597</v>
      </c>
      <c r="F1220" s="664" t="s">
        <v>4237</v>
      </c>
      <c r="G1220" s="663" t="s">
        <v>627</v>
      </c>
      <c r="H1220" s="663" t="s">
        <v>1259</v>
      </c>
      <c r="I1220" s="663" t="s">
        <v>1260</v>
      </c>
      <c r="J1220" s="663" t="s">
        <v>1257</v>
      </c>
      <c r="K1220" s="663" t="s">
        <v>1261</v>
      </c>
      <c r="L1220" s="665">
        <v>65.789999999999992</v>
      </c>
      <c r="M1220" s="665">
        <v>10</v>
      </c>
      <c r="N1220" s="666">
        <v>657.89999999999986</v>
      </c>
    </row>
    <row r="1221" spans="1:14" ht="14.4" customHeight="1" x14ac:dyDescent="0.3">
      <c r="A1221" s="661" t="s">
        <v>3020</v>
      </c>
      <c r="B1221" s="662" t="s">
        <v>4199</v>
      </c>
      <c r="C1221" s="663" t="s">
        <v>3021</v>
      </c>
      <c r="D1221" s="664" t="s">
        <v>4213</v>
      </c>
      <c r="E1221" s="663" t="s">
        <v>597</v>
      </c>
      <c r="F1221" s="664" t="s">
        <v>4237</v>
      </c>
      <c r="G1221" s="663" t="s">
        <v>627</v>
      </c>
      <c r="H1221" s="663" t="s">
        <v>2943</v>
      </c>
      <c r="I1221" s="663" t="s">
        <v>2944</v>
      </c>
      <c r="J1221" s="663" t="s">
        <v>2945</v>
      </c>
      <c r="K1221" s="663" t="s">
        <v>2946</v>
      </c>
      <c r="L1221" s="665">
        <v>52.168645814742739</v>
      </c>
      <c r="M1221" s="665">
        <v>87</v>
      </c>
      <c r="N1221" s="666">
        <v>4538.6721858826186</v>
      </c>
    </row>
    <row r="1222" spans="1:14" ht="14.4" customHeight="1" x14ac:dyDescent="0.3">
      <c r="A1222" s="661" t="s">
        <v>3020</v>
      </c>
      <c r="B1222" s="662" t="s">
        <v>4199</v>
      </c>
      <c r="C1222" s="663" t="s">
        <v>3021</v>
      </c>
      <c r="D1222" s="664" t="s">
        <v>4213</v>
      </c>
      <c r="E1222" s="663" t="s">
        <v>597</v>
      </c>
      <c r="F1222" s="664" t="s">
        <v>4237</v>
      </c>
      <c r="G1222" s="663" t="s">
        <v>627</v>
      </c>
      <c r="H1222" s="663" t="s">
        <v>1264</v>
      </c>
      <c r="I1222" s="663" t="s">
        <v>215</v>
      </c>
      <c r="J1222" s="663" t="s">
        <v>1265</v>
      </c>
      <c r="K1222" s="663"/>
      <c r="L1222" s="665">
        <v>58.479703701034836</v>
      </c>
      <c r="M1222" s="665">
        <v>1</v>
      </c>
      <c r="N1222" s="666">
        <v>58.479703701034836</v>
      </c>
    </row>
    <row r="1223" spans="1:14" ht="14.4" customHeight="1" x14ac:dyDescent="0.3">
      <c r="A1223" s="661" t="s">
        <v>3020</v>
      </c>
      <c r="B1223" s="662" t="s">
        <v>4199</v>
      </c>
      <c r="C1223" s="663" t="s">
        <v>3021</v>
      </c>
      <c r="D1223" s="664" t="s">
        <v>4213</v>
      </c>
      <c r="E1223" s="663" t="s">
        <v>597</v>
      </c>
      <c r="F1223" s="664" t="s">
        <v>4237</v>
      </c>
      <c r="G1223" s="663" t="s">
        <v>627</v>
      </c>
      <c r="H1223" s="663" t="s">
        <v>1266</v>
      </c>
      <c r="I1223" s="663" t="s">
        <v>215</v>
      </c>
      <c r="J1223" s="663" t="s">
        <v>1267</v>
      </c>
      <c r="K1223" s="663"/>
      <c r="L1223" s="665">
        <v>114.44904123171098</v>
      </c>
      <c r="M1223" s="665">
        <v>70</v>
      </c>
      <c r="N1223" s="666">
        <v>8011.4328862197681</v>
      </c>
    </row>
    <row r="1224" spans="1:14" ht="14.4" customHeight="1" x14ac:dyDescent="0.3">
      <c r="A1224" s="661" t="s">
        <v>3020</v>
      </c>
      <c r="B1224" s="662" t="s">
        <v>4199</v>
      </c>
      <c r="C1224" s="663" t="s">
        <v>3021</v>
      </c>
      <c r="D1224" s="664" t="s">
        <v>4213</v>
      </c>
      <c r="E1224" s="663" t="s">
        <v>597</v>
      </c>
      <c r="F1224" s="664" t="s">
        <v>4237</v>
      </c>
      <c r="G1224" s="663" t="s">
        <v>627</v>
      </c>
      <c r="H1224" s="663" t="s">
        <v>3186</v>
      </c>
      <c r="I1224" s="663" t="s">
        <v>3187</v>
      </c>
      <c r="J1224" s="663" t="s">
        <v>3188</v>
      </c>
      <c r="K1224" s="663" t="s">
        <v>3189</v>
      </c>
      <c r="L1224" s="665">
        <v>169.62500000000006</v>
      </c>
      <c r="M1224" s="665">
        <v>2</v>
      </c>
      <c r="N1224" s="666">
        <v>339.25000000000011</v>
      </c>
    </row>
    <row r="1225" spans="1:14" ht="14.4" customHeight="1" x14ac:dyDescent="0.3">
      <c r="A1225" s="661" t="s">
        <v>3020</v>
      </c>
      <c r="B1225" s="662" t="s">
        <v>4199</v>
      </c>
      <c r="C1225" s="663" t="s">
        <v>3021</v>
      </c>
      <c r="D1225" s="664" t="s">
        <v>4213</v>
      </c>
      <c r="E1225" s="663" t="s">
        <v>597</v>
      </c>
      <c r="F1225" s="664" t="s">
        <v>4237</v>
      </c>
      <c r="G1225" s="663" t="s">
        <v>627</v>
      </c>
      <c r="H1225" s="663" t="s">
        <v>2514</v>
      </c>
      <c r="I1225" s="663" t="s">
        <v>215</v>
      </c>
      <c r="J1225" s="663" t="s">
        <v>2515</v>
      </c>
      <c r="K1225" s="663"/>
      <c r="L1225" s="665">
        <v>61.059977728904627</v>
      </c>
      <c r="M1225" s="665">
        <v>13</v>
      </c>
      <c r="N1225" s="666">
        <v>793.77971047576011</v>
      </c>
    </row>
    <row r="1226" spans="1:14" ht="14.4" customHeight="1" x14ac:dyDescent="0.3">
      <c r="A1226" s="661" t="s">
        <v>3020</v>
      </c>
      <c r="B1226" s="662" t="s">
        <v>4199</v>
      </c>
      <c r="C1226" s="663" t="s">
        <v>3021</v>
      </c>
      <c r="D1226" s="664" t="s">
        <v>4213</v>
      </c>
      <c r="E1226" s="663" t="s">
        <v>597</v>
      </c>
      <c r="F1226" s="664" t="s">
        <v>4237</v>
      </c>
      <c r="G1226" s="663" t="s">
        <v>627</v>
      </c>
      <c r="H1226" s="663" t="s">
        <v>1280</v>
      </c>
      <c r="I1226" s="663" t="s">
        <v>1281</v>
      </c>
      <c r="J1226" s="663" t="s">
        <v>1282</v>
      </c>
      <c r="K1226" s="663" t="s">
        <v>1283</v>
      </c>
      <c r="L1226" s="665">
        <v>47.722352057063155</v>
      </c>
      <c r="M1226" s="665">
        <v>131</v>
      </c>
      <c r="N1226" s="666">
        <v>6251.6281194752737</v>
      </c>
    </row>
    <row r="1227" spans="1:14" ht="14.4" customHeight="1" x14ac:dyDescent="0.3">
      <c r="A1227" s="661" t="s">
        <v>3020</v>
      </c>
      <c r="B1227" s="662" t="s">
        <v>4199</v>
      </c>
      <c r="C1227" s="663" t="s">
        <v>3021</v>
      </c>
      <c r="D1227" s="664" t="s">
        <v>4213</v>
      </c>
      <c r="E1227" s="663" t="s">
        <v>597</v>
      </c>
      <c r="F1227" s="664" t="s">
        <v>4237</v>
      </c>
      <c r="G1227" s="663" t="s">
        <v>627</v>
      </c>
      <c r="H1227" s="663" t="s">
        <v>3190</v>
      </c>
      <c r="I1227" s="663" t="s">
        <v>215</v>
      </c>
      <c r="J1227" s="663" t="s">
        <v>3191</v>
      </c>
      <c r="K1227" s="663"/>
      <c r="L1227" s="665">
        <v>320.346</v>
      </c>
      <c r="M1227" s="665">
        <v>3</v>
      </c>
      <c r="N1227" s="666">
        <v>961.03800000000001</v>
      </c>
    </row>
    <row r="1228" spans="1:14" ht="14.4" customHeight="1" x14ac:dyDescent="0.3">
      <c r="A1228" s="661" t="s">
        <v>3020</v>
      </c>
      <c r="B1228" s="662" t="s">
        <v>4199</v>
      </c>
      <c r="C1228" s="663" t="s">
        <v>3021</v>
      </c>
      <c r="D1228" s="664" t="s">
        <v>4213</v>
      </c>
      <c r="E1228" s="663" t="s">
        <v>597</v>
      </c>
      <c r="F1228" s="664" t="s">
        <v>4237</v>
      </c>
      <c r="G1228" s="663" t="s">
        <v>627</v>
      </c>
      <c r="H1228" s="663" t="s">
        <v>1286</v>
      </c>
      <c r="I1228" s="663" t="s">
        <v>1287</v>
      </c>
      <c r="J1228" s="663" t="s">
        <v>666</v>
      </c>
      <c r="K1228" s="663" t="s">
        <v>1288</v>
      </c>
      <c r="L1228" s="665">
        <v>64.58429603839339</v>
      </c>
      <c r="M1228" s="665">
        <v>121</v>
      </c>
      <c r="N1228" s="666">
        <v>7814.699820645601</v>
      </c>
    </row>
    <row r="1229" spans="1:14" ht="14.4" customHeight="1" x14ac:dyDescent="0.3">
      <c r="A1229" s="661" t="s">
        <v>3020</v>
      </c>
      <c r="B1229" s="662" t="s">
        <v>4199</v>
      </c>
      <c r="C1229" s="663" t="s">
        <v>3021</v>
      </c>
      <c r="D1229" s="664" t="s">
        <v>4213</v>
      </c>
      <c r="E1229" s="663" t="s">
        <v>597</v>
      </c>
      <c r="F1229" s="664" t="s">
        <v>4237</v>
      </c>
      <c r="G1229" s="663" t="s">
        <v>627</v>
      </c>
      <c r="H1229" s="663" t="s">
        <v>1289</v>
      </c>
      <c r="I1229" s="663" t="s">
        <v>1290</v>
      </c>
      <c r="J1229" s="663" t="s">
        <v>706</v>
      </c>
      <c r="K1229" s="663" t="s">
        <v>1291</v>
      </c>
      <c r="L1229" s="665">
        <v>149.89802386920181</v>
      </c>
      <c r="M1229" s="665">
        <v>10</v>
      </c>
      <c r="N1229" s="666">
        <v>1498.980238692018</v>
      </c>
    </row>
    <row r="1230" spans="1:14" ht="14.4" customHeight="1" x14ac:dyDescent="0.3">
      <c r="A1230" s="661" t="s">
        <v>3020</v>
      </c>
      <c r="B1230" s="662" t="s">
        <v>4199</v>
      </c>
      <c r="C1230" s="663" t="s">
        <v>3021</v>
      </c>
      <c r="D1230" s="664" t="s">
        <v>4213</v>
      </c>
      <c r="E1230" s="663" t="s">
        <v>597</v>
      </c>
      <c r="F1230" s="664" t="s">
        <v>4237</v>
      </c>
      <c r="G1230" s="663" t="s">
        <v>627</v>
      </c>
      <c r="H1230" s="663" t="s">
        <v>1292</v>
      </c>
      <c r="I1230" s="663" t="s">
        <v>1293</v>
      </c>
      <c r="J1230" s="663" t="s">
        <v>1294</v>
      </c>
      <c r="K1230" s="663" t="s">
        <v>1295</v>
      </c>
      <c r="L1230" s="665">
        <v>294.18</v>
      </c>
      <c r="M1230" s="665">
        <v>1</v>
      </c>
      <c r="N1230" s="666">
        <v>294.18</v>
      </c>
    </row>
    <row r="1231" spans="1:14" ht="14.4" customHeight="1" x14ac:dyDescent="0.3">
      <c r="A1231" s="661" t="s">
        <v>3020</v>
      </c>
      <c r="B1231" s="662" t="s">
        <v>4199</v>
      </c>
      <c r="C1231" s="663" t="s">
        <v>3021</v>
      </c>
      <c r="D1231" s="664" t="s">
        <v>4213</v>
      </c>
      <c r="E1231" s="663" t="s">
        <v>597</v>
      </c>
      <c r="F1231" s="664" t="s">
        <v>4237</v>
      </c>
      <c r="G1231" s="663" t="s">
        <v>627</v>
      </c>
      <c r="H1231" s="663" t="s">
        <v>2947</v>
      </c>
      <c r="I1231" s="663" t="s">
        <v>2948</v>
      </c>
      <c r="J1231" s="663" t="s">
        <v>2949</v>
      </c>
      <c r="K1231" s="663" t="s">
        <v>2950</v>
      </c>
      <c r="L1231" s="665">
        <v>2847.9054545454546</v>
      </c>
      <c r="M1231" s="665">
        <v>33</v>
      </c>
      <c r="N1231" s="666">
        <v>93980.88</v>
      </c>
    </row>
    <row r="1232" spans="1:14" ht="14.4" customHeight="1" x14ac:dyDescent="0.3">
      <c r="A1232" s="661" t="s">
        <v>3020</v>
      </c>
      <c r="B1232" s="662" t="s">
        <v>4199</v>
      </c>
      <c r="C1232" s="663" t="s">
        <v>3021</v>
      </c>
      <c r="D1232" s="664" t="s">
        <v>4213</v>
      </c>
      <c r="E1232" s="663" t="s">
        <v>597</v>
      </c>
      <c r="F1232" s="664" t="s">
        <v>4237</v>
      </c>
      <c r="G1232" s="663" t="s">
        <v>627</v>
      </c>
      <c r="H1232" s="663" t="s">
        <v>2518</v>
      </c>
      <c r="I1232" s="663" t="s">
        <v>215</v>
      </c>
      <c r="J1232" s="663" t="s">
        <v>2519</v>
      </c>
      <c r="K1232" s="663"/>
      <c r="L1232" s="665">
        <v>46.549967973926485</v>
      </c>
      <c r="M1232" s="665">
        <v>1</v>
      </c>
      <c r="N1232" s="666">
        <v>46.549967973926485</v>
      </c>
    </row>
    <row r="1233" spans="1:14" ht="14.4" customHeight="1" x14ac:dyDescent="0.3">
      <c r="A1233" s="661" t="s">
        <v>3020</v>
      </c>
      <c r="B1233" s="662" t="s">
        <v>4199</v>
      </c>
      <c r="C1233" s="663" t="s">
        <v>3021</v>
      </c>
      <c r="D1233" s="664" t="s">
        <v>4213</v>
      </c>
      <c r="E1233" s="663" t="s">
        <v>597</v>
      </c>
      <c r="F1233" s="664" t="s">
        <v>4237</v>
      </c>
      <c r="G1233" s="663" t="s">
        <v>627</v>
      </c>
      <c r="H1233" s="663" t="s">
        <v>3192</v>
      </c>
      <c r="I1233" s="663" t="s">
        <v>3192</v>
      </c>
      <c r="J1233" s="663" t="s">
        <v>3193</v>
      </c>
      <c r="K1233" s="663" t="s">
        <v>633</v>
      </c>
      <c r="L1233" s="665">
        <v>289.35026965603265</v>
      </c>
      <c r="M1233" s="665">
        <v>16</v>
      </c>
      <c r="N1233" s="666">
        <v>4629.6043144965224</v>
      </c>
    </row>
    <row r="1234" spans="1:14" ht="14.4" customHeight="1" x14ac:dyDescent="0.3">
      <c r="A1234" s="661" t="s">
        <v>3020</v>
      </c>
      <c r="B1234" s="662" t="s">
        <v>4199</v>
      </c>
      <c r="C1234" s="663" t="s">
        <v>3021</v>
      </c>
      <c r="D1234" s="664" t="s">
        <v>4213</v>
      </c>
      <c r="E1234" s="663" t="s">
        <v>597</v>
      </c>
      <c r="F1234" s="664" t="s">
        <v>4237</v>
      </c>
      <c r="G1234" s="663" t="s">
        <v>627</v>
      </c>
      <c r="H1234" s="663" t="s">
        <v>1300</v>
      </c>
      <c r="I1234" s="663" t="s">
        <v>1300</v>
      </c>
      <c r="J1234" s="663" t="s">
        <v>1301</v>
      </c>
      <c r="K1234" s="663" t="s">
        <v>1302</v>
      </c>
      <c r="L1234" s="665">
        <v>255.34681414909306</v>
      </c>
      <c r="M1234" s="665">
        <v>1</v>
      </c>
      <c r="N1234" s="666">
        <v>255.34681414909306</v>
      </c>
    </row>
    <row r="1235" spans="1:14" ht="14.4" customHeight="1" x14ac:dyDescent="0.3">
      <c r="A1235" s="661" t="s">
        <v>3020</v>
      </c>
      <c r="B1235" s="662" t="s">
        <v>4199</v>
      </c>
      <c r="C1235" s="663" t="s">
        <v>3021</v>
      </c>
      <c r="D1235" s="664" t="s">
        <v>4213</v>
      </c>
      <c r="E1235" s="663" t="s">
        <v>597</v>
      </c>
      <c r="F1235" s="664" t="s">
        <v>4237</v>
      </c>
      <c r="G1235" s="663" t="s">
        <v>627</v>
      </c>
      <c r="H1235" s="663" t="s">
        <v>1303</v>
      </c>
      <c r="I1235" s="663" t="s">
        <v>1304</v>
      </c>
      <c r="J1235" s="663" t="s">
        <v>1305</v>
      </c>
      <c r="K1235" s="663" t="s">
        <v>660</v>
      </c>
      <c r="L1235" s="665">
        <v>71.028389652290045</v>
      </c>
      <c r="M1235" s="665">
        <v>24</v>
      </c>
      <c r="N1235" s="666">
        <v>1704.681351654961</v>
      </c>
    </row>
    <row r="1236" spans="1:14" ht="14.4" customHeight="1" x14ac:dyDescent="0.3">
      <c r="A1236" s="661" t="s">
        <v>3020</v>
      </c>
      <c r="B1236" s="662" t="s">
        <v>4199</v>
      </c>
      <c r="C1236" s="663" t="s">
        <v>3021</v>
      </c>
      <c r="D1236" s="664" t="s">
        <v>4213</v>
      </c>
      <c r="E1236" s="663" t="s">
        <v>597</v>
      </c>
      <c r="F1236" s="664" t="s">
        <v>4237</v>
      </c>
      <c r="G1236" s="663" t="s">
        <v>627</v>
      </c>
      <c r="H1236" s="663" t="s">
        <v>1306</v>
      </c>
      <c r="I1236" s="663" t="s">
        <v>1307</v>
      </c>
      <c r="J1236" s="663" t="s">
        <v>1308</v>
      </c>
      <c r="K1236" s="663" t="s">
        <v>1309</v>
      </c>
      <c r="L1236" s="665">
        <v>40.812280502262887</v>
      </c>
      <c r="M1236" s="665">
        <v>116</v>
      </c>
      <c r="N1236" s="666">
        <v>4734.2245382624951</v>
      </c>
    </row>
    <row r="1237" spans="1:14" ht="14.4" customHeight="1" x14ac:dyDescent="0.3">
      <c r="A1237" s="661" t="s">
        <v>3020</v>
      </c>
      <c r="B1237" s="662" t="s">
        <v>4199</v>
      </c>
      <c r="C1237" s="663" t="s">
        <v>3021</v>
      </c>
      <c r="D1237" s="664" t="s">
        <v>4213</v>
      </c>
      <c r="E1237" s="663" t="s">
        <v>597</v>
      </c>
      <c r="F1237" s="664" t="s">
        <v>4237</v>
      </c>
      <c r="G1237" s="663" t="s">
        <v>627</v>
      </c>
      <c r="H1237" s="663" t="s">
        <v>3194</v>
      </c>
      <c r="I1237" s="663" t="s">
        <v>3195</v>
      </c>
      <c r="J1237" s="663" t="s">
        <v>3196</v>
      </c>
      <c r="K1237" s="663" t="s">
        <v>3197</v>
      </c>
      <c r="L1237" s="665">
        <v>94.567492187619848</v>
      </c>
      <c r="M1237" s="665">
        <v>8</v>
      </c>
      <c r="N1237" s="666">
        <v>756.53993750095879</v>
      </c>
    </row>
    <row r="1238" spans="1:14" ht="14.4" customHeight="1" x14ac:dyDescent="0.3">
      <c r="A1238" s="661" t="s">
        <v>3020</v>
      </c>
      <c r="B1238" s="662" t="s">
        <v>4199</v>
      </c>
      <c r="C1238" s="663" t="s">
        <v>3021</v>
      </c>
      <c r="D1238" s="664" t="s">
        <v>4213</v>
      </c>
      <c r="E1238" s="663" t="s">
        <v>597</v>
      </c>
      <c r="F1238" s="664" t="s">
        <v>4237</v>
      </c>
      <c r="G1238" s="663" t="s">
        <v>627</v>
      </c>
      <c r="H1238" s="663" t="s">
        <v>2520</v>
      </c>
      <c r="I1238" s="663" t="s">
        <v>2521</v>
      </c>
      <c r="J1238" s="663" t="s">
        <v>2522</v>
      </c>
      <c r="K1238" s="663" t="s">
        <v>2523</v>
      </c>
      <c r="L1238" s="665">
        <v>371.83663040000727</v>
      </c>
      <c r="M1238" s="665">
        <v>7</v>
      </c>
      <c r="N1238" s="666">
        <v>2602.8564128000507</v>
      </c>
    </row>
    <row r="1239" spans="1:14" ht="14.4" customHeight="1" x14ac:dyDescent="0.3">
      <c r="A1239" s="661" t="s">
        <v>3020</v>
      </c>
      <c r="B1239" s="662" t="s">
        <v>4199</v>
      </c>
      <c r="C1239" s="663" t="s">
        <v>3021</v>
      </c>
      <c r="D1239" s="664" t="s">
        <v>4213</v>
      </c>
      <c r="E1239" s="663" t="s">
        <v>597</v>
      </c>
      <c r="F1239" s="664" t="s">
        <v>4237</v>
      </c>
      <c r="G1239" s="663" t="s">
        <v>627</v>
      </c>
      <c r="H1239" s="663" t="s">
        <v>2524</v>
      </c>
      <c r="I1239" s="663" t="s">
        <v>2525</v>
      </c>
      <c r="J1239" s="663" t="s">
        <v>1312</v>
      </c>
      <c r="K1239" s="663" t="s">
        <v>2526</v>
      </c>
      <c r="L1239" s="665">
        <v>881.08551772873523</v>
      </c>
      <c r="M1239" s="665">
        <v>77.5</v>
      </c>
      <c r="N1239" s="666">
        <v>68284.12762397698</v>
      </c>
    </row>
    <row r="1240" spans="1:14" ht="14.4" customHeight="1" x14ac:dyDescent="0.3">
      <c r="A1240" s="661" t="s">
        <v>3020</v>
      </c>
      <c r="B1240" s="662" t="s">
        <v>4199</v>
      </c>
      <c r="C1240" s="663" t="s">
        <v>3021</v>
      </c>
      <c r="D1240" s="664" t="s">
        <v>4213</v>
      </c>
      <c r="E1240" s="663" t="s">
        <v>597</v>
      </c>
      <c r="F1240" s="664" t="s">
        <v>4237</v>
      </c>
      <c r="G1240" s="663" t="s">
        <v>627</v>
      </c>
      <c r="H1240" s="663" t="s">
        <v>3198</v>
      </c>
      <c r="I1240" s="663" t="s">
        <v>3199</v>
      </c>
      <c r="J1240" s="663" t="s">
        <v>3200</v>
      </c>
      <c r="K1240" s="663" t="s">
        <v>3201</v>
      </c>
      <c r="L1240" s="665">
        <v>969.43270658566723</v>
      </c>
      <c r="M1240" s="665">
        <v>14</v>
      </c>
      <c r="N1240" s="666">
        <v>13572.057892199342</v>
      </c>
    </row>
    <row r="1241" spans="1:14" ht="14.4" customHeight="1" x14ac:dyDescent="0.3">
      <c r="A1241" s="661" t="s">
        <v>3020</v>
      </c>
      <c r="B1241" s="662" t="s">
        <v>4199</v>
      </c>
      <c r="C1241" s="663" t="s">
        <v>3021</v>
      </c>
      <c r="D1241" s="664" t="s">
        <v>4213</v>
      </c>
      <c r="E1241" s="663" t="s">
        <v>597</v>
      </c>
      <c r="F1241" s="664" t="s">
        <v>4237</v>
      </c>
      <c r="G1241" s="663" t="s">
        <v>627</v>
      </c>
      <c r="H1241" s="663" t="s">
        <v>1314</v>
      </c>
      <c r="I1241" s="663" t="s">
        <v>1315</v>
      </c>
      <c r="J1241" s="663" t="s">
        <v>1316</v>
      </c>
      <c r="K1241" s="663" t="s">
        <v>1317</v>
      </c>
      <c r="L1241" s="665">
        <v>209.00793395989811</v>
      </c>
      <c r="M1241" s="665">
        <v>1</v>
      </c>
      <c r="N1241" s="666">
        <v>209.00793395989811</v>
      </c>
    </row>
    <row r="1242" spans="1:14" ht="14.4" customHeight="1" x14ac:dyDescent="0.3">
      <c r="A1242" s="661" t="s">
        <v>3020</v>
      </c>
      <c r="B1242" s="662" t="s">
        <v>4199</v>
      </c>
      <c r="C1242" s="663" t="s">
        <v>3021</v>
      </c>
      <c r="D1242" s="664" t="s">
        <v>4213</v>
      </c>
      <c r="E1242" s="663" t="s">
        <v>597</v>
      </c>
      <c r="F1242" s="664" t="s">
        <v>4237</v>
      </c>
      <c r="G1242" s="663" t="s">
        <v>627</v>
      </c>
      <c r="H1242" s="663" t="s">
        <v>2527</v>
      </c>
      <c r="I1242" s="663" t="s">
        <v>2528</v>
      </c>
      <c r="J1242" s="663" t="s">
        <v>2529</v>
      </c>
      <c r="K1242" s="663" t="s">
        <v>2530</v>
      </c>
      <c r="L1242" s="665">
        <v>256.17060052402002</v>
      </c>
      <c r="M1242" s="665">
        <v>24</v>
      </c>
      <c r="N1242" s="666">
        <v>6148.0944125764809</v>
      </c>
    </row>
    <row r="1243" spans="1:14" ht="14.4" customHeight="1" x14ac:dyDescent="0.3">
      <c r="A1243" s="661" t="s">
        <v>3020</v>
      </c>
      <c r="B1243" s="662" t="s">
        <v>4199</v>
      </c>
      <c r="C1243" s="663" t="s">
        <v>3021</v>
      </c>
      <c r="D1243" s="664" t="s">
        <v>4213</v>
      </c>
      <c r="E1243" s="663" t="s">
        <v>597</v>
      </c>
      <c r="F1243" s="664" t="s">
        <v>4237</v>
      </c>
      <c r="G1243" s="663" t="s">
        <v>627</v>
      </c>
      <c r="H1243" s="663" t="s">
        <v>2531</v>
      </c>
      <c r="I1243" s="663" t="s">
        <v>2532</v>
      </c>
      <c r="J1243" s="663" t="s">
        <v>2533</v>
      </c>
      <c r="K1243" s="663" t="s">
        <v>2534</v>
      </c>
      <c r="L1243" s="665">
        <v>78.60499999999999</v>
      </c>
      <c r="M1243" s="665">
        <v>2</v>
      </c>
      <c r="N1243" s="666">
        <v>157.20999999999998</v>
      </c>
    </row>
    <row r="1244" spans="1:14" ht="14.4" customHeight="1" x14ac:dyDescent="0.3">
      <c r="A1244" s="661" t="s">
        <v>3020</v>
      </c>
      <c r="B1244" s="662" t="s">
        <v>4199</v>
      </c>
      <c r="C1244" s="663" t="s">
        <v>3021</v>
      </c>
      <c r="D1244" s="664" t="s">
        <v>4213</v>
      </c>
      <c r="E1244" s="663" t="s">
        <v>597</v>
      </c>
      <c r="F1244" s="664" t="s">
        <v>4237</v>
      </c>
      <c r="G1244" s="663" t="s">
        <v>627</v>
      </c>
      <c r="H1244" s="663" t="s">
        <v>1325</v>
      </c>
      <c r="I1244" s="663" t="s">
        <v>1325</v>
      </c>
      <c r="J1244" s="663" t="s">
        <v>1326</v>
      </c>
      <c r="K1244" s="663" t="s">
        <v>784</v>
      </c>
      <c r="L1244" s="665">
        <v>53.979699272055989</v>
      </c>
      <c r="M1244" s="665">
        <v>2</v>
      </c>
      <c r="N1244" s="666">
        <v>107.95939854411198</v>
      </c>
    </row>
    <row r="1245" spans="1:14" ht="14.4" customHeight="1" x14ac:dyDescent="0.3">
      <c r="A1245" s="661" t="s">
        <v>3020</v>
      </c>
      <c r="B1245" s="662" t="s">
        <v>4199</v>
      </c>
      <c r="C1245" s="663" t="s">
        <v>3021</v>
      </c>
      <c r="D1245" s="664" t="s">
        <v>4213</v>
      </c>
      <c r="E1245" s="663" t="s">
        <v>597</v>
      </c>
      <c r="F1245" s="664" t="s">
        <v>4237</v>
      </c>
      <c r="G1245" s="663" t="s">
        <v>627</v>
      </c>
      <c r="H1245" s="663" t="s">
        <v>2535</v>
      </c>
      <c r="I1245" s="663" t="s">
        <v>2536</v>
      </c>
      <c r="J1245" s="663" t="s">
        <v>2537</v>
      </c>
      <c r="K1245" s="663" t="s">
        <v>2538</v>
      </c>
      <c r="L1245" s="665">
        <v>1336.0093751442062</v>
      </c>
      <c r="M1245" s="665">
        <v>3</v>
      </c>
      <c r="N1245" s="666">
        <v>4008.0281254326183</v>
      </c>
    </row>
    <row r="1246" spans="1:14" ht="14.4" customHeight="1" x14ac:dyDescent="0.3">
      <c r="A1246" s="661" t="s">
        <v>3020</v>
      </c>
      <c r="B1246" s="662" t="s">
        <v>4199</v>
      </c>
      <c r="C1246" s="663" t="s">
        <v>3021</v>
      </c>
      <c r="D1246" s="664" t="s">
        <v>4213</v>
      </c>
      <c r="E1246" s="663" t="s">
        <v>597</v>
      </c>
      <c r="F1246" s="664" t="s">
        <v>4237</v>
      </c>
      <c r="G1246" s="663" t="s">
        <v>627</v>
      </c>
      <c r="H1246" s="663" t="s">
        <v>3202</v>
      </c>
      <c r="I1246" s="663" t="s">
        <v>3203</v>
      </c>
      <c r="J1246" s="663" t="s">
        <v>1760</v>
      </c>
      <c r="K1246" s="663" t="s">
        <v>1761</v>
      </c>
      <c r="L1246" s="665">
        <v>299.66382659457389</v>
      </c>
      <c r="M1246" s="665">
        <v>23</v>
      </c>
      <c r="N1246" s="666">
        <v>6892.268011675199</v>
      </c>
    </row>
    <row r="1247" spans="1:14" ht="14.4" customHeight="1" x14ac:dyDescent="0.3">
      <c r="A1247" s="661" t="s">
        <v>3020</v>
      </c>
      <c r="B1247" s="662" t="s">
        <v>4199</v>
      </c>
      <c r="C1247" s="663" t="s">
        <v>3021</v>
      </c>
      <c r="D1247" s="664" t="s">
        <v>4213</v>
      </c>
      <c r="E1247" s="663" t="s">
        <v>597</v>
      </c>
      <c r="F1247" s="664" t="s">
        <v>4237</v>
      </c>
      <c r="G1247" s="663" t="s">
        <v>627</v>
      </c>
      <c r="H1247" s="663" t="s">
        <v>1331</v>
      </c>
      <c r="I1247" s="663" t="s">
        <v>1332</v>
      </c>
      <c r="J1247" s="663" t="s">
        <v>1333</v>
      </c>
      <c r="K1247" s="663" t="s">
        <v>1334</v>
      </c>
      <c r="L1247" s="665">
        <v>1051.613123034316</v>
      </c>
      <c r="M1247" s="665">
        <v>43</v>
      </c>
      <c r="N1247" s="666">
        <v>45219.364290475591</v>
      </c>
    </row>
    <row r="1248" spans="1:14" ht="14.4" customHeight="1" x14ac:dyDescent="0.3">
      <c r="A1248" s="661" t="s">
        <v>3020</v>
      </c>
      <c r="B1248" s="662" t="s">
        <v>4199</v>
      </c>
      <c r="C1248" s="663" t="s">
        <v>3021</v>
      </c>
      <c r="D1248" s="664" t="s">
        <v>4213</v>
      </c>
      <c r="E1248" s="663" t="s">
        <v>597</v>
      </c>
      <c r="F1248" s="664" t="s">
        <v>4237</v>
      </c>
      <c r="G1248" s="663" t="s">
        <v>627</v>
      </c>
      <c r="H1248" s="663" t="s">
        <v>3204</v>
      </c>
      <c r="I1248" s="663" t="s">
        <v>3205</v>
      </c>
      <c r="J1248" s="663" t="s">
        <v>1337</v>
      </c>
      <c r="K1248" s="663" t="s">
        <v>3206</v>
      </c>
      <c r="L1248" s="665">
        <v>65.580909090909103</v>
      </c>
      <c r="M1248" s="665">
        <v>11</v>
      </c>
      <c r="N1248" s="666">
        <v>721.3900000000001</v>
      </c>
    </row>
    <row r="1249" spans="1:14" ht="14.4" customHeight="1" x14ac:dyDescent="0.3">
      <c r="A1249" s="661" t="s">
        <v>3020</v>
      </c>
      <c r="B1249" s="662" t="s">
        <v>4199</v>
      </c>
      <c r="C1249" s="663" t="s">
        <v>3021</v>
      </c>
      <c r="D1249" s="664" t="s">
        <v>4213</v>
      </c>
      <c r="E1249" s="663" t="s">
        <v>597</v>
      </c>
      <c r="F1249" s="664" t="s">
        <v>4237</v>
      </c>
      <c r="G1249" s="663" t="s">
        <v>627</v>
      </c>
      <c r="H1249" s="663" t="s">
        <v>1339</v>
      </c>
      <c r="I1249" s="663" t="s">
        <v>1340</v>
      </c>
      <c r="J1249" s="663" t="s">
        <v>1341</v>
      </c>
      <c r="K1249" s="663"/>
      <c r="L1249" s="665">
        <v>150.10500000000005</v>
      </c>
      <c r="M1249" s="665">
        <v>2</v>
      </c>
      <c r="N1249" s="666">
        <v>300.21000000000009</v>
      </c>
    </row>
    <row r="1250" spans="1:14" ht="14.4" customHeight="1" x14ac:dyDescent="0.3">
      <c r="A1250" s="661" t="s">
        <v>3020</v>
      </c>
      <c r="B1250" s="662" t="s">
        <v>4199</v>
      </c>
      <c r="C1250" s="663" t="s">
        <v>3021</v>
      </c>
      <c r="D1250" s="664" t="s">
        <v>4213</v>
      </c>
      <c r="E1250" s="663" t="s">
        <v>597</v>
      </c>
      <c r="F1250" s="664" t="s">
        <v>4237</v>
      </c>
      <c r="G1250" s="663" t="s">
        <v>627</v>
      </c>
      <c r="H1250" s="663" t="s">
        <v>3207</v>
      </c>
      <c r="I1250" s="663" t="s">
        <v>215</v>
      </c>
      <c r="J1250" s="663" t="s">
        <v>3208</v>
      </c>
      <c r="K1250" s="663"/>
      <c r="L1250" s="665">
        <v>106.83532752783776</v>
      </c>
      <c r="M1250" s="665">
        <v>29</v>
      </c>
      <c r="N1250" s="666">
        <v>3098.2244983072951</v>
      </c>
    </row>
    <row r="1251" spans="1:14" ht="14.4" customHeight="1" x14ac:dyDescent="0.3">
      <c r="A1251" s="661" t="s">
        <v>3020</v>
      </c>
      <c r="B1251" s="662" t="s">
        <v>4199</v>
      </c>
      <c r="C1251" s="663" t="s">
        <v>3021</v>
      </c>
      <c r="D1251" s="664" t="s">
        <v>4213</v>
      </c>
      <c r="E1251" s="663" t="s">
        <v>597</v>
      </c>
      <c r="F1251" s="664" t="s">
        <v>4237</v>
      </c>
      <c r="G1251" s="663" t="s">
        <v>627</v>
      </c>
      <c r="H1251" s="663" t="s">
        <v>1344</v>
      </c>
      <c r="I1251" s="663" t="s">
        <v>1345</v>
      </c>
      <c r="J1251" s="663" t="s">
        <v>1346</v>
      </c>
      <c r="K1251" s="663" t="s">
        <v>1182</v>
      </c>
      <c r="L1251" s="665">
        <v>57.943419464513859</v>
      </c>
      <c r="M1251" s="665">
        <v>11</v>
      </c>
      <c r="N1251" s="666">
        <v>637.37761410965243</v>
      </c>
    </row>
    <row r="1252" spans="1:14" ht="14.4" customHeight="1" x14ac:dyDescent="0.3">
      <c r="A1252" s="661" t="s">
        <v>3020</v>
      </c>
      <c r="B1252" s="662" t="s">
        <v>4199</v>
      </c>
      <c r="C1252" s="663" t="s">
        <v>3021</v>
      </c>
      <c r="D1252" s="664" t="s">
        <v>4213</v>
      </c>
      <c r="E1252" s="663" t="s">
        <v>597</v>
      </c>
      <c r="F1252" s="664" t="s">
        <v>4237</v>
      </c>
      <c r="G1252" s="663" t="s">
        <v>627</v>
      </c>
      <c r="H1252" s="663" t="s">
        <v>2552</v>
      </c>
      <c r="I1252" s="663" t="s">
        <v>2553</v>
      </c>
      <c r="J1252" s="663" t="s">
        <v>2554</v>
      </c>
      <c r="K1252" s="663" t="s">
        <v>2555</v>
      </c>
      <c r="L1252" s="665">
        <v>311.22510792492903</v>
      </c>
      <c r="M1252" s="665">
        <v>12</v>
      </c>
      <c r="N1252" s="666">
        <v>3734.7012950991484</v>
      </c>
    </row>
    <row r="1253" spans="1:14" ht="14.4" customHeight="1" x14ac:dyDescent="0.3">
      <c r="A1253" s="661" t="s">
        <v>3020</v>
      </c>
      <c r="B1253" s="662" t="s">
        <v>4199</v>
      </c>
      <c r="C1253" s="663" t="s">
        <v>3021</v>
      </c>
      <c r="D1253" s="664" t="s">
        <v>4213</v>
      </c>
      <c r="E1253" s="663" t="s">
        <v>597</v>
      </c>
      <c r="F1253" s="664" t="s">
        <v>4237</v>
      </c>
      <c r="G1253" s="663" t="s">
        <v>627</v>
      </c>
      <c r="H1253" s="663" t="s">
        <v>1355</v>
      </c>
      <c r="I1253" s="663" t="s">
        <v>1356</v>
      </c>
      <c r="J1253" s="663" t="s">
        <v>1357</v>
      </c>
      <c r="K1253" s="663" t="s">
        <v>1358</v>
      </c>
      <c r="L1253" s="665">
        <v>58.519999999999996</v>
      </c>
      <c r="M1253" s="665">
        <v>1</v>
      </c>
      <c r="N1253" s="666">
        <v>58.519999999999996</v>
      </c>
    </row>
    <row r="1254" spans="1:14" ht="14.4" customHeight="1" x14ac:dyDescent="0.3">
      <c r="A1254" s="661" t="s">
        <v>3020</v>
      </c>
      <c r="B1254" s="662" t="s">
        <v>4199</v>
      </c>
      <c r="C1254" s="663" t="s">
        <v>3021</v>
      </c>
      <c r="D1254" s="664" t="s">
        <v>4213</v>
      </c>
      <c r="E1254" s="663" t="s">
        <v>597</v>
      </c>
      <c r="F1254" s="664" t="s">
        <v>4237</v>
      </c>
      <c r="G1254" s="663" t="s">
        <v>627</v>
      </c>
      <c r="H1254" s="663" t="s">
        <v>3209</v>
      </c>
      <c r="I1254" s="663" t="s">
        <v>215</v>
      </c>
      <c r="J1254" s="663" t="s">
        <v>3210</v>
      </c>
      <c r="K1254" s="663"/>
      <c r="L1254" s="665">
        <v>199.39544100515832</v>
      </c>
      <c r="M1254" s="665">
        <v>2</v>
      </c>
      <c r="N1254" s="666">
        <v>398.79088201031664</v>
      </c>
    </row>
    <row r="1255" spans="1:14" ht="14.4" customHeight="1" x14ac:dyDescent="0.3">
      <c r="A1255" s="661" t="s">
        <v>3020</v>
      </c>
      <c r="B1255" s="662" t="s">
        <v>4199</v>
      </c>
      <c r="C1255" s="663" t="s">
        <v>3021</v>
      </c>
      <c r="D1255" s="664" t="s">
        <v>4213</v>
      </c>
      <c r="E1255" s="663" t="s">
        <v>597</v>
      </c>
      <c r="F1255" s="664" t="s">
        <v>4237</v>
      </c>
      <c r="G1255" s="663" t="s">
        <v>627</v>
      </c>
      <c r="H1255" s="663" t="s">
        <v>1359</v>
      </c>
      <c r="I1255" s="663" t="s">
        <v>1360</v>
      </c>
      <c r="J1255" s="663" t="s">
        <v>1361</v>
      </c>
      <c r="K1255" s="663" t="s">
        <v>1362</v>
      </c>
      <c r="L1255" s="665">
        <v>186.42777476929624</v>
      </c>
      <c r="M1255" s="665">
        <v>65</v>
      </c>
      <c r="N1255" s="666">
        <v>12117.805360004255</v>
      </c>
    </row>
    <row r="1256" spans="1:14" ht="14.4" customHeight="1" x14ac:dyDescent="0.3">
      <c r="A1256" s="661" t="s">
        <v>3020</v>
      </c>
      <c r="B1256" s="662" t="s">
        <v>4199</v>
      </c>
      <c r="C1256" s="663" t="s">
        <v>3021</v>
      </c>
      <c r="D1256" s="664" t="s">
        <v>4213</v>
      </c>
      <c r="E1256" s="663" t="s">
        <v>597</v>
      </c>
      <c r="F1256" s="664" t="s">
        <v>4237</v>
      </c>
      <c r="G1256" s="663" t="s">
        <v>627</v>
      </c>
      <c r="H1256" s="663" t="s">
        <v>1367</v>
      </c>
      <c r="I1256" s="663" t="s">
        <v>1368</v>
      </c>
      <c r="J1256" s="663" t="s">
        <v>1369</v>
      </c>
      <c r="K1256" s="663" t="s">
        <v>1370</v>
      </c>
      <c r="L1256" s="665">
        <v>1339.5357922095852</v>
      </c>
      <c r="M1256" s="665">
        <v>3</v>
      </c>
      <c r="N1256" s="666">
        <v>4018.6073766287554</v>
      </c>
    </row>
    <row r="1257" spans="1:14" ht="14.4" customHeight="1" x14ac:dyDescent="0.3">
      <c r="A1257" s="661" t="s">
        <v>3020</v>
      </c>
      <c r="B1257" s="662" t="s">
        <v>4199</v>
      </c>
      <c r="C1257" s="663" t="s">
        <v>3021</v>
      </c>
      <c r="D1257" s="664" t="s">
        <v>4213</v>
      </c>
      <c r="E1257" s="663" t="s">
        <v>597</v>
      </c>
      <c r="F1257" s="664" t="s">
        <v>4237</v>
      </c>
      <c r="G1257" s="663" t="s">
        <v>627</v>
      </c>
      <c r="H1257" s="663" t="s">
        <v>2556</v>
      </c>
      <c r="I1257" s="663" t="s">
        <v>215</v>
      </c>
      <c r="J1257" s="663" t="s">
        <v>2557</v>
      </c>
      <c r="K1257" s="663"/>
      <c r="L1257" s="665">
        <v>494.06082406179019</v>
      </c>
      <c r="M1257" s="665">
        <v>58</v>
      </c>
      <c r="N1257" s="666">
        <v>28655.527795583832</v>
      </c>
    </row>
    <row r="1258" spans="1:14" ht="14.4" customHeight="1" x14ac:dyDescent="0.3">
      <c r="A1258" s="661" t="s">
        <v>3020</v>
      </c>
      <c r="B1258" s="662" t="s">
        <v>4199</v>
      </c>
      <c r="C1258" s="663" t="s">
        <v>3021</v>
      </c>
      <c r="D1258" s="664" t="s">
        <v>4213</v>
      </c>
      <c r="E1258" s="663" t="s">
        <v>597</v>
      </c>
      <c r="F1258" s="664" t="s">
        <v>4237</v>
      </c>
      <c r="G1258" s="663" t="s">
        <v>627</v>
      </c>
      <c r="H1258" s="663" t="s">
        <v>2558</v>
      </c>
      <c r="I1258" s="663" t="s">
        <v>2559</v>
      </c>
      <c r="J1258" s="663" t="s">
        <v>2560</v>
      </c>
      <c r="K1258" s="663" t="s">
        <v>2561</v>
      </c>
      <c r="L1258" s="665">
        <v>56.74919325647916</v>
      </c>
      <c r="M1258" s="665">
        <v>11</v>
      </c>
      <c r="N1258" s="666">
        <v>624.24112582127077</v>
      </c>
    </row>
    <row r="1259" spans="1:14" ht="14.4" customHeight="1" x14ac:dyDescent="0.3">
      <c r="A1259" s="661" t="s">
        <v>3020</v>
      </c>
      <c r="B1259" s="662" t="s">
        <v>4199</v>
      </c>
      <c r="C1259" s="663" t="s">
        <v>3021</v>
      </c>
      <c r="D1259" s="664" t="s">
        <v>4213</v>
      </c>
      <c r="E1259" s="663" t="s">
        <v>597</v>
      </c>
      <c r="F1259" s="664" t="s">
        <v>4237</v>
      </c>
      <c r="G1259" s="663" t="s">
        <v>627</v>
      </c>
      <c r="H1259" s="663" t="s">
        <v>3211</v>
      </c>
      <c r="I1259" s="663" t="s">
        <v>3212</v>
      </c>
      <c r="J1259" s="663" t="s">
        <v>3213</v>
      </c>
      <c r="K1259" s="663" t="s">
        <v>3214</v>
      </c>
      <c r="L1259" s="665">
        <v>31.45999999999999</v>
      </c>
      <c r="M1259" s="665">
        <v>1</v>
      </c>
      <c r="N1259" s="666">
        <v>31.45999999999999</v>
      </c>
    </row>
    <row r="1260" spans="1:14" ht="14.4" customHeight="1" x14ac:dyDescent="0.3">
      <c r="A1260" s="661" t="s">
        <v>3020</v>
      </c>
      <c r="B1260" s="662" t="s">
        <v>4199</v>
      </c>
      <c r="C1260" s="663" t="s">
        <v>3021</v>
      </c>
      <c r="D1260" s="664" t="s">
        <v>4213</v>
      </c>
      <c r="E1260" s="663" t="s">
        <v>597</v>
      </c>
      <c r="F1260" s="664" t="s">
        <v>4237</v>
      </c>
      <c r="G1260" s="663" t="s">
        <v>627</v>
      </c>
      <c r="H1260" s="663" t="s">
        <v>3215</v>
      </c>
      <c r="I1260" s="663" t="s">
        <v>3216</v>
      </c>
      <c r="J1260" s="663" t="s">
        <v>686</v>
      </c>
      <c r="K1260" s="663" t="s">
        <v>3217</v>
      </c>
      <c r="L1260" s="665">
        <v>92.752354576959007</v>
      </c>
      <c r="M1260" s="665">
        <v>315</v>
      </c>
      <c r="N1260" s="666">
        <v>29216.991691742089</v>
      </c>
    </row>
    <row r="1261" spans="1:14" ht="14.4" customHeight="1" x14ac:dyDescent="0.3">
      <c r="A1261" s="661" t="s">
        <v>3020</v>
      </c>
      <c r="B1261" s="662" t="s">
        <v>4199</v>
      </c>
      <c r="C1261" s="663" t="s">
        <v>3021</v>
      </c>
      <c r="D1261" s="664" t="s">
        <v>4213</v>
      </c>
      <c r="E1261" s="663" t="s">
        <v>597</v>
      </c>
      <c r="F1261" s="664" t="s">
        <v>4237</v>
      </c>
      <c r="G1261" s="663" t="s">
        <v>627</v>
      </c>
      <c r="H1261" s="663" t="s">
        <v>3218</v>
      </c>
      <c r="I1261" s="663" t="s">
        <v>3219</v>
      </c>
      <c r="J1261" s="663" t="s">
        <v>3220</v>
      </c>
      <c r="K1261" s="663" t="s">
        <v>652</v>
      </c>
      <c r="L1261" s="665">
        <v>79.399372399627623</v>
      </c>
      <c r="M1261" s="665">
        <v>2</v>
      </c>
      <c r="N1261" s="666">
        <v>158.79874479925525</v>
      </c>
    </row>
    <row r="1262" spans="1:14" ht="14.4" customHeight="1" x14ac:dyDescent="0.3">
      <c r="A1262" s="661" t="s">
        <v>3020</v>
      </c>
      <c r="B1262" s="662" t="s">
        <v>4199</v>
      </c>
      <c r="C1262" s="663" t="s">
        <v>3021</v>
      </c>
      <c r="D1262" s="664" t="s">
        <v>4213</v>
      </c>
      <c r="E1262" s="663" t="s">
        <v>597</v>
      </c>
      <c r="F1262" s="664" t="s">
        <v>4237</v>
      </c>
      <c r="G1262" s="663" t="s">
        <v>627</v>
      </c>
      <c r="H1262" s="663" t="s">
        <v>3221</v>
      </c>
      <c r="I1262" s="663" t="s">
        <v>3222</v>
      </c>
      <c r="J1262" s="663" t="s">
        <v>3223</v>
      </c>
      <c r="K1262" s="663" t="s">
        <v>3224</v>
      </c>
      <c r="L1262" s="665">
        <v>292.53542515861795</v>
      </c>
      <c r="M1262" s="665">
        <v>10</v>
      </c>
      <c r="N1262" s="666">
        <v>2925.3542515861795</v>
      </c>
    </row>
    <row r="1263" spans="1:14" ht="14.4" customHeight="1" x14ac:dyDescent="0.3">
      <c r="A1263" s="661" t="s">
        <v>3020</v>
      </c>
      <c r="B1263" s="662" t="s">
        <v>4199</v>
      </c>
      <c r="C1263" s="663" t="s">
        <v>3021</v>
      </c>
      <c r="D1263" s="664" t="s">
        <v>4213</v>
      </c>
      <c r="E1263" s="663" t="s">
        <v>597</v>
      </c>
      <c r="F1263" s="664" t="s">
        <v>4237</v>
      </c>
      <c r="G1263" s="663" t="s">
        <v>627</v>
      </c>
      <c r="H1263" s="663" t="s">
        <v>1385</v>
      </c>
      <c r="I1263" s="663" t="s">
        <v>1386</v>
      </c>
      <c r="J1263" s="663" t="s">
        <v>1387</v>
      </c>
      <c r="K1263" s="663" t="s">
        <v>1388</v>
      </c>
      <c r="L1263" s="665">
        <v>103.7177875666292</v>
      </c>
      <c r="M1263" s="665">
        <v>659</v>
      </c>
      <c r="N1263" s="666">
        <v>68350.022006408646</v>
      </c>
    </row>
    <row r="1264" spans="1:14" ht="14.4" customHeight="1" x14ac:dyDescent="0.3">
      <c r="A1264" s="661" t="s">
        <v>3020</v>
      </c>
      <c r="B1264" s="662" t="s">
        <v>4199</v>
      </c>
      <c r="C1264" s="663" t="s">
        <v>3021</v>
      </c>
      <c r="D1264" s="664" t="s">
        <v>4213</v>
      </c>
      <c r="E1264" s="663" t="s">
        <v>597</v>
      </c>
      <c r="F1264" s="664" t="s">
        <v>4237</v>
      </c>
      <c r="G1264" s="663" t="s">
        <v>627</v>
      </c>
      <c r="H1264" s="663" t="s">
        <v>3225</v>
      </c>
      <c r="I1264" s="663" t="s">
        <v>3225</v>
      </c>
      <c r="J1264" s="663" t="s">
        <v>3226</v>
      </c>
      <c r="K1264" s="663" t="s">
        <v>3227</v>
      </c>
      <c r="L1264" s="665">
        <v>75.569500000000005</v>
      </c>
      <c r="M1264" s="665">
        <v>6</v>
      </c>
      <c r="N1264" s="666">
        <v>453.41700000000003</v>
      </c>
    </row>
    <row r="1265" spans="1:14" ht="14.4" customHeight="1" x14ac:dyDescent="0.3">
      <c r="A1265" s="661" t="s">
        <v>3020</v>
      </c>
      <c r="B1265" s="662" t="s">
        <v>4199</v>
      </c>
      <c r="C1265" s="663" t="s">
        <v>3021</v>
      </c>
      <c r="D1265" s="664" t="s">
        <v>4213</v>
      </c>
      <c r="E1265" s="663" t="s">
        <v>597</v>
      </c>
      <c r="F1265" s="664" t="s">
        <v>4237</v>
      </c>
      <c r="G1265" s="663" t="s">
        <v>627</v>
      </c>
      <c r="H1265" s="663" t="s">
        <v>3228</v>
      </c>
      <c r="I1265" s="663" t="s">
        <v>3229</v>
      </c>
      <c r="J1265" s="663" t="s">
        <v>3230</v>
      </c>
      <c r="K1265" s="663" t="s">
        <v>3231</v>
      </c>
      <c r="L1265" s="665">
        <v>1003.0175441648261</v>
      </c>
      <c r="M1265" s="665">
        <v>1</v>
      </c>
      <c r="N1265" s="666">
        <v>1003.0175441648261</v>
      </c>
    </row>
    <row r="1266" spans="1:14" ht="14.4" customHeight="1" x14ac:dyDescent="0.3">
      <c r="A1266" s="661" t="s">
        <v>3020</v>
      </c>
      <c r="B1266" s="662" t="s">
        <v>4199</v>
      </c>
      <c r="C1266" s="663" t="s">
        <v>3021</v>
      </c>
      <c r="D1266" s="664" t="s">
        <v>4213</v>
      </c>
      <c r="E1266" s="663" t="s">
        <v>597</v>
      </c>
      <c r="F1266" s="664" t="s">
        <v>4237</v>
      </c>
      <c r="G1266" s="663" t="s">
        <v>627</v>
      </c>
      <c r="H1266" s="663" t="s">
        <v>2565</v>
      </c>
      <c r="I1266" s="663" t="s">
        <v>2566</v>
      </c>
      <c r="J1266" s="663" t="s">
        <v>2567</v>
      </c>
      <c r="K1266" s="663" t="s">
        <v>2568</v>
      </c>
      <c r="L1266" s="665">
        <v>3586.8701491259799</v>
      </c>
      <c r="M1266" s="665">
        <v>9</v>
      </c>
      <c r="N1266" s="666">
        <v>32281.831342133817</v>
      </c>
    </row>
    <row r="1267" spans="1:14" ht="14.4" customHeight="1" x14ac:dyDescent="0.3">
      <c r="A1267" s="661" t="s">
        <v>3020</v>
      </c>
      <c r="B1267" s="662" t="s">
        <v>4199</v>
      </c>
      <c r="C1267" s="663" t="s">
        <v>3021</v>
      </c>
      <c r="D1267" s="664" t="s">
        <v>4213</v>
      </c>
      <c r="E1267" s="663" t="s">
        <v>597</v>
      </c>
      <c r="F1267" s="664" t="s">
        <v>4237</v>
      </c>
      <c r="G1267" s="663" t="s">
        <v>627</v>
      </c>
      <c r="H1267" s="663" t="s">
        <v>3232</v>
      </c>
      <c r="I1267" s="663" t="s">
        <v>3233</v>
      </c>
      <c r="J1267" s="663" t="s">
        <v>3234</v>
      </c>
      <c r="K1267" s="663" t="s">
        <v>1586</v>
      </c>
      <c r="L1267" s="665">
        <v>47.77</v>
      </c>
      <c r="M1267" s="665">
        <v>14</v>
      </c>
      <c r="N1267" s="666">
        <v>668.78000000000009</v>
      </c>
    </row>
    <row r="1268" spans="1:14" ht="14.4" customHeight="1" x14ac:dyDescent="0.3">
      <c r="A1268" s="661" t="s">
        <v>3020</v>
      </c>
      <c r="B1268" s="662" t="s">
        <v>4199</v>
      </c>
      <c r="C1268" s="663" t="s">
        <v>3021</v>
      </c>
      <c r="D1268" s="664" t="s">
        <v>4213</v>
      </c>
      <c r="E1268" s="663" t="s">
        <v>597</v>
      </c>
      <c r="F1268" s="664" t="s">
        <v>4237</v>
      </c>
      <c r="G1268" s="663" t="s">
        <v>627</v>
      </c>
      <c r="H1268" s="663" t="s">
        <v>1396</v>
      </c>
      <c r="I1268" s="663" t="s">
        <v>1397</v>
      </c>
      <c r="J1268" s="663" t="s">
        <v>1398</v>
      </c>
      <c r="K1268" s="663" t="s">
        <v>1399</v>
      </c>
      <c r="L1268" s="665">
        <v>53.459999999999994</v>
      </c>
      <c r="M1268" s="665">
        <v>17</v>
      </c>
      <c r="N1268" s="666">
        <v>908.81999999999994</v>
      </c>
    </row>
    <row r="1269" spans="1:14" ht="14.4" customHeight="1" x14ac:dyDescent="0.3">
      <c r="A1269" s="661" t="s">
        <v>3020</v>
      </c>
      <c r="B1269" s="662" t="s">
        <v>4199</v>
      </c>
      <c r="C1269" s="663" t="s">
        <v>3021</v>
      </c>
      <c r="D1269" s="664" t="s">
        <v>4213</v>
      </c>
      <c r="E1269" s="663" t="s">
        <v>597</v>
      </c>
      <c r="F1269" s="664" t="s">
        <v>4237</v>
      </c>
      <c r="G1269" s="663" t="s">
        <v>627</v>
      </c>
      <c r="H1269" s="663" t="s">
        <v>1400</v>
      </c>
      <c r="I1269" s="663" t="s">
        <v>1400</v>
      </c>
      <c r="J1269" s="663" t="s">
        <v>1401</v>
      </c>
      <c r="K1269" s="663" t="s">
        <v>1402</v>
      </c>
      <c r="L1269" s="665">
        <v>1032.47</v>
      </c>
      <c r="M1269" s="665">
        <v>1</v>
      </c>
      <c r="N1269" s="666">
        <v>1032.47</v>
      </c>
    </row>
    <row r="1270" spans="1:14" ht="14.4" customHeight="1" x14ac:dyDescent="0.3">
      <c r="A1270" s="661" t="s">
        <v>3020</v>
      </c>
      <c r="B1270" s="662" t="s">
        <v>4199</v>
      </c>
      <c r="C1270" s="663" t="s">
        <v>3021</v>
      </c>
      <c r="D1270" s="664" t="s">
        <v>4213</v>
      </c>
      <c r="E1270" s="663" t="s">
        <v>597</v>
      </c>
      <c r="F1270" s="664" t="s">
        <v>4237</v>
      </c>
      <c r="G1270" s="663" t="s">
        <v>627</v>
      </c>
      <c r="H1270" s="663" t="s">
        <v>1403</v>
      </c>
      <c r="I1270" s="663" t="s">
        <v>1404</v>
      </c>
      <c r="J1270" s="663" t="s">
        <v>1405</v>
      </c>
      <c r="K1270" s="663" t="s">
        <v>1406</v>
      </c>
      <c r="L1270" s="665">
        <v>106.53286181340764</v>
      </c>
      <c r="M1270" s="665">
        <v>70</v>
      </c>
      <c r="N1270" s="666">
        <v>7457.3003269385345</v>
      </c>
    </row>
    <row r="1271" spans="1:14" ht="14.4" customHeight="1" x14ac:dyDescent="0.3">
      <c r="A1271" s="661" t="s">
        <v>3020</v>
      </c>
      <c r="B1271" s="662" t="s">
        <v>4199</v>
      </c>
      <c r="C1271" s="663" t="s">
        <v>3021</v>
      </c>
      <c r="D1271" s="664" t="s">
        <v>4213</v>
      </c>
      <c r="E1271" s="663" t="s">
        <v>597</v>
      </c>
      <c r="F1271" s="664" t="s">
        <v>4237</v>
      </c>
      <c r="G1271" s="663" t="s">
        <v>627</v>
      </c>
      <c r="H1271" s="663" t="s">
        <v>3235</v>
      </c>
      <c r="I1271" s="663" t="s">
        <v>3236</v>
      </c>
      <c r="J1271" s="663" t="s">
        <v>3237</v>
      </c>
      <c r="K1271" s="663" t="s">
        <v>3238</v>
      </c>
      <c r="L1271" s="665">
        <v>101.67000000000003</v>
      </c>
      <c r="M1271" s="665">
        <v>1</v>
      </c>
      <c r="N1271" s="666">
        <v>101.67000000000003</v>
      </c>
    </row>
    <row r="1272" spans="1:14" ht="14.4" customHeight="1" x14ac:dyDescent="0.3">
      <c r="A1272" s="661" t="s">
        <v>3020</v>
      </c>
      <c r="B1272" s="662" t="s">
        <v>4199</v>
      </c>
      <c r="C1272" s="663" t="s">
        <v>3021</v>
      </c>
      <c r="D1272" s="664" t="s">
        <v>4213</v>
      </c>
      <c r="E1272" s="663" t="s">
        <v>597</v>
      </c>
      <c r="F1272" s="664" t="s">
        <v>4237</v>
      </c>
      <c r="G1272" s="663" t="s">
        <v>627</v>
      </c>
      <c r="H1272" s="663" t="s">
        <v>3239</v>
      </c>
      <c r="I1272" s="663" t="s">
        <v>3240</v>
      </c>
      <c r="J1272" s="663" t="s">
        <v>760</v>
      </c>
      <c r="K1272" s="663" t="s">
        <v>3241</v>
      </c>
      <c r="L1272" s="665">
        <v>692.42499999999995</v>
      </c>
      <c r="M1272" s="665">
        <v>2</v>
      </c>
      <c r="N1272" s="666">
        <v>1384.85</v>
      </c>
    </row>
    <row r="1273" spans="1:14" ht="14.4" customHeight="1" x14ac:dyDescent="0.3">
      <c r="A1273" s="661" t="s">
        <v>3020</v>
      </c>
      <c r="B1273" s="662" t="s">
        <v>4199</v>
      </c>
      <c r="C1273" s="663" t="s">
        <v>3021</v>
      </c>
      <c r="D1273" s="664" t="s">
        <v>4213</v>
      </c>
      <c r="E1273" s="663" t="s">
        <v>597</v>
      </c>
      <c r="F1273" s="664" t="s">
        <v>4237</v>
      </c>
      <c r="G1273" s="663" t="s">
        <v>627</v>
      </c>
      <c r="H1273" s="663" t="s">
        <v>2577</v>
      </c>
      <c r="I1273" s="663" t="s">
        <v>2578</v>
      </c>
      <c r="J1273" s="663" t="s">
        <v>2579</v>
      </c>
      <c r="K1273" s="663" t="s">
        <v>2580</v>
      </c>
      <c r="L1273" s="665">
        <v>40.581615298815727</v>
      </c>
      <c r="M1273" s="665">
        <v>13</v>
      </c>
      <c r="N1273" s="666">
        <v>527.56099888460449</v>
      </c>
    </row>
    <row r="1274" spans="1:14" ht="14.4" customHeight="1" x14ac:dyDescent="0.3">
      <c r="A1274" s="661" t="s">
        <v>3020</v>
      </c>
      <c r="B1274" s="662" t="s">
        <v>4199</v>
      </c>
      <c r="C1274" s="663" t="s">
        <v>3021</v>
      </c>
      <c r="D1274" s="664" t="s">
        <v>4213</v>
      </c>
      <c r="E1274" s="663" t="s">
        <v>597</v>
      </c>
      <c r="F1274" s="664" t="s">
        <v>4237</v>
      </c>
      <c r="G1274" s="663" t="s">
        <v>627</v>
      </c>
      <c r="H1274" s="663" t="s">
        <v>3242</v>
      </c>
      <c r="I1274" s="663" t="s">
        <v>215</v>
      </c>
      <c r="J1274" s="663" t="s">
        <v>3243</v>
      </c>
      <c r="K1274" s="663"/>
      <c r="L1274" s="665">
        <v>145.44415227309929</v>
      </c>
      <c r="M1274" s="665">
        <v>81</v>
      </c>
      <c r="N1274" s="666">
        <v>11780.976334121044</v>
      </c>
    </row>
    <row r="1275" spans="1:14" ht="14.4" customHeight="1" x14ac:dyDescent="0.3">
      <c r="A1275" s="661" t="s">
        <v>3020</v>
      </c>
      <c r="B1275" s="662" t="s">
        <v>4199</v>
      </c>
      <c r="C1275" s="663" t="s">
        <v>3021</v>
      </c>
      <c r="D1275" s="664" t="s">
        <v>4213</v>
      </c>
      <c r="E1275" s="663" t="s">
        <v>597</v>
      </c>
      <c r="F1275" s="664" t="s">
        <v>4237</v>
      </c>
      <c r="G1275" s="663" t="s">
        <v>627</v>
      </c>
      <c r="H1275" s="663" t="s">
        <v>1419</v>
      </c>
      <c r="I1275" s="663" t="s">
        <v>215</v>
      </c>
      <c r="J1275" s="663" t="s">
        <v>1420</v>
      </c>
      <c r="K1275" s="663"/>
      <c r="L1275" s="665">
        <v>78.686994517612305</v>
      </c>
      <c r="M1275" s="665">
        <v>23</v>
      </c>
      <c r="N1275" s="666">
        <v>1809.8008739050831</v>
      </c>
    </row>
    <row r="1276" spans="1:14" ht="14.4" customHeight="1" x14ac:dyDescent="0.3">
      <c r="A1276" s="661" t="s">
        <v>3020</v>
      </c>
      <c r="B1276" s="662" t="s">
        <v>4199</v>
      </c>
      <c r="C1276" s="663" t="s">
        <v>3021</v>
      </c>
      <c r="D1276" s="664" t="s">
        <v>4213</v>
      </c>
      <c r="E1276" s="663" t="s">
        <v>597</v>
      </c>
      <c r="F1276" s="664" t="s">
        <v>4237</v>
      </c>
      <c r="G1276" s="663" t="s">
        <v>627</v>
      </c>
      <c r="H1276" s="663" t="s">
        <v>2584</v>
      </c>
      <c r="I1276" s="663" t="s">
        <v>215</v>
      </c>
      <c r="J1276" s="663" t="s">
        <v>2585</v>
      </c>
      <c r="K1276" s="663"/>
      <c r="L1276" s="665">
        <v>220.34889088477837</v>
      </c>
      <c r="M1276" s="665">
        <v>35</v>
      </c>
      <c r="N1276" s="666">
        <v>7712.2111809672433</v>
      </c>
    </row>
    <row r="1277" spans="1:14" ht="14.4" customHeight="1" x14ac:dyDescent="0.3">
      <c r="A1277" s="661" t="s">
        <v>3020</v>
      </c>
      <c r="B1277" s="662" t="s">
        <v>4199</v>
      </c>
      <c r="C1277" s="663" t="s">
        <v>3021</v>
      </c>
      <c r="D1277" s="664" t="s">
        <v>4213</v>
      </c>
      <c r="E1277" s="663" t="s">
        <v>597</v>
      </c>
      <c r="F1277" s="664" t="s">
        <v>4237</v>
      </c>
      <c r="G1277" s="663" t="s">
        <v>627</v>
      </c>
      <c r="H1277" s="663" t="s">
        <v>2586</v>
      </c>
      <c r="I1277" s="663" t="s">
        <v>215</v>
      </c>
      <c r="J1277" s="663" t="s">
        <v>2587</v>
      </c>
      <c r="K1277" s="663"/>
      <c r="L1277" s="665">
        <v>216.84</v>
      </c>
      <c r="M1277" s="665">
        <v>4</v>
      </c>
      <c r="N1277" s="666">
        <v>867.36</v>
      </c>
    </row>
    <row r="1278" spans="1:14" ht="14.4" customHeight="1" x14ac:dyDescent="0.3">
      <c r="A1278" s="661" t="s">
        <v>3020</v>
      </c>
      <c r="B1278" s="662" t="s">
        <v>4199</v>
      </c>
      <c r="C1278" s="663" t="s">
        <v>3021</v>
      </c>
      <c r="D1278" s="664" t="s">
        <v>4213</v>
      </c>
      <c r="E1278" s="663" t="s">
        <v>597</v>
      </c>
      <c r="F1278" s="664" t="s">
        <v>4237</v>
      </c>
      <c r="G1278" s="663" t="s">
        <v>627</v>
      </c>
      <c r="H1278" s="663" t="s">
        <v>3244</v>
      </c>
      <c r="I1278" s="663" t="s">
        <v>215</v>
      </c>
      <c r="J1278" s="663" t="s">
        <v>3245</v>
      </c>
      <c r="K1278" s="663"/>
      <c r="L1278" s="665">
        <v>133.21999999999997</v>
      </c>
      <c r="M1278" s="665">
        <v>4</v>
      </c>
      <c r="N1278" s="666">
        <v>532.87999999999988</v>
      </c>
    </row>
    <row r="1279" spans="1:14" ht="14.4" customHeight="1" x14ac:dyDescent="0.3">
      <c r="A1279" s="661" t="s">
        <v>3020</v>
      </c>
      <c r="B1279" s="662" t="s">
        <v>4199</v>
      </c>
      <c r="C1279" s="663" t="s">
        <v>3021</v>
      </c>
      <c r="D1279" s="664" t="s">
        <v>4213</v>
      </c>
      <c r="E1279" s="663" t="s">
        <v>597</v>
      </c>
      <c r="F1279" s="664" t="s">
        <v>4237</v>
      </c>
      <c r="G1279" s="663" t="s">
        <v>627</v>
      </c>
      <c r="H1279" s="663" t="s">
        <v>3246</v>
      </c>
      <c r="I1279" s="663" t="s">
        <v>3247</v>
      </c>
      <c r="J1279" s="663" t="s">
        <v>1737</v>
      </c>
      <c r="K1279" s="663" t="s">
        <v>1738</v>
      </c>
      <c r="L1279" s="665">
        <v>193.56</v>
      </c>
      <c r="M1279" s="665">
        <v>1</v>
      </c>
      <c r="N1279" s="666">
        <v>193.56</v>
      </c>
    </row>
    <row r="1280" spans="1:14" ht="14.4" customHeight="1" x14ac:dyDescent="0.3">
      <c r="A1280" s="661" t="s">
        <v>3020</v>
      </c>
      <c r="B1280" s="662" t="s">
        <v>4199</v>
      </c>
      <c r="C1280" s="663" t="s">
        <v>3021</v>
      </c>
      <c r="D1280" s="664" t="s">
        <v>4213</v>
      </c>
      <c r="E1280" s="663" t="s">
        <v>597</v>
      </c>
      <c r="F1280" s="664" t="s">
        <v>4237</v>
      </c>
      <c r="G1280" s="663" t="s">
        <v>627</v>
      </c>
      <c r="H1280" s="663" t="s">
        <v>3248</v>
      </c>
      <c r="I1280" s="663" t="s">
        <v>3249</v>
      </c>
      <c r="J1280" s="663" t="s">
        <v>3250</v>
      </c>
      <c r="K1280" s="663" t="s">
        <v>2217</v>
      </c>
      <c r="L1280" s="665">
        <v>46.436537112114934</v>
      </c>
      <c r="M1280" s="665">
        <v>6</v>
      </c>
      <c r="N1280" s="666">
        <v>278.6192226726896</v>
      </c>
    </row>
    <row r="1281" spans="1:14" ht="14.4" customHeight="1" x14ac:dyDescent="0.3">
      <c r="A1281" s="661" t="s">
        <v>3020</v>
      </c>
      <c r="B1281" s="662" t="s">
        <v>4199</v>
      </c>
      <c r="C1281" s="663" t="s">
        <v>3021</v>
      </c>
      <c r="D1281" s="664" t="s">
        <v>4213</v>
      </c>
      <c r="E1281" s="663" t="s">
        <v>597</v>
      </c>
      <c r="F1281" s="664" t="s">
        <v>4237</v>
      </c>
      <c r="G1281" s="663" t="s">
        <v>627</v>
      </c>
      <c r="H1281" s="663" t="s">
        <v>1421</v>
      </c>
      <c r="I1281" s="663" t="s">
        <v>1422</v>
      </c>
      <c r="J1281" s="663" t="s">
        <v>1423</v>
      </c>
      <c r="K1281" s="663" t="s">
        <v>1424</v>
      </c>
      <c r="L1281" s="665">
        <v>42.87</v>
      </c>
      <c r="M1281" s="665">
        <v>1</v>
      </c>
      <c r="N1281" s="666">
        <v>42.87</v>
      </c>
    </row>
    <row r="1282" spans="1:14" ht="14.4" customHeight="1" x14ac:dyDescent="0.3">
      <c r="A1282" s="661" t="s">
        <v>3020</v>
      </c>
      <c r="B1282" s="662" t="s">
        <v>4199</v>
      </c>
      <c r="C1282" s="663" t="s">
        <v>3021</v>
      </c>
      <c r="D1282" s="664" t="s">
        <v>4213</v>
      </c>
      <c r="E1282" s="663" t="s">
        <v>597</v>
      </c>
      <c r="F1282" s="664" t="s">
        <v>4237</v>
      </c>
      <c r="G1282" s="663" t="s">
        <v>627</v>
      </c>
      <c r="H1282" s="663" t="s">
        <v>3251</v>
      </c>
      <c r="I1282" s="663" t="s">
        <v>3252</v>
      </c>
      <c r="J1282" s="663" t="s">
        <v>3253</v>
      </c>
      <c r="K1282" s="663" t="s">
        <v>3254</v>
      </c>
      <c r="L1282" s="665">
        <v>0</v>
      </c>
      <c r="M1282" s="665">
        <v>0</v>
      </c>
      <c r="N1282" s="666">
        <v>0</v>
      </c>
    </row>
    <row r="1283" spans="1:14" ht="14.4" customHeight="1" x14ac:dyDescent="0.3">
      <c r="A1283" s="661" t="s">
        <v>3020</v>
      </c>
      <c r="B1283" s="662" t="s">
        <v>4199</v>
      </c>
      <c r="C1283" s="663" t="s">
        <v>3021</v>
      </c>
      <c r="D1283" s="664" t="s">
        <v>4213</v>
      </c>
      <c r="E1283" s="663" t="s">
        <v>597</v>
      </c>
      <c r="F1283" s="664" t="s">
        <v>4237</v>
      </c>
      <c r="G1283" s="663" t="s">
        <v>627</v>
      </c>
      <c r="H1283" s="663" t="s">
        <v>1425</v>
      </c>
      <c r="I1283" s="663" t="s">
        <v>1426</v>
      </c>
      <c r="J1283" s="663" t="s">
        <v>1427</v>
      </c>
      <c r="K1283" s="663" t="s">
        <v>1246</v>
      </c>
      <c r="L1283" s="665">
        <v>44.079670973159608</v>
      </c>
      <c r="M1283" s="665">
        <v>1</v>
      </c>
      <c r="N1283" s="666">
        <v>44.079670973159608</v>
      </c>
    </row>
    <row r="1284" spans="1:14" ht="14.4" customHeight="1" x14ac:dyDescent="0.3">
      <c r="A1284" s="661" t="s">
        <v>3020</v>
      </c>
      <c r="B1284" s="662" t="s">
        <v>4199</v>
      </c>
      <c r="C1284" s="663" t="s">
        <v>3021</v>
      </c>
      <c r="D1284" s="664" t="s">
        <v>4213</v>
      </c>
      <c r="E1284" s="663" t="s">
        <v>597</v>
      </c>
      <c r="F1284" s="664" t="s">
        <v>4237</v>
      </c>
      <c r="G1284" s="663" t="s">
        <v>627</v>
      </c>
      <c r="H1284" s="663" t="s">
        <v>1428</v>
      </c>
      <c r="I1284" s="663" t="s">
        <v>1429</v>
      </c>
      <c r="J1284" s="663" t="s">
        <v>1430</v>
      </c>
      <c r="K1284" s="663" t="s">
        <v>1431</v>
      </c>
      <c r="L1284" s="665">
        <v>112.6063151168488</v>
      </c>
      <c r="M1284" s="665">
        <v>433</v>
      </c>
      <c r="N1284" s="666">
        <v>48758.534445595535</v>
      </c>
    </row>
    <row r="1285" spans="1:14" ht="14.4" customHeight="1" x14ac:dyDescent="0.3">
      <c r="A1285" s="661" t="s">
        <v>3020</v>
      </c>
      <c r="B1285" s="662" t="s">
        <v>4199</v>
      </c>
      <c r="C1285" s="663" t="s">
        <v>3021</v>
      </c>
      <c r="D1285" s="664" t="s">
        <v>4213</v>
      </c>
      <c r="E1285" s="663" t="s">
        <v>597</v>
      </c>
      <c r="F1285" s="664" t="s">
        <v>4237</v>
      </c>
      <c r="G1285" s="663" t="s">
        <v>627</v>
      </c>
      <c r="H1285" s="663" t="s">
        <v>1432</v>
      </c>
      <c r="I1285" s="663" t="s">
        <v>1433</v>
      </c>
      <c r="J1285" s="663" t="s">
        <v>1434</v>
      </c>
      <c r="K1285" s="663" t="s">
        <v>1435</v>
      </c>
      <c r="L1285" s="665">
        <v>107.06323292223266</v>
      </c>
      <c r="M1285" s="665">
        <v>15</v>
      </c>
      <c r="N1285" s="666">
        <v>1605.9484938334899</v>
      </c>
    </row>
    <row r="1286" spans="1:14" ht="14.4" customHeight="1" x14ac:dyDescent="0.3">
      <c r="A1286" s="661" t="s">
        <v>3020</v>
      </c>
      <c r="B1286" s="662" t="s">
        <v>4199</v>
      </c>
      <c r="C1286" s="663" t="s">
        <v>3021</v>
      </c>
      <c r="D1286" s="664" t="s">
        <v>4213</v>
      </c>
      <c r="E1286" s="663" t="s">
        <v>597</v>
      </c>
      <c r="F1286" s="664" t="s">
        <v>4237</v>
      </c>
      <c r="G1286" s="663" t="s">
        <v>627</v>
      </c>
      <c r="H1286" s="663" t="s">
        <v>3255</v>
      </c>
      <c r="I1286" s="663" t="s">
        <v>3256</v>
      </c>
      <c r="J1286" s="663" t="s">
        <v>3257</v>
      </c>
      <c r="K1286" s="663" t="s">
        <v>3258</v>
      </c>
      <c r="L1286" s="665">
        <v>544.17000000000007</v>
      </c>
      <c r="M1286" s="665">
        <v>4</v>
      </c>
      <c r="N1286" s="666">
        <v>2176.6800000000003</v>
      </c>
    </row>
    <row r="1287" spans="1:14" ht="14.4" customHeight="1" x14ac:dyDescent="0.3">
      <c r="A1287" s="661" t="s">
        <v>3020</v>
      </c>
      <c r="B1287" s="662" t="s">
        <v>4199</v>
      </c>
      <c r="C1287" s="663" t="s">
        <v>3021</v>
      </c>
      <c r="D1287" s="664" t="s">
        <v>4213</v>
      </c>
      <c r="E1287" s="663" t="s">
        <v>597</v>
      </c>
      <c r="F1287" s="664" t="s">
        <v>4237</v>
      </c>
      <c r="G1287" s="663" t="s">
        <v>627</v>
      </c>
      <c r="H1287" s="663" t="s">
        <v>3259</v>
      </c>
      <c r="I1287" s="663" t="s">
        <v>3260</v>
      </c>
      <c r="J1287" s="663" t="s">
        <v>3261</v>
      </c>
      <c r="K1287" s="663" t="s">
        <v>3262</v>
      </c>
      <c r="L1287" s="665">
        <v>131.19486476284703</v>
      </c>
      <c r="M1287" s="665">
        <v>13</v>
      </c>
      <c r="N1287" s="666">
        <v>1705.5332419170115</v>
      </c>
    </row>
    <row r="1288" spans="1:14" ht="14.4" customHeight="1" x14ac:dyDescent="0.3">
      <c r="A1288" s="661" t="s">
        <v>3020</v>
      </c>
      <c r="B1288" s="662" t="s">
        <v>4199</v>
      </c>
      <c r="C1288" s="663" t="s">
        <v>3021</v>
      </c>
      <c r="D1288" s="664" t="s">
        <v>4213</v>
      </c>
      <c r="E1288" s="663" t="s">
        <v>597</v>
      </c>
      <c r="F1288" s="664" t="s">
        <v>4237</v>
      </c>
      <c r="G1288" s="663" t="s">
        <v>627</v>
      </c>
      <c r="H1288" s="663" t="s">
        <v>1440</v>
      </c>
      <c r="I1288" s="663" t="s">
        <v>1441</v>
      </c>
      <c r="J1288" s="663" t="s">
        <v>1442</v>
      </c>
      <c r="K1288" s="663" t="s">
        <v>1443</v>
      </c>
      <c r="L1288" s="665">
        <v>436.73999420237703</v>
      </c>
      <c r="M1288" s="665">
        <v>1</v>
      </c>
      <c r="N1288" s="666">
        <v>436.73999420237703</v>
      </c>
    </row>
    <row r="1289" spans="1:14" ht="14.4" customHeight="1" x14ac:dyDescent="0.3">
      <c r="A1289" s="661" t="s">
        <v>3020</v>
      </c>
      <c r="B1289" s="662" t="s">
        <v>4199</v>
      </c>
      <c r="C1289" s="663" t="s">
        <v>3021</v>
      </c>
      <c r="D1289" s="664" t="s">
        <v>4213</v>
      </c>
      <c r="E1289" s="663" t="s">
        <v>597</v>
      </c>
      <c r="F1289" s="664" t="s">
        <v>4237</v>
      </c>
      <c r="G1289" s="663" t="s">
        <v>627</v>
      </c>
      <c r="H1289" s="663" t="s">
        <v>2953</v>
      </c>
      <c r="I1289" s="663" t="s">
        <v>2954</v>
      </c>
      <c r="J1289" s="663" t="s">
        <v>1229</v>
      </c>
      <c r="K1289" s="663" t="s">
        <v>2955</v>
      </c>
      <c r="L1289" s="665">
        <v>326.32</v>
      </c>
      <c r="M1289" s="665">
        <v>19</v>
      </c>
      <c r="N1289" s="666">
        <v>6200.08</v>
      </c>
    </row>
    <row r="1290" spans="1:14" ht="14.4" customHeight="1" x14ac:dyDescent="0.3">
      <c r="A1290" s="661" t="s">
        <v>3020</v>
      </c>
      <c r="B1290" s="662" t="s">
        <v>4199</v>
      </c>
      <c r="C1290" s="663" t="s">
        <v>3021</v>
      </c>
      <c r="D1290" s="664" t="s">
        <v>4213</v>
      </c>
      <c r="E1290" s="663" t="s">
        <v>597</v>
      </c>
      <c r="F1290" s="664" t="s">
        <v>4237</v>
      </c>
      <c r="G1290" s="663" t="s">
        <v>627</v>
      </c>
      <c r="H1290" s="663" t="s">
        <v>3263</v>
      </c>
      <c r="I1290" s="663" t="s">
        <v>3264</v>
      </c>
      <c r="J1290" s="663" t="s">
        <v>3265</v>
      </c>
      <c r="K1290" s="663" t="s">
        <v>3266</v>
      </c>
      <c r="L1290" s="665">
        <v>70.019928845940044</v>
      </c>
      <c r="M1290" s="665">
        <v>4</v>
      </c>
      <c r="N1290" s="666">
        <v>280.07971538376017</v>
      </c>
    </row>
    <row r="1291" spans="1:14" ht="14.4" customHeight="1" x14ac:dyDescent="0.3">
      <c r="A1291" s="661" t="s">
        <v>3020</v>
      </c>
      <c r="B1291" s="662" t="s">
        <v>4199</v>
      </c>
      <c r="C1291" s="663" t="s">
        <v>3021</v>
      </c>
      <c r="D1291" s="664" t="s">
        <v>4213</v>
      </c>
      <c r="E1291" s="663" t="s">
        <v>597</v>
      </c>
      <c r="F1291" s="664" t="s">
        <v>4237</v>
      </c>
      <c r="G1291" s="663" t="s">
        <v>627</v>
      </c>
      <c r="H1291" s="663" t="s">
        <v>3267</v>
      </c>
      <c r="I1291" s="663" t="s">
        <v>3268</v>
      </c>
      <c r="J1291" s="663" t="s">
        <v>3269</v>
      </c>
      <c r="K1291" s="663" t="s">
        <v>3270</v>
      </c>
      <c r="L1291" s="665">
        <v>1011.9327412980739</v>
      </c>
      <c r="M1291" s="665">
        <v>4</v>
      </c>
      <c r="N1291" s="666">
        <v>4047.7309651922956</v>
      </c>
    </row>
    <row r="1292" spans="1:14" ht="14.4" customHeight="1" x14ac:dyDescent="0.3">
      <c r="A1292" s="661" t="s">
        <v>3020</v>
      </c>
      <c r="B1292" s="662" t="s">
        <v>4199</v>
      </c>
      <c r="C1292" s="663" t="s">
        <v>3021</v>
      </c>
      <c r="D1292" s="664" t="s">
        <v>4213</v>
      </c>
      <c r="E1292" s="663" t="s">
        <v>597</v>
      </c>
      <c r="F1292" s="664" t="s">
        <v>4237</v>
      </c>
      <c r="G1292" s="663" t="s">
        <v>627</v>
      </c>
      <c r="H1292" s="663" t="s">
        <v>3271</v>
      </c>
      <c r="I1292" s="663" t="s">
        <v>3272</v>
      </c>
      <c r="J1292" s="663" t="s">
        <v>1446</v>
      </c>
      <c r="K1292" s="663" t="s">
        <v>950</v>
      </c>
      <c r="L1292" s="665">
        <v>52.842363636363629</v>
      </c>
      <c r="M1292" s="665">
        <v>55</v>
      </c>
      <c r="N1292" s="666">
        <v>2906.3299999999995</v>
      </c>
    </row>
    <row r="1293" spans="1:14" ht="14.4" customHeight="1" x14ac:dyDescent="0.3">
      <c r="A1293" s="661" t="s">
        <v>3020</v>
      </c>
      <c r="B1293" s="662" t="s">
        <v>4199</v>
      </c>
      <c r="C1293" s="663" t="s">
        <v>3021</v>
      </c>
      <c r="D1293" s="664" t="s">
        <v>4213</v>
      </c>
      <c r="E1293" s="663" t="s">
        <v>597</v>
      </c>
      <c r="F1293" s="664" t="s">
        <v>4237</v>
      </c>
      <c r="G1293" s="663" t="s">
        <v>627</v>
      </c>
      <c r="H1293" s="663" t="s">
        <v>1453</v>
      </c>
      <c r="I1293" s="663" t="s">
        <v>1453</v>
      </c>
      <c r="J1293" s="663" t="s">
        <v>1454</v>
      </c>
      <c r="K1293" s="663" t="s">
        <v>1455</v>
      </c>
      <c r="L1293" s="665">
        <v>91.999584777685385</v>
      </c>
      <c r="M1293" s="665">
        <v>2</v>
      </c>
      <c r="N1293" s="666">
        <v>183.99916955537077</v>
      </c>
    </row>
    <row r="1294" spans="1:14" ht="14.4" customHeight="1" x14ac:dyDescent="0.3">
      <c r="A1294" s="661" t="s">
        <v>3020</v>
      </c>
      <c r="B1294" s="662" t="s">
        <v>4199</v>
      </c>
      <c r="C1294" s="663" t="s">
        <v>3021</v>
      </c>
      <c r="D1294" s="664" t="s">
        <v>4213</v>
      </c>
      <c r="E1294" s="663" t="s">
        <v>597</v>
      </c>
      <c r="F1294" s="664" t="s">
        <v>4237</v>
      </c>
      <c r="G1294" s="663" t="s">
        <v>627</v>
      </c>
      <c r="H1294" s="663" t="s">
        <v>2595</v>
      </c>
      <c r="I1294" s="663" t="s">
        <v>215</v>
      </c>
      <c r="J1294" s="663" t="s">
        <v>2596</v>
      </c>
      <c r="K1294" s="663" t="s">
        <v>2597</v>
      </c>
      <c r="L1294" s="665">
        <v>176.5542857142857</v>
      </c>
      <c r="M1294" s="665">
        <v>14</v>
      </c>
      <c r="N1294" s="666">
        <v>2471.7599999999998</v>
      </c>
    </row>
    <row r="1295" spans="1:14" ht="14.4" customHeight="1" x14ac:dyDescent="0.3">
      <c r="A1295" s="661" t="s">
        <v>3020</v>
      </c>
      <c r="B1295" s="662" t="s">
        <v>4199</v>
      </c>
      <c r="C1295" s="663" t="s">
        <v>3021</v>
      </c>
      <c r="D1295" s="664" t="s">
        <v>4213</v>
      </c>
      <c r="E1295" s="663" t="s">
        <v>597</v>
      </c>
      <c r="F1295" s="664" t="s">
        <v>4237</v>
      </c>
      <c r="G1295" s="663" t="s">
        <v>627</v>
      </c>
      <c r="H1295" s="663" t="s">
        <v>2598</v>
      </c>
      <c r="I1295" s="663" t="s">
        <v>2599</v>
      </c>
      <c r="J1295" s="663" t="s">
        <v>2600</v>
      </c>
      <c r="K1295" s="663" t="s">
        <v>2601</v>
      </c>
      <c r="L1295" s="665">
        <v>915.52907761112101</v>
      </c>
      <c r="M1295" s="665">
        <v>130</v>
      </c>
      <c r="N1295" s="666">
        <v>119018.78008944573</v>
      </c>
    </row>
    <row r="1296" spans="1:14" ht="14.4" customHeight="1" x14ac:dyDescent="0.3">
      <c r="A1296" s="661" t="s">
        <v>3020</v>
      </c>
      <c r="B1296" s="662" t="s">
        <v>4199</v>
      </c>
      <c r="C1296" s="663" t="s">
        <v>3021</v>
      </c>
      <c r="D1296" s="664" t="s">
        <v>4213</v>
      </c>
      <c r="E1296" s="663" t="s">
        <v>597</v>
      </c>
      <c r="F1296" s="664" t="s">
        <v>4237</v>
      </c>
      <c r="G1296" s="663" t="s">
        <v>627</v>
      </c>
      <c r="H1296" s="663" t="s">
        <v>3273</v>
      </c>
      <c r="I1296" s="663" t="s">
        <v>3274</v>
      </c>
      <c r="J1296" s="663" t="s">
        <v>3275</v>
      </c>
      <c r="K1296" s="663" t="s">
        <v>1380</v>
      </c>
      <c r="L1296" s="665">
        <v>5625.7623529411758</v>
      </c>
      <c r="M1296" s="665">
        <v>8.5</v>
      </c>
      <c r="N1296" s="666">
        <v>47818.979999999996</v>
      </c>
    </row>
    <row r="1297" spans="1:14" ht="14.4" customHeight="1" x14ac:dyDescent="0.3">
      <c r="A1297" s="661" t="s">
        <v>3020</v>
      </c>
      <c r="B1297" s="662" t="s">
        <v>4199</v>
      </c>
      <c r="C1297" s="663" t="s">
        <v>3021</v>
      </c>
      <c r="D1297" s="664" t="s">
        <v>4213</v>
      </c>
      <c r="E1297" s="663" t="s">
        <v>597</v>
      </c>
      <c r="F1297" s="664" t="s">
        <v>4237</v>
      </c>
      <c r="G1297" s="663" t="s">
        <v>627</v>
      </c>
      <c r="H1297" s="663" t="s">
        <v>1456</v>
      </c>
      <c r="I1297" s="663" t="s">
        <v>1457</v>
      </c>
      <c r="J1297" s="663" t="s">
        <v>1458</v>
      </c>
      <c r="K1297" s="663" t="s">
        <v>1459</v>
      </c>
      <c r="L1297" s="665">
        <v>382.36666789804224</v>
      </c>
      <c r="M1297" s="665">
        <v>135.35</v>
      </c>
      <c r="N1297" s="666">
        <v>51753.328500000018</v>
      </c>
    </row>
    <row r="1298" spans="1:14" ht="14.4" customHeight="1" x14ac:dyDescent="0.3">
      <c r="A1298" s="661" t="s">
        <v>3020</v>
      </c>
      <c r="B1298" s="662" t="s">
        <v>4199</v>
      </c>
      <c r="C1298" s="663" t="s">
        <v>3021</v>
      </c>
      <c r="D1298" s="664" t="s">
        <v>4213</v>
      </c>
      <c r="E1298" s="663" t="s">
        <v>597</v>
      </c>
      <c r="F1298" s="664" t="s">
        <v>4237</v>
      </c>
      <c r="G1298" s="663" t="s">
        <v>627</v>
      </c>
      <c r="H1298" s="663" t="s">
        <v>3276</v>
      </c>
      <c r="I1298" s="663" t="s">
        <v>3277</v>
      </c>
      <c r="J1298" s="663" t="s">
        <v>3278</v>
      </c>
      <c r="K1298" s="663" t="s">
        <v>3279</v>
      </c>
      <c r="L1298" s="665">
        <v>198.18900513374436</v>
      </c>
      <c r="M1298" s="665">
        <v>2</v>
      </c>
      <c r="N1298" s="666">
        <v>396.37801026748872</v>
      </c>
    </row>
    <row r="1299" spans="1:14" ht="14.4" customHeight="1" x14ac:dyDescent="0.3">
      <c r="A1299" s="661" t="s">
        <v>3020</v>
      </c>
      <c r="B1299" s="662" t="s">
        <v>4199</v>
      </c>
      <c r="C1299" s="663" t="s">
        <v>3021</v>
      </c>
      <c r="D1299" s="664" t="s">
        <v>4213</v>
      </c>
      <c r="E1299" s="663" t="s">
        <v>597</v>
      </c>
      <c r="F1299" s="664" t="s">
        <v>4237</v>
      </c>
      <c r="G1299" s="663" t="s">
        <v>627</v>
      </c>
      <c r="H1299" s="663" t="s">
        <v>3280</v>
      </c>
      <c r="I1299" s="663" t="s">
        <v>215</v>
      </c>
      <c r="J1299" s="663" t="s">
        <v>3281</v>
      </c>
      <c r="K1299" s="663"/>
      <c r="L1299" s="665">
        <v>95.528988869627824</v>
      </c>
      <c r="M1299" s="665">
        <v>6</v>
      </c>
      <c r="N1299" s="666">
        <v>573.17393321776694</v>
      </c>
    </row>
    <row r="1300" spans="1:14" ht="14.4" customHeight="1" x14ac:dyDescent="0.3">
      <c r="A1300" s="661" t="s">
        <v>3020</v>
      </c>
      <c r="B1300" s="662" t="s">
        <v>4199</v>
      </c>
      <c r="C1300" s="663" t="s">
        <v>3021</v>
      </c>
      <c r="D1300" s="664" t="s">
        <v>4213</v>
      </c>
      <c r="E1300" s="663" t="s">
        <v>597</v>
      </c>
      <c r="F1300" s="664" t="s">
        <v>4237</v>
      </c>
      <c r="G1300" s="663" t="s">
        <v>627</v>
      </c>
      <c r="H1300" s="663" t="s">
        <v>3282</v>
      </c>
      <c r="I1300" s="663" t="s">
        <v>215</v>
      </c>
      <c r="J1300" s="663" t="s">
        <v>3283</v>
      </c>
      <c r="K1300" s="663"/>
      <c r="L1300" s="665">
        <v>264.38333563649059</v>
      </c>
      <c r="M1300" s="665">
        <v>4</v>
      </c>
      <c r="N1300" s="666">
        <v>1057.5333425459623</v>
      </c>
    </row>
    <row r="1301" spans="1:14" ht="14.4" customHeight="1" x14ac:dyDescent="0.3">
      <c r="A1301" s="661" t="s">
        <v>3020</v>
      </c>
      <c r="B1301" s="662" t="s">
        <v>4199</v>
      </c>
      <c r="C1301" s="663" t="s">
        <v>3021</v>
      </c>
      <c r="D1301" s="664" t="s">
        <v>4213</v>
      </c>
      <c r="E1301" s="663" t="s">
        <v>597</v>
      </c>
      <c r="F1301" s="664" t="s">
        <v>4237</v>
      </c>
      <c r="G1301" s="663" t="s">
        <v>627</v>
      </c>
      <c r="H1301" s="663" t="s">
        <v>3284</v>
      </c>
      <c r="I1301" s="663" t="s">
        <v>215</v>
      </c>
      <c r="J1301" s="663" t="s">
        <v>3285</v>
      </c>
      <c r="K1301" s="663"/>
      <c r="L1301" s="665">
        <v>146.00467985013719</v>
      </c>
      <c r="M1301" s="665">
        <v>23</v>
      </c>
      <c r="N1301" s="666">
        <v>3358.1076365531553</v>
      </c>
    </row>
    <row r="1302" spans="1:14" ht="14.4" customHeight="1" x14ac:dyDescent="0.3">
      <c r="A1302" s="661" t="s">
        <v>3020</v>
      </c>
      <c r="B1302" s="662" t="s">
        <v>4199</v>
      </c>
      <c r="C1302" s="663" t="s">
        <v>3021</v>
      </c>
      <c r="D1302" s="664" t="s">
        <v>4213</v>
      </c>
      <c r="E1302" s="663" t="s">
        <v>597</v>
      </c>
      <c r="F1302" s="664" t="s">
        <v>4237</v>
      </c>
      <c r="G1302" s="663" t="s">
        <v>627</v>
      </c>
      <c r="H1302" s="663" t="s">
        <v>3286</v>
      </c>
      <c r="I1302" s="663" t="s">
        <v>3287</v>
      </c>
      <c r="J1302" s="663" t="s">
        <v>3136</v>
      </c>
      <c r="K1302" s="663" t="s">
        <v>3288</v>
      </c>
      <c r="L1302" s="665">
        <v>42.019530454869518</v>
      </c>
      <c r="M1302" s="665">
        <v>2</v>
      </c>
      <c r="N1302" s="666">
        <v>84.039060909739035</v>
      </c>
    </row>
    <row r="1303" spans="1:14" ht="14.4" customHeight="1" x14ac:dyDescent="0.3">
      <c r="A1303" s="661" t="s">
        <v>3020</v>
      </c>
      <c r="B1303" s="662" t="s">
        <v>4199</v>
      </c>
      <c r="C1303" s="663" t="s">
        <v>3021</v>
      </c>
      <c r="D1303" s="664" t="s">
        <v>4213</v>
      </c>
      <c r="E1303" s="663" t="s">
        <v>597</v>
      </c>
      <c r="F1303" s="664" t="s">
        <v>4237</v>
      </c>
      <c r="G1303" s="663" t="s">
        <v>627</v>
      </c>
      <c r="H1303" s="663" t="s">
        <v>3289</v>
      </c>
      <c r="I1303" s="663" t="s">
        <v>3290</v>
      </c>
      <c r="J1303" s="663" t="s">
        <v>3291</v>
      </c>
      <c r="K1303" s="663" t="s">
        <v>3292</v>
      </c>
      <c r="L1303" s="665">
        <v>96.36000000000007</v>
      </c>
      <c r="M1303" s="665">
        <v>1</v>
      </c>
      <c r="N1303" s="666">
        <v>96.36000000000007</v>
      </c>
    </row>
    <row r="1304" spans="1:14" ht="14.4" customHeight="1" x14ac:dyDescent="0.3">
      <c r="A1304" s="661" t="s">
        <v>3020</v>
      </c>
      <c r="B1304" s="662" t="s">
        <v>4199</v>
      </c>
      <c r="C1304" s="663" t="s">
        <v>3021</v>
      </c>
      <c r="D1304" s="664" t="s">
        <v>4213</v>
      </c>
      <c r="E1304" s="663" t="s">
        <v>597</v>
      </c>
      <c r="F1304" s="664" t="s">
        <v>4237</v>
      </c>
      <c r="G1304" s="663" t="s">
        <v>627</v>
      </c>
      <c r="H1304" s="663" t="s">
        <v>3293</v>
      </c>
      <c r="I1304" s="663" t="s">
        <v>3294</v>
      </c>
      <c r="J1304" s="663" t="s">
        <v>3295</v>
      </c>
      <c r="K1304" s="663" t="s">
        <v>3296</v>
      </c>
      <c r="L1304" s="665">
        <v>213.10999999999999</v>
      </c>
      <c r="M1304" s="665">
        <v>1</v>
      </c>
      <c r="N1304" s="666">
        <v>213.10999999999999</v>
      </c>
    </row>
    <row r="1305" spans="1:14" ht="14.4" customHeight="1" x14ac:dyDescent="0.3">
      <c r="A1305" s="661" t="s">
        <v>3020</v>
      </c>
      <c r="B1305" s="662" t="s">
        <v>4199</v>
      </c>
      <c r="C1305" s="663" t="s">
        <v>3021</v>
      </c>
      <c r="D1305" s="664" t="s">
        <v>4213</v>
      </c>
      <c r="E1305" s="663" t="s">
        <v>597</v>
      </c>
      <c r="F1305" s="664" t="s">
        <v>4237</v>
      </c>
      <c r="G1305" s="663" t="s">
        <v>627</v>
      </c>
      <c r="H1305" s="663" t="s">
        <v>3297</v>
      </c>
      <c r="I1305" s="663" t="s">
        <v>3298</v>
      </c>
      <c r="J1305" s="663" t="s">
        <v>1181</v>
      </c>
      <c r="K1305" s="663" t="s">
        <v>3299</v>
      </c>
      <c r="L1305" s="665">
        <v>0</v>
      </c>
      <c r="M1305" s="665">
        <v>0</v>
      </c>
      <c r="N1305" s="666">
        <v>0</v>
      </c>
    </row>
    <row r="1306" spans="1:14" ht="14.4" customHeight="1" x14ac:dyDescent="0.3">
      <c r="A1306" s="661" t="s">
        <v>3020</v>
      </c>
      <c r="B1306" s="662" t="s">
        <v>4199</v>
      </c>
      <c r="C1306" s="663" t="s">
        <v>3021</v>
      </c>
      <c r="D1306" s="664" t="s">
        <v>4213</v>
      </c>
      <c r="E1306" s="663" t="s">
        <v>597</v>
      </c>
      <c r="F1306" s="664" t="s">
        <v>4237</v>
      </c>
      <c r="G1306" s="663" t="s">
        <v>627</v>
      </c>
      <c r="H1306" s="663" t="s">
        <v>3300</v>
      </c>
      <c r="I1306" s="663" t="s">
        <v>3301</v>
      </c>
      <c r="J1306" s="663" t="s">
        <v>3302</v>
      </c>
      <c r="K1306" s="663" t="s">
        <v>3303</v>
      </c>
      <c r="L1306" s="665">
        <v>41.889999999999993</v>
      </c>
      <c r="M1306" s="665">
        <v>1</v>
      </c>
      <c r="N1306" s="666">
        <v>41.889999999999993</v>
      </c>
    </row>
    <row r="1307" spans="1:14" ht="14.4" customHeight="1" x14ac:dyDescent="0.3">
      <c r="A1307" s="661" t="s">
        <v>3020</v>
      </c>
      <c r="B1307" s="662" t="s">
        <v>4199</v>
      </c>
      <c r="C1307" s="663" t="s">
        <v>3021</v>
      </c>
      <c r="D1307" s="664" t="s">
        <v>4213</v>
      </c>
      <c r="E1307" s="663" t="s">
        <v>597</v>
      </c>
      <c r="F1307" s="664" t="s">
        <v>4237</v>
      </c>
      <c r="G1307" s="663" t="s">
        <v>627</v>
      </c>
      <c r="H1307" s="663" t="s">
        <v>3304</v>
      </c>
      <c r="I1307" s="663" t="s">
        <v>3304</v>
      </c>
      <c r="J1307" s="663" t="s">
        <v>3305</v>
      </c>
      <c r="K1307" s="663" t="s">
        <v>3306</v>
      </c>
      <c r="L1307" s="665">
        <v>86.170000000000044</v>
      </c>
      <c r="M1307" s="665">
        <v>4</v>
      </c>
      <c r="N1307" s="666">
        <v>344.68000000000018</v>
      </c>
    </row>
    <row r="1308" spans="1:14" ht="14.4" customHeight="1" x14ac:dyDescent="0.3">
      <c r="A1308" s="661" t="s">
        <v>3020</v>
      </c>
      <c r="B1308" s="662" t="s">
        <v>4199</v>
      </c>
      <c r="C1308" s="663" t="s">
        <v>3021</v>
      </c>
      <c r="D1308" s="664" t="s">
        <v>4213</v>
      </c>
      <c r="E1308" s="663" t="s">
        <v>597</v>
      </c>
      <c r="F1308" s="664" t="s">
        <v>4237</v>
      </c>
      <c r="G1308" s="663" t="s">
        <v>627</v>
      </c>
      <c r="H1308" s="663" t="s">
        <v>1491</v>
      </c>
      <c r="I1308" s="663" t="s">
        <v>215</v>
      </c>
      <c r="J1308" s="663" t="s">
        <v>1492</v>
      </c>
      <c r="K1308" s="663"/>
      <c r="L1308" s="665">
        <v>414.87172839506178</v>
      </c>
      <c r="M1308" s="665">
        <v>27</v>
      </c>
      <c r="N1308" s="666">
        <v>11201.536666666669</v>
      </c>
    </row>
    <row r="1309" spans="1:14" ht="14.4" customHeight="1" x14ac:dyDescent="0.3">
      <c r="A1309" s="661" t="s">
        <v>3020</v>
      </c>
      <c r="B1309" s="662" t="s">
        <v>4199</v>
      </c>
      <c r="C1309" s="663" t="s">
        <v>3021</v>
      </c>
      <c r="D1309" s="664" t="s">
        <v>4213</v>
      </c>
      <c r="E1309" s="663" t="s">
        <v>597</v>
      </c>
      <c r="F1309" s="664" t="s">
        <v>4237</v>
      </c>
      <c r="G1309" s="663" t="s">
        <v>627</v>
      </c>
      <c r="H1309" s="663" t="s">
        <v>1495</v>
      </c>
      <c r="I1309" s="663" t="s">
        <v>215</v>
      </c>
      <c r="J1309" s="663" t="s">
        <v>1496</v>
      </c>
      <c r="K1309" s="663"/>
      <c r="L1309" s="665">
        <v>135.31994237807868</v>
      </c>
      <c r="M1309" s="665">
        <v>1</v>
      </c>
      <c r="N1309" s="666">
        <v>135.31994237807868</v>
      </c>
    </row>
    <row r="1310" spans="1:14" ht="14.4" customHeight="1" x14ac:dyDescent="0.3">
      <c r="A1310" s="661" t="s">
        <v>3020</v>
      </c>
      <c r="B1310" s="662" t="s">
        <v>4199</v>
      </c>
      <c r="C1310" s="663" t="s">
        <v>3021</v>
      </c>
      <c r="D1310" s="664" t="s">
        <v>4213</v>
      </c>
      <c r="E1310" s="663" t="s">
        <v>597</v>
      </c>
      <c r="F1310" s="664" t="s">
        <v>4237</v>
      </c>
      <c r="G1310" s="663" t="s">
        <v>627</v>
      </c>
      <c r="H1310" s="663" t="s">
        <v>3307</v>
      </c>
      <c r="I1310" s="663" t="s">
        <v>215</v>
      </c>
      <c r="J1310" s="663" t="s">
        <v>3308</v>
      </c>
      <c r="K1310" s="663"/>
      <c r="L1310" s="665">
        <v>99.827437263411596</v>
      </c>
      <c r="M1310" s="665">
        <v>3</v>
      </c>
      <c r="N1310" s="666">
        <v>299.4823117902348</v>
      </c>
    </row>
    <row r="1311" spans="1:14" ht="14.4" customHeight="1" x14ac:dyDescent="0.3">
      <c r="A1311" s="661" t="s">
        <v>3020</v>
      </c>
      <c r="B1311" s="662" t="s">
        <v>4199</v>
      </c>
      <c r="C1311" s="663" t="s">
        <v>3021</v>
      </c>
      <c r="D1311" s="664" t="s">
        <v>4213</v>
      </c>
      <c r="E1311" s="663" t="s">
        <v>597</v>
      </c>
      <c r="F1311" s="664" t="s">
        <v>4237</v>
      </c>
      <c r="G1311" s="663" t="s">
        <v>627</v>
      </c>
      <c r="H1311" s="663" t="s">
        <v>3309</v>
      </c>
      <c r="I1311" s="663" t="s">
        <v>3309</v>
      </c>
      <c r="J1311" s="663" t="s">
        <v>3310</v>
      </c>
      <c r="K1311" s="663" t="s">
        <v>3311</v>
      </c>
      <c r="L1311" s="665">
        <v>759.83</v>
      </c>
      <c r="M1311" s="665">
        <v>1</v>
      </c>
      <c r="N1311" s="666">
        <v>759.83</v>
      </c>
    </row>
    <row r="1312" spans="1:14" ht="14.4" customHeight="1" x14ac:dyDescent="0.3">
      <c r="A1312" s="661" t="s">
        <v>3020</v>
      </c>
      <c r="B1312" s="662" t="s">
        <v>4199</v>
      </c>
      <c r="C1312" s="663" t="s">
        <v>3021</v>
      </c>
      <c r="D1312" s="664" t="s">
        <v>4213</v>
      </c>
      <c r="E1312" s="663" t="s">
        <v>597</v>
      </c>
      <c r="F1312" s="664" t="s">
        <v>4237</v>
      </c>
      <c r="G1312" s="663" t="s">
        <v>627</v>
      </c>
      <c r="H1312" s="663" t="s">
        <v>3312</v>
      </c>
      <c r="I1312" s="663" t="s">
        <v>3313</v>
      </c>
      <c r="J1312" s="663" t="s">
        <v>3314</v>
      </c>
      <c r="K1312" s="663" t="s">
        <v>3315</v>
      </c>
      <c r="L1312" s="665">
        <v>76.129924231078391</v>
      </c>
      <c r="M1312" s="665">
        <v>5</v>
      </c>
      <c r="N1312" s="666">
        <v>380.64962115539197</v>
      </c>
    </row>
    <row r="1313" spans="1:14" ht="14.4" customHeight="1" x14ac:dyDescent="0.3">
      <c r="A1313" s="661" t="s">
        <v>3020</v>
      </c>
      <c r="B1313" s="662" t="s">
        <v>4199</v>
      </c>
      <c r="C1313" s="663" t="s">
        <v>3021</v>
      </c>
      <c r="D1313" s="664" t="s">
        <v>4213</v>
      </c>
      <c r="E1313" s="663" t="s">
        <v>597</v>
      </c>
      <c r="F1313" s="664" t="s">
        <v>4237</v>
      </c>
      <c r="G1313" s="663" t="s">
        <v>627</v>
      </c>
      <c r="H1313" s="663" t="s">
        <v>3316</v>
      </c>
      <c r="I1313" s="663" t="s">
        <v>3317</v>
      </c>
      <c r="J1313" s="663" t="s">
        <v>3318</v>
      </c>
      <c r="K1313" s="663" t="s">
        <v>3319</v>
      </c>
      <c r="L1313" s="665">
        <v>250.33999042659852</v>
      </c>
      <c r="M1313" s="665">
        <v>1</v>
      </c>
      <c r="N1313" s="666">
        <v>250.33999042659852</v>
      </c>
    </row>
    <row r="1314" spans="1:14" ht="14.4" customHeight="1" x14ac:dyDescent="0.3">
      <c r="A1314" s="661" t="s">
        <v>3020</v>
      </c>
      <c r="B1314" s="662" t="s">
        <v>4199</v>
      </c>
      <c r="C1314" s="663" t="s">
        <v>3021</v>
      </c>
      <c r="D1314" s="664" t="s">
        <v>4213</v>
      </c>
      <c r="E1314" s="663" t="s">
        <v>597</v>
      </c>
      <c r="F1314" s="664" t="s">
        <v>4237</v>
      </c>
      <c r="G1314" s="663" t="s">
        <v>627</v>
      </c>
      <c r="H1314" s="663" t="s">
        <v>3320</v>
      </c>
      <c r="I1314" s="663" t="s">
        <v>3321</v>
      </c>
      <c r="J1314" s="663" t="s">
        <v>3314</v>
      </c>
      <c r="K1314" s="663" t="s">
        <v>3322</v>
      </c>
      <c r="L1314" s="665">
        <v>140.98999999999998</v>
      </c>
      <c r="M1314" s="665">
        <v>1</v>
      </c>
      <c r="N1314" s="666">
        <v>140.98999999999998</v>
      </c>
    </row>
    <row r="1315" spans="1:14" ht="14.4" customHeight="1" x14ac:dyDescent="0.3">
      <c r="A1315" s="661" t="s">
        <v>3020</v>
      </c>
      <c r="B1315" s="662" t="s">
        <v>4199</v>
      </c>
      <c r="C1315" s="663" t="s">
        <v>3021</v>
      </c>
      <c r="D1315" s="664" t="s">
        <v>4213</v>
      </c>
      <c r="E1315" s="663" t="s">
        <v>597</v>
      </c>
      <c r="F1315" s="664" t="s">
        <v>4237</v>
      </c>
      <c r="G1315" s="663" t="s">
        <v>627</v>
      </c>
      <c r="H1315" s="663" t="s">
        <v>3323</v>
      </c>
      <c r="I1315" s="663" t="s">
        <v>215</v>
      </c>
      <c r="J1315" s="663" t="s">
        <v>3324</v>
      </c>
      <c r="K1315" s="663"/>
      <c r="L1315" s="665">
        <v>131.9502150952103</v>
      </c>
      <c r="M1315" s="665">
        <v>60</v>
      </c>
      <c r="N1315" s="666">
        <v>7917.0129057126178</v>
      </c>
    </row>
    <row r="1316" spans="1:14" ht="14.4" customHeight="1" x14ac:dyDescent="0.3">
      <c r="A1316" s="661" t="s">
        <v>3020</v>
      </c>
      <c r="B1316" s="662" t="s">
        <v>4199</v>
      </c>
      <c r="C1316" s="663" t="s">
        <v>3021</v>
      </c>
      <c r="D1316" s="664" t="s">
        <v>4213</v>
      </c>
      <c r="E1316" s="663" t="s">
        <v>597</v>
      </c>
      <c r="F1316" s="664" t="s">
        <v>4237</v>
      </c>
      <c r="G1316" s="663" t="s">
        <v>627</v>
      </c>
      <c r="H1316" s="663" t="s">
        <v>3325</v>
      </c>
      <c r="I1316" s="663" t="s">
        <v>215</v>
      </c>
      <c r="J1316" s="663" t="s">
        <v>3326</v>
      </c>
      <c r="K1316" s="663"/>
      <c r="L1316" s="665">
        <v>126.78999999999999</v>
      </c>
      <c r="M1316" s="665">
        <v>2</v>
      </c>
      <c r="N1316" s="666">
        <v>253.57999999999998</v>
      </c>
    </row>
    <row r="1317" spans="1:14" ht="14.4" customHeight="1" x14ac:dyDescent="0.3">
      <c r="A1317" s="661" t="s">
        <v>3020</v>
      </c>
      <c r="B1317" s="662" t="s">
        <v>4199</v>
      </c>
      <c r="C1317" s="663" t="s">
        <v>3021</v>
      </c>
      <c r="D1317" s="664" t="s">
        <v>4213</v>
      </c>
      <c r="E1317" s="663" t="s">
        <v>597</v>
      </c>
      <c r="F1317" s="664" t="s">
        <v>4237</v>
      </c>
      <c r="G1317" s="663" t="s">
        <v>627</v>
      </c>
      <c r="H1317" s="663" t="s">
        <v>1508</v>
      </c>
      <c r="I1317" s="663" t="s">
        <v>1509</v>
      </c>
      <c r="J1317" s="663" t="s">
        <v>961</v>
      </c>
      <c r="K1317" s="663" t="s">
        <v>1510</v>
      </c>
      <c r="L1317" s="665">
        <v>142.83000000000013</v>
      </c>
      <c r="M1317" s="665">
        <v>2</v>
      </c>
      <c r="N1317" s="666">
        <v>285.66000000000025</v>
      </c>
    </row>
    <row r="1318" spans="1:14" ht="14.4" customHeight="1" x14ac:dyDescent="0.3">
      <c r="A1318" s="661" t="s">
        <v>3020</v>
      </c>
      <c r="B1318" s="662" t="s">
        <v>4199</v>
      </c>
      <c r="C1318" s="663" t="s">
        <v>3021</v>
      </c>
      <c r="D1318" s="664" t="s">
        <v>4213</v>
      </c>
      <c r="E1318" s="663" t="s">
        <v>597</v>
      </c>
      <c r="F1318" s="664" t="s">
        <v>4237</v>
      </c>
      <c r="G1318" s="663" t="s">
        <v>627</v>
      </c>
      <c r="H1318" s="663" t="s">
        <v>3327</v>
      </c>
      <c r="I1318" s="663" t="s">
        <v>3328</v>
      </c>
      <c r="J1318" s="663" t="s">
        <v>3329</v>
      </c>
      <c r="K1318" s="663" t="s">
        <v>3330</v>
      </c>
      <c r="L1318" s="665">
        <v>393.49096883175707</v>
      </c>
      <c r="M1318" s="665">
        <v>10</v>
      </c>
      <c r="N1318" s="666">
        <v>3934.9096883175707</v>
      </c>
    </row>
    <row r="1319" spans="1:14" ht="14.4" customHeight="1" x14ac:dyDescent="0.3">
      <c r="A1319" s="661" t="s">
        <v>3020</v>
      </c>
      <c r="B1319" s="662" t="s">
        <v>4199</v>
      </c>
      <c r="C1319" s="663" t="s">
        <v>3021</v>
      </c>
      <c r="D1319" s="664" t="s">
        <v>4213</v>
      </c>
      <c r="E1319" s="663" t="s">
        <v>597</v>
      </c>
      <c r="F1319" s="664" t="s">
        <v>4237</v>
      </c>
      <c r="G1319" s="663" t="s">
        <v>627</v>
      </c>
      <c r="H1319" s="663" t="s">
        <v>3331</v>
      </c>
      <c r="I1319" s="663" t="s">
        <v>3332</v>
      </c>
      <c r="J1319" s="663" t="s">
        <v>3333</v>
      </c>
      <c r="K1319" s="663" t="s">
        <v>950</v>
      </c>
      <c r="L1319" s="665">
        <v>104.86406633096597</v>
      </c>
      <c r="M1319" s="665">
        <v>266</v>
      </c>
      <c r="N1319" s="666">
        <v>27893.841644036947</v>
      </c>
    </row>
    <row r="1320" spans="1:14" ht="14.4" customHeight="1" x14ac:dyDescent="0.3">
      <c r="A1320" s="661" t="s">
        <v>3020</v>
      </c>
      <c r="B1320" s="662" t="s">
        <v>4199</v>
      </c>
      <c r="C1320" s="663" t="s">
        <v>3021</v>
      </c>
      <c r="D1320" s="664" t="s">
        <v>4213</v>
      </c>
      <c r="E1320" s="663" t="s">
        <v>597</v>
      </c>
      <c r="F1320" s="664" t="s">
        <v>4237</v>
      </c>
      <c r="G1320" s="663" t="s">
        <v>627</v>
      </c>
      <c r="H1320" s="663" t="s">
        <v>3334</v>
      </c>
      <c r="I1320" s="663" t="s">
        <v>3335</v>
      </c>
      <c r="J1320" s="663" t="s">
        <v>3336</v>
      </c>
      <c r="K1320" s="663" t="s">
        <v>3337</v>
      </c>
      <c r="L1320" s="665">
        <v>153.20972744758319</v>
      </c>
      <c r="M1320" s="665">
        <v>3</v>
      </c>
      <c r="N1320" s="666">
        <v>459.62918234274957</v>
      </c>
    </row>
    <row r="1321" spans="1:14" ht="14.4" customHeight="1" x14ac:dyDescent="0.3">
      <c r="A1321" s="661" t="s">
        <v>3020</v>
      </c>
      <c r="B1321" s="662" t="s">
        <v>4199</v>
      </c>
      <c r="C1321" s="663" t="s">
        <v>3021</v>
      </c>
      <c r="D1321" s="664" t="s">
        <v>4213</v>
      </c>
      <c r="E1321" s="663" t="s">
        <v>597</v>
      </c>
      <c r="F1321" s="664" t="s">
        <v>4237</v>
      </c>
      <c r="G1321" s="663" t="s">
        <v>627</v>
      </c>
      <c r="H1321" s="663" t="s">
        <v>3338</v>
      </c>
      <c r="I1321" s="663" t="s">
        <v>3339</v>
      </c>
      <c r="J1321" s="663" t="s">
        <v>1438</v>
      </c>
      <c r="K1321" s="663" t="s">
        <v>3340</v>
      </c>
      <c r="L1321" s="665">
        <v>48.76</v>
      </c>
      <c r="M1321" s="665">
        <v>3</v>
      </c>
      <c r="N1321" s="666">
        <v>146.28</v>
      </c>
    </row>
    <row r="1322" spans="1:14" ht="14.4" customHeight="1" x14ac:dyDescent="0.3">
      <c r="A1322" s="661" t="s">
        <v>3020</v>
      </c>
      <c r="B1322" s="662" t="s">
        <v>4199</v>
      </c>
      <c r="C1322" s="663" t="s">
        <v>3021</v>
      </c>
      <c r="D1322" s="664" t="s">
        <v>4213</v>
      </c>
      <c r="E1322" s="663" t="s">
        <v>597</v>
      </c>
      <c r="F1322" s="664" t="s">
        <v>4237</v>
      </c>
      <c r="G1322" s="663" t="s">
        <v>627</v>
      </c>
      <c r="H1322" s="663" t="s">
        <v>3341</v>
      </c>
      <c r="I1322" s="663" t="s">
        <v>3342</v>
      </c>
      <c r="J1322" s="663" t="s">
        <v>787</v>
      </c>
      <c r="K1322" s="663" t="s">
        <v>3343</v>
      </c>
      <c r="L1322" s="665">
        <v>63.435000000000002</v>
      </c>
      <c r="M1322" s="665">
        <v>2</v>
      </c>
      <c r="N1322" s="666">
        <v>126.87</v>
      </c>
    </row>
    <row r="1323" spans="1:14" ht="14.4" customHeight="1" x14ac:dyDescent="0.3">
      <c r="A1323" s="661" t="s">
        <v>3020</v>
      </c>
      <c r="B1323" s="662" t="s">
        <v>4199</v>
      </c>
      <c r="C1323" s="663" t="s">
        <v>3021</v>
      </c>
      <c r="D1323" s="664" t="s">
        <v>4213</v>
      </c>
      <c r="E1323" s="663" t="s">
        <v>597</v>
      </c>
      <c r="F1323" s="664" t="s">
        <v>4237</v>
      </c>
      <c r="G1323" s="663" t="s">
        <v>627</v>
      </c>
      <c r="H1323" s="663" t="s">
        <v>3344</v>
      </c>
      <c r="I1323" s="663" t="s">
        <v>3345</v>
      </c>
      <c r="J1323" s="663" t="s">
        <v>3291</v>
      </c>
      <c r="K1323" s="663" t="s">
        <v>3346</v>
      </c>
      <c r="L1323" s="665">
        <v>52.129696818051478</v>
      </c>
      <c r="M1323" s="665">
        <v>1</v>
      </c>
      <c r="N1323" s="666">
        <v>52.129696818051478</v>
      </c>
    </row>
    <row r="1324" spans="1:14" ht="14.4" customHeight="1" x14ac:dyDescent="0.3">
      <c r="A1324" s="661" t="s">
        <v>3020</v>
      </c>
      <c r="B1324" s="662" t="s">
        <v>4199</v>
      </c>
      <c r="C1324" s="663" t="s">
        <v>3021</v>
      </c>
      <c r="D1324" s="664" t="s">
        <v>4213</v>
      </c>
      <c r="E1324" s="663" t="s">
        <v>597</v>
      </c>
      <c r="F1324" s="664" t="s">
        <v>4237</v>
      </c>
      <c r="G1324" s="663" t="s">
        <v>627</v>
      </c>
      <c r="H1324" s="663" t="s">
        <v>3347</v>
      </c>
      <c r="I1324" s="663" t="s">
        <v>215</v>
      </c>
      <c r="J1324" s="663" t="s">
        <v>3348</v>
      </c>
      <c r="K1324" s="663" t="s">
        <v>3349</v>
      </c>
      <c r="L1324" s="665">
        <v>74.390919016583865</v>
      </c>
      <c r="M1324" s="665">
        <v>5</v>
      </c>
      <c r="N1324" s="666">
        <v>371.95459508291935</v>
      </c>
    </row>
    <row r="1325" spans="1:14" ht="14.4" customHeight="1" x14ac:dyDescent="0.3">
      <c r="A1325" s="661" t="s">
        <v>3020</v>
      </c>
      <c r="B1325" s="662" t="s">
        <v>4199</v>
      </c>
      <c r="C1325" s="663" t="s">
        <v>3021</v>
      </c>
      <c r="D1325" s="664" t="s">
        <v>4213</v>
      </c>
      <c r="E1325" s="663" t="s">
        <v>597</v>
      </c>
      <c r="F1325" s="664" t="s">
        <v>4237</v>
      </c>
      <c r="G1325" s="663" t="s">
        <v>627</v>
      </c>
      <c r="H1325" s="663" t="s">
        <v>1521</v>
      </c>
      <c r="I1325" s="663" t="s">
        <v>1522</v>
      </c>
      <c r="J1325" s="663" t="s">
        <v>1523</v>
      </c>
      <c r="K1325" s="663" t="s">
        <v>1524</v>
      </c>
      <c r="L1325" s="665">
        <v>87.15</v>
      </c>
      <c r="M1325" s="665">
        <v>5</v>
      </c>
      <c r="N1325" s="666">
        <v>435.75</v>
      </c>
    </row>
    <row r="1326" spans="1:14" ht="14.4" customHeight="1" x14ac:dyDescent="0.3">
      <c r="A1326" s="661" t="s">
        <v>3020</v>
      </c>
      <c r="B1326" s="662" t="s">
        <v>4199</v>
      </c>
      <c r="C1326" s="663" t="s">
        <v>3021</v>
      </c>
      <c r="D1326" s="664" t="s">
        <v>4213</v>
      </c>
      <c r="E1326" s="663" t="s">
        <v>597</v>
      </c>
      <c r="F1326" s="664" t="s">
        <v>4237</v>
      </c>
      <c r="G1326" s="663" t="s">
        <v>627</v>
      </c>
      <c r="H1326" s="663" t="s">
        <v>1527</v>
      </c>
      <c r="I1326" s="663" t="s">
        <v>1528</v>
      </c>
      <c r="J1326" s="663" t="s">
        <v>1529</v>
      </c>
      <c r="K1326" s="663" t="s">
        <v>1530</v>
      </c>
      <c r="L1326" s="665">
        <v>325.15993465206344</v>
      </c>
      <c r="M1326" s="665">
        <v>19</v>
      </c>
      <c r="N1326" s="666">
        <v>6178.0387583892052</v>
      </c>
    </row>
    <row r="1327" spans="1:14" ht="14.4" customHeight="1" x14ac:dyDescent="0.3">
      <c r="A1327" s="661" t="s">
        <v>3020</v>
      </c>
      <c r="B1327" s="662" t="s">
        <v>4199</v>
      </c>
      <c r="C1327" s="663" t="s">
        <v>3021</v>
      </c>
      <c r="D1327" s="664" t="s">
        <v>4213</v>
      </c>
      <c r="E1327" s="663" t="s">
        <v>597</v>
      </c>
      <c r="F1327" s="664" t="s">
        <v>4237</v>
      </c>
      <c r="G1327" s="663" t="s">
        <v>627</v>
      </c>
      <c r="H1327" s="663" t="s">
        <v>3350</v>
      </c>
      <c r="I1327" s="663" t="s">
        <v>215</v>
      </c>
      <c r="J1327" s="663" t="s">
        <v>3351</v>
      </c>
      <c r="K1327" s="663"/>
      <c r="L1327" s="665">
        <v>52.020292627721084</v>
      </c>
      <c r="M1327" s="665">
        <v>8</v>
      </c>
      <c r="N1327" s="666">
        <v>416.16234102176867</v>
      </c>
    </row>
    <row r="1328" spans="1:14" ht="14.4" customHeight="1" x14ac:dyDescent="0.3">
      <c r="A1328" s="661" t="s">
        <v>3020</v>
      </c>
      <c r="B1328" s="662" t="s">
        <v>4199</v>
      </c>
      <c r="C1328" s="663" t="s">
        <v>3021</v>
      </c>
      <c r="D1328" s="664" t="s">
        <v>4213</v>
      </c>
      <c r="E1328" s="663" t="s">
        <v>597</v>
      </c>
      <c r="F1328" s="664" t="s">
        <v>4237</v>
      </c>
      <c r="G1328" s="663" t="s">
        <v>627</v>
      </c>
      <c r="H1328" s="663" t="s">
        <v>3352</v>
      </c>
      <c r="I1328" s="663" t="s">
        <v>3353</v>
      </c>
      <c r="J1328" s="663" t="s">
        <v>3354</v>
      </c>
      <c r="K1328" s="663" t="s">
        <v>3355</v>
      </c>
      <c r="L1328" s="665">
        <v>277.95329994314005</v>
      </c>
      <c r="M1328" s="665">
        <v>32</v>
      </c>
      <c r="N1328" s="666">
        <v>8894.5055981804817</v>
      </c>
    </row>
    <row r="1329" spans="1:14" ht="14.4" customHeight="1" x14ac:dyDescent="0.3">
      <c r="A1329" s="661" t="s">
        <v>3020</v>
      </c>
      <c r="B1329" s="662" t="s">
        <v>4199</v>
      </c>
      <c r="C1329" s="663" t="s">
        <v>3021</v>
      </c>
      <c r="D1329" s="664" t="s">
        <v>4213</v>
      </c>
      <c r="E1329" s="663" t="s">
        <v>597</v>
      </c>
      <c r="F1329" s="664" t="s">
        <v>4237</v>
      </c>
      <c r="G1329" s="663" t="s">
        <v>627</v>
      </c>
      <c r="H1329" s="663" t="s">
        <v>1538</v>
      </c>
      <c r="I1329" s="663" t="s">
        <v>1539</v>
      </c>
      <c r="J1329" s="663" t="s">
        <v>1540</v>
      </c>
      <c r="K1329" s="663" t="s">
        <v>1541</v>
      </c>
      <c r="L1329" s="665">
        <v>32.695555555555558</v>
      </c>
      <c r="M1329" s="665">
        <v>18</v>
      </c>
      <c r="N1329" s="666">
        <v>588.5200000000001</v>
      </c>
    </row>
    <row r="1330" spans="1:14" ht="14.4" customHeight="1" x14ac:dyDescent="0.3">
      <c r="A1330" s="661" t="s">
        <v>3020</v>
      </c>
      <c r="B1330" s="662" t="s">
        <v>4199</v>
      </c>
      <c r="C1330" s="663" t="s">
        <v>3021</v>
      </c>
      <c r="D1330" s="664" t="s">
        <v>4213</v>
      </c>
      <c r="E1330" s="663" t="s">
        <v>597</v>
      </c>
      <c r="F1330" s="664" t="s">
        <v>4237</v>
      </c>
      <c r="G1330" s="663" t="s">
        <v>627</v>
      </c>
      <c r="H1330" s="663" t="s">
        <v>3356</v>
      </c>
      <c r="I1330" s="663" t="s">
        <v>3357</v>
      </c>
      <c r="J1330" s="663" t="s">
        <v>3358</v>
      </c>
      <c r="K1330" s="663" t="s">
        <v>3359</v>
      </c>
      <c r="L1330" s="665">
        <v>33.949800068076968</v>
      </c>
      <c r="M1330" s="665">
        <v>2</v>
      </c>
      <c r="N1330" s="666">
        <v>67.899600136153936</v>
      </c>
    </row>
    <row r="1331" spans="1:14" ht="14.4" customHeight="1" x14ac:dyDescent="0.3">
      <c r="A1331" s="661" t="s">
        <v>3020</v>
      </c>
      <c r="B1331" s="662" t="s">
        <v>4199</v>
      </c>
      <c r="C1331" s="663" t="s">
        <v>3021</v>
      </c>
      <c r="D1331" s="664" t="s">
        <v>4213</v>
      </c>
      <c r="E1331" s="663" t="s">
        <v>597</v>
      </c>
      <c r="F1331" s="664" t="s">
        <v>4237</v>
      </c>
      <c r="G1331" s="663" t="s">
        <v>627</v>
      </c>
      <c r="H1331" s="663" t="s">
        <v>3360</v>
      </c>
      <c r="I1331" s="663" t="s">
        <v>215</v>
      </c>
      <c r="J1331" s="663" t="s">
        <v>3361</v>
      </c>
      <c r="K1331" s="663"/>
      <c r="L1331" s="665">
        <v>67.437988755761936</v>
      </c>
      <c r="M1331" s="665">
        <v>12</v>
      </c>
      <c r="N1331" s="666">
        <v>809.25586506914317</v>
      </c>
    </row>
    <row r="1332" spans="1:14" ht="14.4" customHeight="1" x14ac:dyDescent="0.3">
      <c r="A1332" s="661" t="s">
        <v>3020</v>
      </c>
      <c r="B1332" s="662" t="s">
        <v>4199</v>
      </c>
      <c r="C1332" s="663" t="s">
        <v>3021</v>
      </c>
      <c r="D1332" s="664" t="s">
        <v>4213</v>
      </c>
      <c r="E1332" s="663" t="s">
        <v>597</v>
      </c>
      <c r="F1332" s="664" t="s">
        <v>4237</v>
      </c>
      <c r="G1332" s="663" t="s">
        <v>627</v>
      </c>
      <c r="H1332" s="663" t="s">
        <v>3362</v>
      </c>
      <c r="I1332" s="663" t="s">
        <v>3363</v>
      </c>
      <c r="J1332" s="663" t="s">
        <v>3364</v>
      </c>
      <c r="K1332" s="663" t="s">
        <v>3365</v>
      </c>
      <c r="L1332" s="665">
        <v>53.939890482237296</v>
      </c>
      <c r="M1332" s="665">
        <v>2</v>
      </c>
      <c r="N1332" s="666">
        <v>107.87978096447459</v>
      </c>
    </row>
    <row r="1333" spans="1:14" ht="14.4" customHeight="1" x14ac:dyDescent="0.3">
      <c r="A1333" s="661" t="s">
        <v>3020</v>
      </c>
      <c r="B1333" s="662" t="s">
        <v>4199</v>
      </c>
      <c r="C1333" s="663" t="s">
        <v>3021</v>
      </c>
      <c r="D1333" s="664" t="s">
        <v>4213</v>
      </c>
      <c r="E1333" s="663" t="s">
        <v>597</v>
      </c>
      <c r="F1333" s="664" t="s">
        <v>4237</v>
      </c>
      <c r="G1333" s="663" t="s">
        <v>627</v>
      </c>
      <c r="H1333" s="663" t="s">
        <v>2622</v>
      </c>
      <c r="I1333" s="663" t="s">
        <v>215</v>
      </c>
      <c r="J1333" s="663" t="s">
        <v>2623</v>
      </c>
      <c r="K1333" s="663"/>
      <c r="L1333" s="665">
        <v>167.86333333333332</v>
      </c>
      <c r="M1333" s="665">
        <v>3</v>
      </c>
      <c r="N1333" s="666">
        <v>503.58999999999992</v>
      </c>
    </row>
    <row r="1334" spans="1:14" ht="14.4" customHeight="1" x14ac:dyDescent="0.3">
      <c r="A1334" s="661" t="s">
        <v>3020</v>
      </c>
      <c r="B1334" s="662" t="s">
        <v>4199</v>
      </c>
      <c r="C1334" s="663" t="s">
        <v>3021</v>
      </c>
      <c r="D1334" s="664" t="s">
        <v>4213</v>
      </c>
      <c r="E1334" s="663" t="s">
        <v>597</v>
      </c>
      <c r="F1334" s="664" t="s">
        <v>4237</v>
      </c>
      <c r="G1334" s="663" t="s">
        <v>627</v>
      </c>
      <c r="H1334" s="663" t="s">
        <v>3366</v>
      </c>
      <c r="I1334" s="663" t="s">
        <v>215</v>
      </c>
      <c r="J1334" s="663" t="s">
        <v>3367</v>
      </c>
      <c r="K1334" s="663"/>
      <c r="L1334" s="665">
        <v>138.491327058991</v>
      </c>
      <c r="M1334" s="665">
        <v>1</v>
      </c>
      <c r="N1334" s="666">
        <v>138.491327058991</v>
      </c>
    </row>
    <row r="1335" spans="1:14" ht="14.4" customHeight="1" x14ac:dyDescent="0.3">
      <c r="A1335" s="661" t="s">
        <v>3020</v>
      </c>
      <c r="B1335" s="662" t="s">
        <v>4199</v>
      </c>
      <c r="C1335" s="663" t="s">
        <v>3021</v>
      </c>
      <c r="D1335" s="664" t="s">
        <v>4213</v>
      </c>
      <c r="E1335" s="663" t="s">
        <v>597</v>
      </c>
      <c r="F1335" s="664" t="s">
        <v>4237</v>
      </c>
      <c r="G1335" s="663" t="s">
        <v>627</v>
      </c>
      <c r="H1335" s="663" t="s">
        <v>3368</v>
      </c>
      <c r="I1335" s="663" t="s">
        <v>3369</v>
      </c>
      <c r="J1335" s="663" t="s">
        <v>3370</v>
      </c>
      <c r="K1335" s="663" t="s">
        <v>1956</v>
      </c>
      <c r="L1335" s="665">
        <v>2225.77</v>
      </c>
      <c r="M1335" s="665">
        <v>3</v>
      </c>
      <c r="N1335" s="666">
        <v>6677.3099999999995</v>
      </c>
    </row>
    <row r="1336" spans="1:14" ht="14.4" customHeight="1" x14ac:dyDescent="0.3">
      <c r="A1336" s="661" t="s">
        <v>3020</v>
      </c>
      <c r="B1336" s="662" t="s">
        <v>4199</v>
      </c>
      <c r="C1336" s="663" t="s">
        <v>3021</v>
      </c>
      <c r="D1336" s="664" t="s">
        <v>4213</v>
      </c>
      <c r="E1336" s="663" t="s">
        <v>597</v>
      </c>
      <c r="F1336" s="664" t="s">
        <v>4237</v>
      </c>
      <c r="G1336" s="663" t="s">
        <v>627</v>
      </c>
      <c r="H1336" s="663" t="s">
        <v>2968</v>
      </c>
      <c r="I1336" s="663" t="s">
        <v>2969</v>
      </c>
      <c r="J1336" s="663" t="s">
        <v>2970</v>
      </c>
      <c r="K1336" s="663" t="s">
        <v>2971</v>
      </c>
      <c r="L1336" s="665">
        <v>6050.0099999999993</v>
      </c>
      <c r="M1336" s="665">
        <v>3</v>
      </c>
      <c r="N1336" s="666">
        <v>18150.03</v>
      </c>
    </row>
    <row r="1337" spans="1:14" ht="14.4" customHeight="1" x14ac:dyDescent="0.3">
      <c r="A1337" s="661" t="s">
        <v>3020</v>
      </c>
      <c r="B1337" s="662" t="s">
        <v>4199</v>
      </c>
      <c r="C1337" s="663" t="s">
        <v>3021</v>
      </c>
      <c r="D1337" s="664" t="s">
        <v>4213</v>
      </c>
      <c r="E1337" s="663" t="s">
        <v>597</v>
      </c>
      <c r="F1337" s="664" t="s">
        <v>4237</v>
      </c>
      <c r="G1337" s="663" t="s">
        <v>627</v>
      </c>
      <c r="H1337" s="663" t="s">
        <v>3371</v>
      </c>
      <c r="I1337" s="663" t="s">
        <v>3371</v>
      </c>
      <c r="J1337" s="663" t="s">
        <v>3372</v>
      </c>
      <c r="K1337" s="663" t="s">
        <v>3373</v>
      </c>
      <c r="L1337" s="665">
        <v>48.14</v>
      </c>
      <c r="M1337" s="665">
        <v>1</v>
      </c>
      <c r="N1337" s="666">
        <v>48.14</v>
      </c>
    </row>
    <row r="1338" spans="1:14" ht="14.4" customHeight="1" x14ac:dyDescent="0.3">
      <c r="A1338" s="661" t="s">
        <v>3020</v>
      </c>
      <c r="B1338" s="662" t="s">
        <v>4199</v>
      </c>
      <c r="C1338" s="663" t="s">
        <v>3021</v>
      </c>
      <c r="D1338" s="664" t="s">
        <v>4213</v>
      </c>
      <c r="E1338" s="663" t="s">
        <v>597</v>
      </c>
      <c r="F1338" s="664" t="s">
        <v>4237</v>
      </c>
      <c r="G1338" s="663" t="s">
        <v>627</v>
      </c>
      <c r="H1338" s="663" t="s">
        <v>3374</v>
      </c>
      <c r="I1338" s="663" t="s">
        <v>215</v>
      </c>
      <c r="J1338" s="663" t="s">
        <v>3375</v>
      </c>
      <c r="K1338" s="663"/>
      <c r="L1338" s="665">
        <v>115.74788729566352</v>
      </c>
      <c r="M1338" s="665">
        <v>3</v>
      </c>
      <c r="N1338" s="666">
        <v>347.24366188699054</v>
      </c>
    </row>
    <row r="1339" spans="1:14" ht="14.4" customHeight="1" x14ac:dyDescent="0.3">
      <c r="A1339" s="661" t="s">
        <v>3020</v>
      </c>
      <c r="B1339" s="662" t="s">
        <v>4199</v>
      </c>
      <c r="C1339" s="663" t="s">
        <v>3021</v>
      </c>
      <c r="D1339" s="664" t="s">
        <v>4213</v>
      </c>
      <c r="E1339" s="663" t="s">
        <v>597</v>
      </c>
      <c r="F1339" s="664" t="s">
        <v>4237</v>
      </c>
      <c r="G1339" s="663" t="s">
        <v>627</v>
      </c>
      <c r="H1339" s="663" t="s">
        <v>3376</v>
      </c>
      <c r="I1339" s="663" t="s">
        <v>3376</v>
      </c>
      <c r="J1339" s="663" t="s">
        <v>3377</v>
      </c>
      <c r="K1339" s="663" t="s">
        <v>633</v>
      </c>
      <c r="L1339" s="665">
        <v>371.51666666666665</v>
      </c>
      <c r="M1339" s="665">
        <v>9</v>
      </c>
      <c r="N1339" s="666">
        <v>3343.6499999999996</v>
      </c>
    </row>
    <row r="1340" spans="1:14" ht="14.4" customHeight="1" x14ac:dyDescent="0.3">
      <c r="A1340" s="661" t="s">
        <v>3020</v>
      </c>
      <c r="B1340" s="662" t="s">
        <v>4199</v>
      </c>
      <c r="C1340" s="663" t="s">
        <v>3021</v>
      </c>
      <c r="D1340" s="664" t="s">
        <v>4213</v>
      </c>
      <c r="E1340" s="663" t="s">
        <v>597</v>
      </c>
      <c r="F1340" s="664" t="s">
        <v>4237</v>
      </c>
      <c r="G1340" s="663" t="s">
        <v>627</v>
      </c>
      <c r="H1340" s="663" t="s">
        <v>1548</v>
      </c>
      <c r="I1340" s="663" t="s">
        <v>1549</v>
      </c>
      <c r="J1340" s="663" t="s">
        <v>1550</v>
      </c>
      <c r="K1340" s="663" t="s">
        <v>1380</v>
      </c>
      <c r="L1340" s="665">
        <v>3413.8888888888887</v>
      </c>
      <c r="M1340" s="665">
        <v>18</v>
      </c>
      <c r="N1340" s="666">
        <v>61450</v>
      </c>
    </row>
    <row r="1341" spans="1:14" ht="14.4" customHeight="1" x14ac:dyDescent="0.3">
      <c r="A1341" s="661" t="s">
        <v>3020</v>
      </c>
      <c r="B1341" s="662" t="s">
        <v>4199</v>
      </c>
      <c r="C1341" s="663" t="s">
        <v>3021</v>
      </c>
      <c r="D1341" s="664" t="s">
        <v>4213</v>
      </c>
      <c r="E1341" s="663" t="s">
        <v>597</v>
      </c>
      <c r="F1341" s="664" t="s">
        <v>4237</v>
      </c>
      <c r="G1341" s="663" t="s">
        <v>627</v>
      </c>
      <c r="H1341" s="663" t="s">
        <v>3378</v>
      </c>
      <c r="I1341" s="663" t="s">
        <v>3379</v>
      </c>
      <c r="J1341" s="663" t="s">
        <v>3380</v>
      </c>
      <c r="K1341" s="663" t="s">
        <v>3381</v>
      </c>
      <c r="L1341" s="665">
        <v>136.22399999999999</v>
      </c>
      <c r="M1341" s="665">
        <v>5</v>
      </c>
      <c r="N1341" s="666">
        <v>681.11999999999989</v>
      </c>
    </row>
    <row r="1342" spans="1:14" ht="14.4" customHeight="1" x14ac:dyDescent="0.3">
      <c r="A1342" s="661" t="s">
        <v>3020</v>
      </c>
      <c r="B1342" s="662" t="s">
        <v>4199</v>
      </c>
      <c r="C1342" s="663" t="s">
        <v>3021</v>
      </c>
      <c r="D1342" s="664" t="s">
        <v>4213</v>
      </c>
      <c r="E1342" s="663" t="s">
        <v>597</v>
      </c>
      <c r="F1342" s="664" t="s">
        <v>4237</v>
      </c>
      <c r="G1342" s="663" t="s">
        <v>627</v>
      </c>
      <c r="H1342" s="663" t="s">
        <v>3382</v>
      </c>
      <c r="I1342" s="663" t="s">
        <v>3383</v>
      </c>
      <c r="J1342" s="663" t="s">
        <v>3384</v>
      </c>
      <c r="K1342" s="663" t="s">
        <v>3385</v>
      </c>
      <c r="L1342" s="665">
        <v>3707.3087622924863</v>
      </c>
      <c r="M1342" s="665">
        <v>12</v>
      </c>
      <c r="N1342" s="666">
        <v>44487.705147509834</v>
      </c>
    </row>
    <row r="1343" spans="1:14" ht="14.4" customHeight="1" x14ac:dyDescent="0.3">
      <c r="A1343" s="661" t="s">
        <v>3020</v>
      </c>
      <c r="B1343" s="662" t="s">
        <v>4199</v>
      </c>
      <c r="C1343" s="663" t="s">
        <v>3021</v>
      </c>
      <c r="D1343" s="664" t="s">
        <v>4213</v>
      </c>
      <c r="E1343" s="663" t="s">
        <v>597</v>
      </c>
      <c r="F1343" s="664" t="s">
        <v>4237</v>
      </c>
      <c r="G1343" s="663" t="s">
        <v>627</v>
      </c>
      <c r="H1343" s="663" t="s">
        <v>3386</v>
      </c>
      <c r="I1343" s="663" t="s">
        <v>215</v>
      </c>
      <c r="J1343" s="663" t="s">
        <v>3387</v>
      </c>
      <c r="K1343" s="663"/>
      <c r="L1343" s="665">
        <v>76.208857905833298</v>
      </c>
      <c r="M1343" s="665">
        <v>30</v>
      </c>
      <c r="N1343" s="666">
        <v>2286.2657371749988</v>
      </c>
    </row>
    <row r="1344" spans="1:14" ht="14.4" customHeight="1" x14ac:dyDescent="0.3">
      <c r="A1344" s="661" t="s">
        <v>3020</v>
      </c>
      <c r="B1344" s="662" t="s">
        <v>4199</v>
      </c>
      <c r="C1344" s="663" t="s">
        <v>3021</v>
      </c>
      <c r="D1344" s="664" t="s">
        <v>4213</v>
      </c>
      <c r="E1344" s="663" t="s">
        <v>597</v>
      </c>
      <c r="F1344" s="664" t="s">
        <v>4237</v>
      </c>
      <c r="G1344" s="663" t="s">
        <v>627</v>
      </c>
      <c r="H1344" s="663" t="s">
        <v>3388</v>
      </c>
      <c r="I1344" s="663" t="s">
        <v>3389</v>
      </c>
      <c r="J1344" s="663" t="s">
        <v>3390</v>
      </c>
      <c r="K1344" s="663" t="s">
        <v>3391</v>
      </c>
      <c r="L1344" s="665">
        <v>275.77919057971985</v>
      </c>
      <c r="M1344" s="665">
        <v>1</v>
      </c>
      <c r="N1344" s="666">
        <v>275.77919057971985</v>
      </c>
    </row>
    <row r="1345" spans="1:14" ht="14.4" customHeight="1" x14ac:dyDescent="0.3">
      <c r="A1345" s="661" t="s">
        <v>3020</v>
      </c>
      <c r="B1345" s="662" t="s">
        <v>4199</v>
      </c>
      <c r="C1345" s="663" t="s">
        <v>3021</v>
      </c>
      <c r="D1345" s="664" t="s">
        <v>4213</v>
      </c>
      <c r="E1345" s="663" t="s">
        <v>597</v>
      </c>
      <c r="F1345" s="664" t="s">
        <v>4237</v>
      </c>
      <c r="G1345" s="663" t="s">
        <v>627</v>
      </c>
      <c r="H1345" s="663" t="s">
        <v>1557</v>
      </c>
      <c r="I1345" s="663" t="s">
        <v>1557</v>
      </c>
      <c r="J1345" s="663" t="s">
        <v>1558</v>
      </c>
      <c r="K1345" s="663" t="s">
        <v>1559</v>
      </c>
      <c r="L1345" s="665">
        <v>179.80999999999997</v>
      </c>
      <c r="M1345" s="665">
        <v>10</v>
      </c>
      <c r="N1345" s="666">
        <v>1798.0999999999997</v>
      </c>
    </row>
    <row r="1346" spans="1:14" ht="14.4" customHeight="1" x14ac:dyDescent="0.3">
      <c r="A1346" s="661" t="s">
        <v>3020</v>
      </c>
      <c r="B1346" s="662" t="s">
        <v>4199</v>
      </c>
      <c r="C1346" s="663" t="s">
        <v>3021</v>
      </c>
      <c r="D1346" s="664" t="s">
        <v>4213</v>
      </c>
      <c r="E1346" s="663" t="s">
        <v>597</v>
      </c>
      <c r="F1346" s="664" t="s">
        <v>4237</v>
      </c>
      <c r="G1346" s="663" t="s">
        <v>627</v>
      </c>
      <c r="H1346" s="663" t="s">
        <v>2627</v>
      </c>
      <c r="I1346" s="663" t="s">
        <v>2628</v>
      </c>
      <c r="J1346" s="663" t="s">
        <v>2629</v>
      </c>
      <c r="K1346" s="663" t="s">
        <v>950</v>
      </c>
      <c r="L1346" s="665">
        <v>34.988</v>
      </c>
      <c r="M1346" s="665">
        <v>25</v>
      </c>
      <c r="N1346" s="666">
        <v>874.7</v>
      </c>
    </row>
    <row r="1347" spans="1:14" ht="14.4" customHeight="1" x14ac:dyDescent="0.3">
      <c r="A1347" s="661" t="s">
        <v>3020</v>
      </c>
      <c r="B1347" s="662" t="s">
        <v>4199</v>
      </c>
      <c r="C1347" s="663" t="s">
        <v>3021</v>
      </c>
      <c r="D1347" s="664" t="s">
        <v>4213</v>
      </c>
      <c r="E1347" s="663" t="s">
        <v>597</v>
      </c>
      <c r="F1347" s="664" t="s">
        <v>4237</v>
      </c>
      <c r="G1347" s="663" t="s">
        <v>627</v>
      </c>
      <c r="H1347" s="663" t="s">
        <v>3392</v>
      </c>
      <c r="I1347" s="663" t="s">
        <v>3393</v>
      </c>
      <c r="J1347" s="663" t="s">
        <v>3394</v>
      </c>
      <c r="K1347" s="663" t="s">
        <v>3395</v>
      </c>
      <c r="L1347" s="665">
        <v>83.129757158837336</v>
      </c>
      <c r="M1347" s="665">
        <v>1</v>
      </c>
      <c r="N1347" s="666">
        <v>83.129757158837336</v>
      </c>
    </row>
    <row r="1348" spans="1:14" ht="14.4" customHeight="1" x14ac:dyDescent="0.3">
      <c r="A1348" s="661" t="s">
        <v>3020</v>
      </c>
      <c r="B1348" s="662" t="s">
        <v>4199</v>
      </c>
      <c r="C1348" s="663" t="s">
        <v>3021</v>
      </c>
      <c r="D1348" s="664" t="s">
        <v>4213</v>
      </c>
      <c r="E1348" s="663" t="s">
        <v>597</v>
      </c>
      <c r="F1348" s="664" t="s">
        <v>4237</v>
      </c>
      <c r="G1348" s="663" t="s">
        <v>627</v>
      </c>
      <c r="H1348" s="663" t="s">
        <v>3396</v>
      </c>
      <c r="I1348" s="663" t="s">
        <v>3397</v>
      </c>
      <c r="J1348" s="663" t="s">
        <v>3398</v>
      </c>
      <c r="K1348" s="663" t="s">
        <v>3399</v>
      </c>
      <c r="L1348" s="665">
        <v>46.560731930139646</v>
      </c>
      <c r="M1348" s="665">
        <v>13</v>
      </c>
      <c r="N1348" s="666">
        <v>605.28951509181536</v>
      </c>
    </row>
    <row r="1349" spans="1:14" ht="14.4" customHeight="1" x14ac:dyDescent="0.3">
      <c r="A1349" s="661" t="s">
        <v>3020</v>
      </c>
      <c r="B1349" s="662" t="s">
        <v>4199</v>
      </c>
      <c r="C1349" s="663" t="s">
        <v>3021</v>
      </c>
      <c r="D1349" s="664" t="s">
        <v>4213</v>
      </c>
      <c r="E1349" s="663" t="s">
        <v>597</v>
      </c>
      <c r="F1349" s="664" t="s">
        <v>4237</v>
      </c>
      <c r="G1349" s="663" t="s">
        <v>627</v>
      </c>
      <c r="H1349" s="663" t="s">
        <v>3400</v>
      </c>
      <c r="I1349" s="663" t="s">
        <v>215</v>
      </c>
      <c r="J1349" s="663" t="s">
        <v>3401</v>
      </c>
      <c r="K1349" s="663"/>
      <c r="L1349" s="665">
        <v>143.78189712951422</v>
      </c>
      <c r="M1349" s="665">
        <v>3</v>
      </c>
      <c r="N1349" s="666">
        <v>431.34569138854266</v>
      </c>
    </row>
    <row r="1350" spans="1:14" ht="14.4" customHeight="1" x14ac:dyDescent="0.3">
      <c r="A1350" s="661" t="s">
        <v>3020</v>
      </c>
      <c r="B1350" s="662" t="s">
        <v>4199</v>
      </c>
      <c r="C1350" s="663" t="s">
        <v>3021</v>
      </c>
      <c r="D1350" s="664" t="s">
        <v>4213</v>
      </c>
      <c r="E1350" s="663" t="s">
        <v>597</v>
      </c>
      <c r="F1350" s="664" t="s">
        <v>4237</v>
      </c>
      <c r="G1350" s="663" t="s">
        <v>627</v>
      </c>
      <c r="H1350" s="663" t="s">
        <v>3402</v>
      </c>
      <c r="I1350" s="663" t="s">
        <v>3403</v>
      </c>
      <c r="J1350" s="663" t="s">
        <v>3404</v>
      </c>
      <c r="K1350" s="663" t="s">
        <v>970</v>
      </c>
      <c r="L1350" s="665">
        <v>57.820000000000057</v>
      </c>
      <c r="M1350" s="665">
        <v>1</v>
      </c>
      <c r="N1350" s="666">
        <v>57.820000000000057</v>
      </c>
    </row>
    <row r="1351" spans="1:14" ht="14.4" customHeight="1" x14ac:dyDescent="0.3">
      <c r="A1351" s="661" t="s">
        <v>3020</v>
      </c>
      <c r="B1351" s="662" t="s">
        <v>4199</v>
      </c>
      <c r="C1351" s="663" t="s">
        <v>3021</v>
      </c>
      <c r="D1351" s="664" t="s">
        <v>4213</v>
      </c>
      <c r="E1351" s="663" t="s">
        <v>597</v>
      </c>
      <c r="F1351" s="664" t="s">
        <v>4237</v>
      </c>
      <c r="G1351" s="663" t="s">
        <v>627</v>
      </c>
      <c r="H1351" s="663" t="s">
        <v>2646</v>
      </c>
      <c r="I1351" s="663" t="s">
        <v>2647</v>
      </c>
      <c r="J1351" s="663" t="s">
        <v>2648</v>
      </c>
      <c r="K1351" s="663" t="s">
        <v>2351</v>
      </c>
      <c r="L1351" s="665">
        <v>68.150000000000006</v>
      </c>
      <c r="M1351" s="665">
        <v>1</v>
      </c>
      <c r="N1351" s="666">
        <v>68.150000000000006</v>
      </c>
    </row>
    <row r="1352" spans="1:14" ht="14.4" customHeight="1" x14ac:dyDescent="0.3">
      <c r="A1352" s="661" t="s">
        <v>3020</v>
      </c>
      <c r="B1352" s="662" t="s">
        <v>4199</v>
      </c>
      <c r="C1352" s="663" t="s">
        <v>3021</v>
      </c>
      <c r="D1352" s="664" t="s">
        <v>4213</v>
      </c>
      <c r="E1352" s="663" t="s">
        <v>597</v>
      </c>
      <c r="F1352" s="664" t="s">
        <v>4237</v>
      </c>
      <c r="G1352" s="663" t="s">
        <v>627</v>
      </c>
      <c r="H1352" s="663" t="s">
        <v>3405</v>
      </c>
      <c r="I1352" s="663" t="s">
        <v>3406</v>
      </c>
      <c r="J1352" s="663" t="s">
        <v>3407</v>
      </c>
      <c r="K1352" s="663" t="s">
        <v>3408</v>
      </c>
      <c r="L1352" s="665">
        <v>410.17000000000007</v>
      </c>
      <c r="M1352" s="665">
        <v>1</v>
      </c>
      <c r="N1352" s="666">
        <v>410.17000000000007</v>
      </c>
    </row>
    <row r="1353" spans="1:14" ht="14.4" customHeight="1" x14ac:dyDescent="0.3">
      <c r="A1353" s="661" t="s">
        <v>3020</v>
      </c>
      <c r="B1353" s="662" t="s">
        <v>4199</v>
      </c>
      <c r="C1353" s="663" t="s">
        <v>3021</v>
      </c>
      <c r="D1353" s="664" t="s">
        <v>4213</v>
      </c>
      <c r="E1353" s="663" t="s">
        <v>597</v>
      </c>
      <c r="F1353" s="664" t="s">
        <v>4237</v>
      </c>
      <c r="G1353" s="663" t="s">
        <v>627</v>
      </c>
      <c r="H1353" s="663" t="s">
        <v>1577</v>
      </c>
      <c r="I1353" s="663" t="s">
        <v>1578</v>
      </c>
      <c r="J1353" s="663" t="s">
        <v>1579</v>
      </c>
      <c r="K1353" s="663" t="s">
        <v>1580</v>
      </c>
      <c r="L1353" s="665">
        <v>94.753502748536548</v>
      </c>
      <c r="M1353" s="665">
        <v>28</v>
      </c>
      <c r="N1353" s="666">
        <v>2653.0980769590233</v>
      </c>
    </row>
    <row r="1354" spans="1:14" ht="14.4" customHeight="1" x14ac:dyDescent="0.3">
      <c r="A1354" s="661" t="s">
        <v>3020</v>
      </c>
      <c r="B1354" s="662" t="s">
        <v>4199</v>
      </c>
      <c r="C1354" s="663" t="s">
        <v>3021</v>
      </c>
      <c r="D1354" s="664" t="s">
        <v>4213</v>
      </c>
      <c r="E1354" s="663" t="s">
        <v>597</v>
      </c>
      <c r="F1354" s="664" t="s">
        <v>4237</v>
      </c>
      <c r="G1354" s="663" t="s">
        <v>627</v>
      </c>
      <c r="H1354" s="663" t="s">
        <v>3409</v>
      </c>
      <c r="I1354" s="663" t="s">
        <v>3409</v>
      </c>
      <c r="J1354" s="663" t="s">
        <v>3410</v>
      </c>
      <c r="K1354" s="663" t="s">
        <v>3411</v>
      </c>
      <c r="L1354" s="665">
        <v>797.5700000000005</v>
      </c>
      <c r="M1354" s="665">
        <v>1</v>
      </c>
      <c r="N1354" s="666">
        <v>797.5700000000005</v>
      </c>
    </row>
    <row r="1355" spans="1:14" ht="14.4" customHeight="1" x14ac:dyDescent="0.3">
      <c r="A1355" s="661" t="s">
        <v>3020</v>
      </c>
      <c r="B1355" s="662" t="s">
        <v>4199</v>
      </c>
      <c r="C1355" s="663" t="s">
        <v>3021</v>
      </c>
      <c r="D1355" s="664" t="s">
        <v>4213</v>
      </c>
      <c r="E1355" s="663" t="s">
        <v>597</v>
      </c>
      <c r="F1355" s="664" t="s">
        <v>4237</v>
      </c>
      <c r="G1355" s="663" t="s">
        <v>627</v>
      </c>
      <c r="H1355" s="663" t="s">
        <v>2649</v>
      </c>
      <c r="I1355" s="663" t="s">
        <v>2650</v>
      </c>
      <c r="J1355" s="663" t="s">
        <v>1320</v>
      </c>
      <c r="K1355" s="663" t="s">
        <v>950</v>
      </c>
      <c r="L1355" s="665">
        <v>81.079671130829169</v>
      </c>
      <c r="M1355" s="665">
        <v>110</v>
      </c>
      <c r="N1355" s="666">
        <v>8918.7638243912079</v>
      </c>
    </row>
    <row r="1356" spans="1:14" ht="14.4" customHeight="1" x14ac:dyDescent="0.3">
      <c r="A1356" s="661" t="s">
        <v>3020</v>
      </c>
      <c r="B1356" s="662" t="s">
        <v>4199</v>
      </c>
      <c r="C1356" s="663" t="s">
        <v>3021</v>
      </c>
      <c r="D1356" s="664" t="s">
        <v>4213</v>
      </c>
      <c r="E1356" s="663" t="s">
        <v>597</v>
      </c>
      <c r="F1356" s="664" t="s">
        <v>4237</v>
      </c>
      <c r="G1356" s="663" t="s">
        <v>627</v>
      </c>
      <c r="H1356" s="663" t="s">
        <v>3412</v>
      </c>
      <c r="I1356" s="663" t="s">
        <v>215</v>
      </c>
      <c r="J1356" s="663" t="s">
        <v>3413</v>
      </c>
      <c r="K1356" s="663" t="s">
        <v>3414</v>
      </c>
      <c r="L1356" s="665">
        <v>1304.97</v>
      </c>
      <c r="M1356" s="665">
        <v>1</v>
      </c>
      <c r="N1356" s="666">
        <v>1304.97</v>
      </c>
    </row>
    <row r="1357" spans="1:14" ht="14.4" customHeight="1" x14ac:dyDescent="0.3">
      <c r="A1357" s="661" t="s">
        <v>3020</v>
      </c>
      <c r="B1357" s="662" t="s">
        <v>4199</v>
      </c>
      <c r="C1357" s="663" t="s">
        <v>3021</v>
      </c>
      <c r="D1357" s="664" t="s">
        <v>4213</v>
      </c>
      <c r="E1357" s="663" t="s">
        <v>597</v>
      </c>
      <c r="F1357" s="664" t="s">
        <v>4237</v>
      </c>
      <c r="G1357" s="663" t="s">
        <v>627</v>
      </c>
      <c r="H1357" s="663" t="s">
        <v>2651</v>
      </c>
      <c r="I1357" s="663" t="s">
        <v>2652</v>
      </c>
      <c r="J1357" s="663" t="s">
        <v>2653</v>
      </c>
      <c r="K1357" s="663" t="s">
        <v>2654</v>
      </c>
      <c r="L1357" s="665">
        <v>82.454999999999984</v>
      </c>
      <c r="M1357" s="665">
        <v>2</v>
      </c>
      <c r="N1357" s="666">
        <v>164.90999999999997</v>
      </c>
    </row>
    <row r="1358" spans="1:14" ht="14.4" customHeight="1" x14ac:dyDescent="0.3">
      <c r="A1358" s="661" t="s">
        <v>3020</v>
      </c>
      <c r="B1358" s="662" t="s">
        <v>4199</v>
      </c>
      <c r="C1358" s="663" t="s">
        <v>3021</v>
      </c>
      <c r="D1358" s="664" t="s">
        <v>4213</v>
      </c>
      <c r="E1358" s="663" t="s">
        <v>597</v>
      </c>
      <c r="F1358" s="664" t="s">
        <v>4237</v>
      </c>
      <c r="G1358" s="663" t="s">
        <v>627</v>
      </c>
      <c r="H1358" s="663" t="s">
        <v>3415</v>
      </c>
      <c r="I1358" s="663" t="s">
        <v>215</v>
      </c>
      <c r="J1358" s="663" t="s">
        <v>3416</v>
      </c>
      <c r="K1358" s="663"/>
      <c r="L1358" s="665">
        <v>191.03000000000003</v>
      </c>
      <c r="M1358" s="665">
        <v>2</v>
      </c>
      <c r="N1358" s="666">
        <v>382.06000000000006</v>
      </c>
    </row>
    <row r="1359" spans="1:14" ht="14.4" customHeight="1" x14ac:dyDescent="0.3">
      <c r="A1359" s="661" t="s">
        <v>3020</v>
      </c>
      <c r="B1359" s="662" t="s">
        <v>4199</v>
      </c>
      <c r="C1359" s="663" t="s">
        <v>3021</v>
      </c>
      <c r="D1359" s="664" t="s">
        <v>4213</v>
      </c>
      <c r="E1359" s="663" t="s">
        <v>597</v>
      </c>
      <c r="F1359" s="664" t="s">
        <v>4237</v>
      </c>
      <c r="G1359" s="663" t="s">
        <v>627</v>
      </c>
      <c r="H1359" s="663" t="s">
        <v>3417</v>
      </c>
      <c r="I1359" s="663" t="s">
        <v>215</v>
      </c>
      <c r="J1359" s="663" t="s">
        <v>3418</v>
      </c>
      <c r="K1359" s="663"/>
      <c r="L1359" s="665">
        <v>60.949397516175267</v>
      </c>
      <c r="M1359" s="665">
        <v>1</v>
      </c>
      <c r="N1359" s="666">
        <v>60.949397516175267</v>
      </c>
    </row>
    <row r="1360" spans="1:14" ht="14.4" customHeight="1" x14ac:dyDescent="0.3">
      <c r="A1360" s="661" t="s">
        <v>3020</v>
      </c>
      <c r="B1360" s="662" t="s">
        <v>4199</v>
      </c>
      <c r="C1360" s="663" t="s">
        <v>3021</v>
      </c>
      <c r="D1360" s="664" t="s">
        <v>4213</v>
      </c>
      <c r="E1360" s="663" t="s">
        <v>597</v>
      </c>
      <c r="F1360" s="664" t="s">
        <v>4237</v>
      </c>
      <c r="G1360" s="663" t="s">
        <v>627</v>
      </c>
      <c r="H1360" s="663" t="s">
        <v>2664</v>
      </c>
      <c r="I1360" s="663" t="s">
        <v>2664</v>
      </c>
      <c r="J1360" s="663" t="s">
        <v>2665</v>
      </c>
      <c r="K1360" s="663" t="s">
        <v>2666</v>
      </c>
      <c r="L1360" s="665">
        <v>781.49468184184025</v>
      </c>
      <c r="M1360" s="665">
        <v>75.3</v>
      </c>
      <c r="N1360" s="666">
        <v>58846.549542690569</v>
      </c>
    </row>
    <row r="1361" spans="1:14" ht="14.4" customHeight="1" x14ac:dyDescent="0.3">
      <c r="A1361" s="661" t="s">
        <v>3020</v>
      </c>
      <c r="B1361" s="662" t="s">
        <v>4199</v>
      </c>
      <c r="C1361" s="663" t="s">
        <v>3021</v>
      </c>
      <c r="D1361" s="664" t="s">
        <v>4213</v>
      </c>
      <c r="E1361" s="663" t="s">
        <v>597</v>
      </c>
      <c r="F1361" s="664" t="s">
        <v>4237</v>
      </c>
      <c r="G1361" s="663" t="s">
        <v>627</v>
      </c>
      <c r="H1361" s="663" t="s">
        <v>1587</v>
      </c>
      <c r="I1361" s="663" t="s">
        <v>1588</v>
      </c>
      <c r="J1361" s="663" t="s">
        <v>1589</v>
      </c>
      <c r="K1361" s="663" t="s">
        <v>1590</v>
      </c>
      <c r="L1361" s="665">
        <v>84.38</v>
      </c>
      <c r="M1361" s="665">
        <v>2</v>
      </c>
      <c r="N1361" s="666">
        <v>168.76</v>
      </c>
    </row>
    <row r="1362" spans="1:14" ht="14.4" customHeight="1" x14ac:dyDescent="0.3">
      <c r="A1362" s="661" t="s">
        <v>3020</v>
      </c>
      <c r="B1362" s="662" t="s">
        <v>4199</v>
      </c>
      <c r="C1362" s="663" t="s">
        <v>3021</v>
      </c>
      <c r="D1362" s="664" t="s">
        <v>4213</v>
      </c>
      <c r="E1362" s="663" t="s">
        <v>597</v>
      </c>
      <c r="F1362" s="664" t="s">
        <v>4237</v>
      </c>
      <c r="G1362" s="663" t="s">
        <v>627</v>
      </c>
      <c r="H1362" s="663" t="s">
        <v>3419</v>
      </c>
      <c r="I1362" s="663" t="s">
        <v>3420</v>
      </c>
      <c r="J1362" s="663" t="s">
        <v>3421</v>
      </c>
      <c r="K1362" s="663"/>
      <c r="L1362" s="665">
        <v>179.26000000000002</v>
      </c>
      <c r="M1362" s="665">
        <v>1</v>
      </c>
      <c r="N1362" s="666">
        <v>179.26000000000002</v>
      </c>
    </row>
    <row r="1363" spans="1:14" ht="14.4" customHeight="1" x14ac:dyDescent="0.3">
      <c r="A1363" s="661" t="s">
        <v>3020</v>
      </c>
      <c r="B1363" s="662" t="s">
        <v>4199</v>
      </c>
      <c r="C1363" s="663" t="s">
        <v>3021</v>
      </c>
      <c r="D1363" s="664" t="s">
        <v>4213</v>
      </c>
      <c r="E1363" s="663" t="s">
        <v>597</v>
      </c>
      <c r="F1363" s="664" t="s">
        <v>4237</v>
      </c>
      <c r="G1363" s="663" t="s">
        <v>627</v>
      </c>
      <c r="H1363" s="663" t="s">
        <v>3422</v>
      </c>
      <c r="I1363" s="663" t="s">
        <v>3423</v>
      </c>
      <c r="J1363" s="663" t="s">
        <v>3424</v>
      </c>
      <c r="K1363" s="663" t="s">
        <v>3425</v>
      </c>
      <c r="L1363" s="665">
        <v>135.65987785843998</v>
      </c>
      <c r="M1363" s="665">
        <v>2</v>
      </c>
      <c r="N1363" s="666">
        <v>271.31975571687997</v>
      </c>
    </row>
    <row r="1364" spans="1:14" ht="14.4" customHeight="1" x14ac:dyDescent="0.3">
      <c r="A1364" s="661" t="s">
        <v>3020</v>
      </c>
      <c r="B1364" s="662" t="s">
        <v>4199</v>
      </c>
      <c r="C1364" s="663" t="s">
        <v>3021</v>
      </c>
      <c r="D1364" s="664" t="s">
        <v>4213</v>
      </c>
      <c r="E1364" s="663" t="s">
        <v>597</v>
      </c>
      <c r="F1364" s="664" t="s">
        <v>4237</v>
      </c>
      <c r="G1364" s="663" t="s">
        <v>627</v>
      </c>
      <c r="H1364" s="663" t="s">
        <v>3426</v>
      </c>
      <c r="I1364" s="663" t="s">
        <v>215</v>
      </c>
      <c r="J1364" s="663" t="s">
        <v>3427</v>
      </c>
      <c r="K1364" s="663"/>
      <c r="L1364" s="665">
        <v>58.228122080799743</v>
      </c>
      <c r="M1364" s="665">
        <v>3</v>
      </c>
      <c r="N1364" s="666">
        <v>174.68436624239922</v>
      </c>
    </row>
    <row r="1365" spans="1:14" ht="14.4" customHeight="1" x14ac:dyDescent="0.3">
      <c r="A1365" s="661" t="s">
        <v>3020</v>
      </c>
      <c r="B1365" s="662" t="s">
        <v>4199</v>
      </c>
      <c r="C1365" s="663" t="s">
        <v>3021</v>
      </c>
      <c r="D1365" s="664" t="s">
        <v>4213</v>
      </c>
      <c r="E1365" s="663" t="s">
        <v>597</v>
      </c>
      <c r="F1365" s="664" t="s">
        <v>4237</v>
      </c>
      <c r="G1365" s="663" t="s">
        <v>627</v>
      </c>
      <c r="H1365" s="663" t="s">
        <v>3428</v>
      </c>
      <c r="I1365" s="663" t="s">
        <v>3429</v>
      </c>
      <c r="J1365" s="663" t="s">
        <v>3430</v>
      </c>
      <c r="K1365" s="663" t="s">
        <v>1321</v>
      </c>
      <c r="L1365" s="665">
        <v>11.940300000000001</v>
      </c>
      <c r="M1365" s="665">
        <v>100</v>
      </c>
      <c r="N1365" s="666">
        <v>1194.03</v>
      </c>
    </row>
    <row r="1366" spans="1:14" ht="14.4" customHeight="1" x14ac:dyDescent="0.3">
      <c r="A1366" s="661" t="s">
        <v>3020</v>
      </c>
      <c r="B1366" s="662" t="s">
        <v>4199</v>
      </c>
      <c r="C1366" s="663" t="s">
        <v>3021</v>
      </c>
      <c r="D1366" s="664" t="s">
        <v>4213</v>
      </c>
      <c r="E1366" s="663" t="s">
        <v>597</v>
      </c>
      <c r="F1366" s="664" t="s">
        <v>4237</v>
      </c>
      <c r="G1366" s="663" t="s">
        <v>627</v>
      </c>
      <c r="H1366" s="663" t="s">
        <v>3431</v>
      </c>
      <c r="I1366" s="663" t="s">
        <v>215</v>
      </c>
      <c r="J1366" s="663" t="s">
        <v>3432</v>
      </c>
      <c r="K1366" s="663"/>
      <c r="L1366" s="665">
        <v>75.34581168355605</v>
      </c>
      <c r="M1366" s="665">
        <v>29</v>
      </c>
      <c r="N1366" s="666">
        <v>2185.0285388231255</v>
      </c>
    </row>
    <row r="1367" spans="1:14" ht="14.4" customHeight="1" x14ac:dyDescent="0.3">
      <c r="A1367" s="661" t="s">
        <v>3020</v>
      </c>
      <c r="B1367" s="662" t="s">
        <v>4199</v>
      </c>
      <c r="C1367" s="663" t="s">
        <v>3021</v>
      </c>
      <c r="D1367" s="664" t="s">
        <v>4213</v>
      </c>
      <c r="E1367" s="663" t="s">
        <v>597</v>
      </c>
      <c r="F1367" s="664" t="s">
        <v>4237</v>
      </c>
      <c r="G1367" s="663" t="s">
        <v>627</v>
      </c>
      <c r="H1367" s="663" t="s">
        <v>3433</v>
      </c>
      <c r="I1367" s="663" t="s">
        <v>215</v>
      </c>
      <c r="J1367" s="663" t="s">
        <v>3434</v>
      </c>
      <c r="K1367" s="663"/>
      <c r="L1367" s="665">
        <v>462.23116062540987</v>
      </c>
      <c r="M1367" s="665">
        <v>1</v>
      </c>
      <c r="N1367" s="666">
        <v>462.23116062540987</v>
      </c>
    </row>
    <row r="1368" spans="1:14" ht="14.4" customHeight="1" x14ac:dyDescent="0.3">
      <c r="A1368" s="661" t="s">
        <v>3020</v>
      </c>
      <c r="B1368" s="662" t="s">
        <v>4199</v>
      </c>
      <c r="C1368" s="663" t="s">
        <v>3021</v>
      </c>
      <c r="D1368" s="664" t="s">
        <v>4213</v>
      </c>
      <c r="E1368" s="663" t="s">
        <v>597</v>
      </c>
      <c r="F1368" s="664" t="s">
        <v>4237</v>
      </c>
      <c r="G1368" s="663" t="s">
        <v>627</v>
      </c>
      <c r="H1368" s="663" t="s">
        <v>3435</v>
      </c>
      <c r="I1368" s="663" t="s">
        <v>3436</v>
      </c>
      <c r="J1368" s="663" t="s">
        <v>3437</v>
      </c>
      <c r="K1368" s="663" t="s">
        <v>3438</v>
      </c>
      <c r="L1368" s="665">
        <v>120.26999999999994</v>
      </c>
      <c r="M1368" s="665">
        <v>1</v>
      </c>
      <c r="N1368" s="666">
        <v>120.26999999999994</v>
      </c>
    </row>
    <row r="1369" spans="1:14" ht="14.4" customHeight="1" x14ac:dyDescent="0.3">
      <c r="A1369" s="661" t="s">
        <v>3020</v>
      </c>
      <c r="B1369" s="662" t="s">
        <v>4199</v>
      </c>
      <c r="C1369" s="663" t="s">
        <v>3021</v>
      </c>
      <c r="D1369" s="664" t="s">
        <v>4213</v>
      </c>
      <c r="E1369" s="663" t="s">
        <v>597</v>
      </c>
      <c r="F1369" s="664" t="s">
        <v>4237</v>
      </c>
      <c r="G1369" s="663" t="s">
        <v>627</v>
      </c>
      <c r="H1369" s="663" t="s">
        <v>3439</v>
      </c>
      <c r="I1369" s="663" t="s">
        <v>3440</v>
      </c>
      <c r="J1369" s="663" t="s">
        <v>3441</v>
      </c>
      <c r="K1369" s="663" t="s">
        <v>3442</v>
      </c>
      <c r="L1369" s="665">
        <v>306.88666666666666</v>
      </c>
      <c r="M1369" s="665">
        <v>5</v>
      </c>
      <c r="N1369" s="666">
        <v>1534.4333333333334</v>
      </c>
    </row>
    <row r="1370" spans="1:14" ht="14.4" customHeight="1" x14ac:dyDescent="0.3">
      <c r="A1370" s="661" t="s">
        <v>3020</v>
      </c>
      <c r="B1370" s="662" t="s">
        <v>4199</v>
      </c>
      <c r="C1370" s="663" t="s">
        <v>3021</v>
      </c>
      <c r="D1370" s="664" t="s">
        <v>4213</v>
      </c>
      <c r="E1370" s="663" t="s">
        <v>597</v>
      </c>
      <c r="F1370" s="664" t="s">
        <v>4237</v>
      </c>
      <c r="G1370" s="663" t="s">
        <v>627</v>
      </c>
      <c r="H1370" s="663" t="s">
        <v>3443</v>
      </c>
      <c r="I1370" s="663" t="s">
        <v>215</v>
      </c>
      <c r="J1370" s="663" t="s">
        <v>3444</v>
      </c>
      <c r="K1370" s="663"/>
      <c r="L1370" s="665">
        <v>88.441708732391007</v>
      </c>
      <c r="M1370" s="665">
        <v>1</v>
      </c>
      <c r="N1370" s="666">
        <v>88.441708732391007</v>
      </c>
    </row>
    <row r="1371" spans="1:14" ht="14.4" customHeight="1" x14ac:dyDescent="0.3">
      <c r="A1371" s="661" t="s">
        <v>3020</v>
      </c>
      <c r="B1371" s="662" t="s">
        <v>4199</v>
      </c>
      <c r="C1371" s="663" t="s">
        <v>3021</v>
      </c>
      <c r="D1371" s="664" t="s">
        <v>4213</v>
      </c>
      <c r="E1371" s="663" t="s">
        <v>597</v>
      </c>
      <c r="F1371" s="664" t="s">
        <v>4237</v>
      </c>
      <c r="G1371" s="663" t="s">
        <v>627</v>
      </c>
      <c r="H1371" s="663" t="s">
        <v>2986</v>
      </c>
      <c r="I1371" s="663" t="s">
        <v>215</v>
      </c>
      <c r="J1371" s="663" t="s">
        <v>2987</v>
      </c>
      <c r="K1371" s="663"/>
      <c r="L1371" s="665">
        <v>59.843764714806873</v>
      </c>
      <c r="M1371" s="665">
        <v>1</v>
      </c>
      <c r="N1371" s="666">
        <v>59.843764714806873</v>
      </c>
    </row>
    <row r="1372" spans="1:14" ht="14.4" customHeight="1" x14ac:dyDescent="0.3">
      <c r="A1372" s="661" t="s">
        <v>3020</v>
      </c>
      <c r="B1372" s="662" t="s">
        <v>4199</v>
      </c>
      <c r="C1372" s="663" t="s">
        <v>3021</v>
      </c>
      <c r="D1372" s="664" t="s">
        <v>4213</v>
      </c>
      <c r="E1372" s="663" t="s">
        <v>597</v>
      </c>
      <c r="F1372" s="664" t="s">
        <v>4237</v>
      </c>
      <c r="G1372" s="663" t="s">
        <v>627</v>
      </c>
      <c r="H1372" s="663" t="s">
        <v>3445</v>
      </c>
      <c r="I1372" s="663" t="s">
        <v>3446</v>
      </c>
      <c r="J1372" s="663" t="s">
        <v>3447</v>
      </c>
      <c r="K1372" s="663" t="s">
        <v>3448</v>
      </c>
      <c r="L1372" s="665">
        <v>66.579999999999984</v>
      </c>
      <c r="M1372" s="665">
        <v>1</v>
      </c>
      <c r="N1372" s="666">
        <v>66.579999999999984</v>
      </c>
    </row>
    <row r="1373" spans="1:14" ht="14.4" customHeight="1" x14ac:dyDescent="0.3">
      <c r="A1373" s="661" t="s">
        <v>3020</v>
      </c>
      <c r="B1373" s="662" t="s">
        <v>4199</v>
      </c>
      <c r="C1373" s="663" t="s">
        <v>3021</v>
      </c>
      <c r="D1373" s="664" t="s">
        <v>4213</v>
      </c>
      <c r="E1373" s="663" t="s">
        <v>597</v>
      </c>
      <c r="F1373" s="664" t="s">
        <v>4237</v>
      </c>
      <c r="G1373" s="663" t="s">
        <v>627</v>
      </c>
      <c r="H1373" s="663" t="s">
        <v>3449</v>
      </c>
      <c r="I1373" s="663" t="s">
        <v>3450</v>
      </c>
      <c r="J1373" s="663" t="s">
        <v>3451</v>
      </c>
      <c r="K1373" s="663" t="s">
        <v>3452</v>
      </c>
      <c r="L1373" s="665">
        <v>408.37959481231422</v>
      </c>
      <c r="M1373" s="665">
        <v>1</v>
      </c>
      <c r="N1373" s="666">
        <v>408.37959481231422</v>
      </c>
    </row>
    <row r="1374" spans="1:14" ht="14.4" customHeight="1" x14ac:dyDescent="0.3">
      <c r="A1374" s="661" t="s">
        <v>3020</v>
      </c>
      <c r="B1374" s="662" t="s">
        <v>4199</v>
      </c>
      <c r="C1374" s="663" t="s">
        <v>3021</v>
      </c>
      <c r="D1374" s="664" t="s">
        <v>4213</v>
      </c>
      <c r="E1374" s="663" t="s">
        <v>597</v>
      </c>
      <c r="F1374" s="664" t="s">
        <v>4237</v>
      </c>
      <c r="G1374" s="663" t="s">
        <v>627</v>
      </c>
      <c r="H1374" s="663" t="s">
        <v>3453</v>
      </c>
      <c r="I1374" s="663" t="s">
        <v>215</v>
      </c>
      <c r="J1374" s="663" t="s">
        <v>1599</v>
      </c>
      <c r="K1374" s="663" t="s">
        <v>3454</v>
      </c>
      <c r="L1374" s="665">
        <v>222.72065869247876</v>
      </c>
      <c r="M1374" s="665">
        <v>1</v>
      </c>
      <c r="N1374" s="666">
        <v>222.72065869247876</v>
      </c>
    </row>
    <row r="1375" spans="1:14" ht="14.4" customHeight="1" x14ac:dyDescent="0.3">
      <c r="A1375" s="661" t="s">
        <v>3020</v>
      </c>
      <c r="B1375" s="662" t="s">
        <v>4199</v>
      </c>
      <c r="C1375" s="663" t="s">
        <v>3021</v>
      </c>
      <c r="D1375" s="664" t="s">
        <v>4213</v>
      </c>
      <c r="E1375" s="663" t="s">
        <v>597</v>
      </c>
      <c r="F1375" s="664" t="s">
        <v>4237</v>
      </c>
      <c r="G1375" s="663" t="s">
        <v>627</v>
      </c>
      <c r="H1375" s="663" t="s">
        <v>3455</v>
      </c>
      <c r="I1375" s="663" t="s">
        <v>3456</v>
      </c>
      <c r="J1375" s="663" t="s">
        <v>3457</v>
      </c>
      <c r="K1375" s="663" t="s">
        <v>3458</v>
      </c>
      <c r="L1375" s="665">
        <v>72.12</v>
      </c>
      <c r="M1375" s="665">
        <v>2</v>
      </c>
      <c r="N1375" s="666">
        <v>144.24</v>
      </c>
    </row>
    <row r="1376" spans="1:14" ht="14.4" customHeight="1" x14ac:dyDescent="0.3">
      <c r="A1376" s="661" t="s">
        <v>3020</v>
      </c>
      <c r="B1376" s="662" t="s">
        <v>4199</v>
      </c>
      <c r="C1376" s="663" t="s">
        <v>3021</v>
      </c>
      <c r="D1376" s="664" t="s">
        <v>4213</v>
      </c>
      <c r="E1376" s="663" t="s">
        <v>597</v>
      </c>
      <c r="F1376" s="664" t="s">
        <v>4237</v>
      </c>
      <c r="G1376" s="663" t="s">
        <v>627</v>
      </c>
      <c r="H1376" s="663" t="s">
        <v>3459</v>
      </c>
      <c r="I1376" s="663" t="s">
        <v>215</v>
      </c>
      <c r="J1376" s="663" t="s">
        <v>3460</v>
      </c>
      <c r="K1376" s="663"/>
      <c r="L1376" s="665">
        <v>189.20810451182081</v>
      </c>
      <c r="M1376" s="665">
        <v>2</v>
      </c>
      <c r="N1376" s="666">
        <v>378.41620902364161</v>
      </c>
    </row>
    <row r="1377" spans="1:14" ht="14.4" customHeight="1" x14ac:dyDescent="0.3">
      <c r="A1377" s="661" t="s">
        <v>3020</v>
      </c>
      <c r="B1377" s="662" t="s">
        <v>4199</v>
      </c>
      <c r="C1377" s="663" t="s">
        <v>3021</v>
      </c>
      <c r="D1377" s="664" t="s">
        <v>4213</v>
      </c>
      <c r="E1377" s="663" t="s">
        <v>597</v>
      </c>
      <c r="F1377" s="664" t="s">
        <v>4237</v>
      </c>
      <c r="G1377" s="663" t="s">
        <v>627</v>
      </c>
      <c r="H1377" s="663" t="s">
        <v>3461</v>
      </c>
      <c r="I1377" s="663" t="s">
        <v>3462</v>
      </c>
      <c r="J1377" s="663" t="s">
        <v>3463</v>
      </c>
      <c r="K1377" s="663" t="s">
        <v>715</v>
      </c>
      <c r="L1377" s="665">
        <v>474.5170245612278</v>
      </c>
      <c r="M1377" s="665">
        <v>1</v>
      </c>
      <c r="N1377" s="666">
        <v>474.5170245612278</v>
      </c>
    </row>
    <row r="1378" spans="1:14" ht="14.4" customHeight="1" x14ac:dyDescent="0.3">
      <c r="A1378" s="661" t="s">
        <v>3020</v>
      </c>
      <c r="B1378" s="662" t="s">
        <v>4199</v>
      </c>
      <c r="C1378" s="663" t="s">
        <v>3021</v>
      </c>
      <c r="D1378" s="664" t="s">
        <v>4213</v>
      </c>
      <c r="E1378" s="663" t="s">
        <v>597</v>
      </c>
      <c r="F1378" s="664" t="s">
        <v>4237</v>
      </c>
      <c r="G1378" s="663" t="s">
        <v>627</v>
      </c>
      <c r="H1378" s="663" t="s">
        <v>3464</v>
      </c>
      <c r="I1378" s="663" t="s">
        <v>3465</v>
      </c>
      <c r="J1378" s="663" t="s">
        <v>3466</v>
      </c>
      <c r="K1378" s="663" t="s">
        <v>3467</v>
      </c>
      <c r="L1378" s="665">
        <v>84.629999999999981</v>
      </c>
      <c r="M1378" s="665">
        <v>1</v>
      </c>
      <c r="N1378" s="666">
        <v>84.629999999999981</v>
      </c>
    </row>
    <row r="1379" spans="1:14" ht="14.4" customHeight="1" x14ac:dyDescent="0.3">
      <c r="A1379" s="661" t="s">
        <v>3020</v>
      </c>
      <c r="B1379" s="662" t="s">
        <v>4199</v>
      </c>
      <c r="C1379" s="663" t="s">
        <v>3021</v>
      </c>
      <c r="D1379" s="664" t="s">
        <v>4213</v>
      </c>
      <c r="E1379" s="663" t="s">
        <v>597</v>
      </c>
      <c r="F1379" s="664" t="s">
        <v>4237</v>
      </c>
      <c r="G1379" s="663" t="s">
        <v>627</v>
      </c>
      <c r="H1379" s="663" t="s">
        <v>3468</v>
      </c>
      <c r="I1379" s="663" t="s">
        <v>3469</v>
      </c>
      <c r="J1379" s="663" t="s">
        <v>3470</v>
      </c>
      <c r="K1379" s="663" t="s">
        <v>3471</v>
      </c>
      <c r="L1379" s="665">
        <v>408.38900008122795</v>
      </c>
      <c r="M1379" s="665">
        <v>1</v>
      </c>
      <c r="N1379" s="666">
        <v>408.38900008122795</v>
      </c>
    </row>
    <row r="1380" spans="1:14" ht="14.4" customHeight="1" x14ac:dyDescent="0.3">
      <c r="A1380" s="661" t="s">
        <v>3020</v>
      </c>
      <c r="B1380" s="662" t="s">
        <v>4199</v>
      </c>
      <c r="C1380" s="663" t="s">
        <v>3021</v>
      </c>
      <c r="D1380" s="664" t="s">
        <v>4213</v>
      </c>
      <c r="E1380" s="663" t="s">
        <v>597</v>
      </c>
      <c r="F1380" s="664" t="s">
        <v>4237</v>
      </c>
      <c r="G1380" s="663" t="s">
        <v>627</v>
      </c>
      <c r="H1380" s="663" t="s">
        <v>3472</v>
      </c>
      <c r="I1380" s="663" t="s">
        <v>3473</v>
      </c>
      <c r="J1380" s="663" t="s">
        <v>3474</v>
      </c>
      <c r="K1380" s="663" t="s">
        <v>3475</v>
      </c>
      <c r="L1380" s="665">
        <v>184.16</v>
      </c>
      <c r="M1380" s="665">
        <v>1</v>
      </c>
      <c r="N1380" s="666">
        <v>184.16</v>
      </c>
    </row>
    <row r="1381" spans="1:14" ht="14.4" customHeight="1" x14ac:dyDescent="0.3">
      <c r="A1381" s="661" t="s">
        <v>3020</v>
      </c>
      <c r="B1381" s="662" t="s">
        <v>4199</v>
      </c>
      <c r="C1381" s="663" t="s">
        <v>3021</v>
      </c>
      <c r="D1381" s="664" t="s">
        <v>4213</v>
      </c>
      <c r="E1381" s="663" t="s">
        <v>597</v>
      </c>
      <c r="F1381" s="664" t="s">
        <v>4237</v>
      </c>
      <c r="G1381" s="663" t="s">
        <v>627</v>
      </c>
      <c r="H1381" s="663" t="s">
        <v>3476</v>
      </c>
      <c r="I1381" s="663" t="s">
        <v>3477</v>
      </c>
      <c r="J1381" s="663" t="s">
        <v>3478</v>
      </c>
      <c r="K1381" s="663"/>
      <c r="L1381" s="665">
        <v>1392.576</v>
      </c>
      <c r="M1381" s="665">
        <v>1</v>
      </c>
      <c r="N1381" s="666">
        <v>1392.576</v>
      </c>
    </row>
    <row r="1382" spans="1:14" ht="14.4" customHeight="1" x14ac:dyDescent="0.3">
      <c r="A1382" s="661" t="s">
        <v>3020</v>
      </c>
      <c r="B1382" s="662" t="s">
        <v>4199</v>
      </c>
      <c r="C1382" s="663" t="s">
        <v>3021</v>
      </c>
      <c r="D1382" s="664" t="s">
        <v>4213</v>
      </c>
      <c r="E1382" s="663" t="s">
        <v>597</v>
      </c>
      <c r="F1382" s="664" t="s">
        <v>4237</v>
      </c>
      <c r="G1382" s="663" t="s">
        <v>627</v>
      </c>
      <c r="H1382" s="663" t="s">
        <v>3479</v>
      </c>
      <c r="I1382" s="663" t="s">
        <v>3480</v>
      </c>
      <c r="J1382" s="663" t="s">
        <v>3481</v>
      </c>
      <c r="K1382" s="663" t="s">
        <v>2555</v>
      </c>
      <c r="L1382" s="665">
        <v>409.90000000000009</v>
      </c>
      <c r="M1382" s="665">
        <v>2</v>
      </c>
      <c r="N1382" s="666">
        <v>819.80000000000018</v>
      </c>
    </row>
    <row r="1383" spans="1:14" ht="14.4" customHeight="1" x14ac:dyDescent="0.3">
      <c r="A1383" s="661" t="s">
        <v>3020</v>
      </c>
      <c r="B1383" s="662" t="s">
        <v>4199</v>
      </c>
      <c r="C1383" s="663" t="s">
        <v>3021</v>
      </c>
      <c r="D1383" s="664" t="s">
        <v>4213</v>
      </c>
      <c r="E1383" s="663" t="s">
        <v>597</v>
      </c>
      <c r="F1383" s="664" t="s">
        <v>4237</v>
      </c>
      <c r="G1383" s="663" t="s">
        <v>627</v>
      </c>
      <c r="H1383" s="663" t="s">
        <v>2694</v>
      </c>
      <c r="I1383" s="663" t="s">
        <v>2695</v>
      </c>
      <c r="J1383" s="663" t="s">
        <v>2696</v>
      </c>
      <c r="K1383" s="663" t="s">
        <v>2697</v>
      </c>
      <c r="L1383" s="665">
        <v>462</v>
      </c>
      <c r="M1383" s="665">
        <v>50</v>
      </c>
      <c r="N1383" s="666">
        <v>23100</v>
      </c>
    </row>
    <row r="1384" spans="1:14" ht="14.4" customHeight="1" x14ac:dyDescent="0.3">
      <c r="A1384" s="661" t="s">
        <v>3020</v>
      </c>
      <c r="B1384" s="662" t="s">
        <v>4199</v>
      </c>
      <c r="C1384" s="663" t="s">
        <v>3021</v>
      </c>
      <c r="D1384" s="664" t="s">
        <v>4213</v>
      </c>
      <c r="E1384" s="663" t="s">
        <v>597</v>
      </c>
      <c r="F1384" s="664" t="s">
        <v>4237</v>
      </c>
      <c r="G1384" s="663" t="s">
        <v>627</v>
      </c>
      <c r="H1384" s="663" t="s">
        <v>3482</v>
      </c>
      <c r="I1384" s="663" t="s">
        <v>215</v>
      </c>
      <c r="J1384" s="663" t="s">
        <v>3483</v>
      </c>
      <c r="K1384" s="663"/>
      <c r="L1384" s="665">
        <v>110.83954969723192</v>
      </c>
      <c r="M1384" s="665">
        <v>6</v>
      </c>
      <c r="N1384" s="666">
        <v>665.0372981833915</v>
      </c>
    </row>
    <row r="1385" spans="1:14" ht="14.4" customHeight="1" x14ac:dyDescent="0.3">
      <c r="A1385" s="661" t="s">
        <v>3020</v>
      </c>
      <c r="B1385" s="662" t="s">
        <v>4199</v>
      </c>
      <c r="C1385" s="663" t="s">
        <v>3021</v>
      </c>
      <c r="D1385" s="664" t="s">
        <v>4213</v>
      </c>
      <c r="E1385" s="663" t="s">
        <v>597</v>
      </c>
      <c r="F1385" s="664" t="s">
        <v>4237</v>
      </c>
      <c r="G1385" s="663" t="s">
        <v>627</v>
      </c>
      <c r="H1385" s="663" t="s">
        <v>3484</v>
      </c>
      <c r="I1385" s="663" t="s">
        <v>3485</v>
      </c>
      <c r="J1385" s="663" t="s">
        <v>3108</v>
      </c>
      <c r="K1385" s="663" t="s">
        <v>3486</v>
      </c>
      <c r="L1385" s="665">
        <v>61.12</v>
      </c>
      <c r="M1385" s="665">
        <v>1</v>
      </c>
      <c r="N1385" s="666">
        <v>61.12</v>
      </c>
    </row>
    <row r="1386" spans="1:14" ht="14.4" customHeight="1" x14ac:dyDescent="0.3">
      <c r="A1386" s="661" t="s">
        <v>3020</v>
      </c>
      <c r="B1386" s="662" t="s">
        <v>4199</v>
      </c>
      <c r="C1386" s="663" t="s">
        <v>3021</v>
      </c>
      <c r="D1386" s="664" t="s">
        <v>4213</v>
      </c>
      <c r="E1386" s="663" t="s">
        <v>597</v>
      </c>
      <c r="F1386" s="664" t="s">
        <v>4237</v>
      </c>
      <c r="G1386" s="663" t="s">
        <v>627</v>
      </c>
      <c r="H1386" s="663" t="s">
        <v>1643</v>
      </c>
      <c r="I1386" s="663" t="s">
        <v>1643</v>
      </c>
      <c r="J1386" s="663" t="s">
        <v>1644</v>
      </c>
      <c r="K1386" s="663" t="s">
        <v>1645</v>
      </c>
      <c r="L1386" s="665">
        <v>259.8803184331735</v>
      </c>
      <c r="M1386" s="665">
        <v>1</v>
      </c>
      <c r="N1386" s="666">
        <v>259.8803184331735</v>
      </c>
    </row>
    <row r="1387" spans="1:14" ht="14.4" customHeight="1" x14ac:dyDescent="0.3">
      <c r="A1387" s="661" t="s">
        <v>3020</v>
      </c>
      <c r="B1387" s="662" t="s">
        <v>4199</v>
      </c>
      <c r="C1387" s="663" t="s">
        <v>3021</v>
      </c>
      <c r="D1387" s="664" t="s">
        <v>4213</v>
      </c>
      <c r="E1387" s="663" t="s">
        <v>597</v>
      </c>
      <c r="F1387" s="664" t="s">
        <v>4237</v>
      </c>
      <c r="G1387" s="663" t="s">
        <v>627</v>
      </c>
      <c r="H1387" s="663" t="s">
        <v>3487</v>
      </c>
      <c r="I1387" s="663" t="s">
        <v>3487</v>
      </c>
      <c r="J1387" s="663" t="s">
        <v>3488</v>
      </c>
      <c r="K1387" s="663" t="s">
        <v>3489</v>
      </c>
      <c r="L1387" s="665">
        <v>262.31787954179947</v>
      </c>
      <c r="M1387" s="665">
        <v>1</v>
      </c>
      <c r="N1387" s="666">
        <v>262.31787954179947</v>
      </c>
    </row>
    <row r="1388" spans="1:14" ht="14.4" customHeight="1" x14ac:dyDescent="0.3">
      <c r="A1388" s="661" t="s">
        <v>3020</v>
      </c>
      <c r="B1388" s="662" t="s">
        <v>4199</v>
      </c>
      <c r="C1388" s="663" t="s">
        <v>3021</v>
      </c>
      <c r="D1388" s="664" t="s">
        <v>4213</v>
      </c>
      <c r="E1388" s="663" t="s">
        <v>597</v>
      </c>
      <c r="F1388" s="664" t="s">
        <v>4237</v>
      </c>
      <c r="G1388" s="663" t="s">
        <v>627</v>
      </c>
      <c r="H1388" s="663" t="s">
        <v>3490</v>
      </c>
      <c r="I1388" s="663" t="s">
        <v>3491</v>
      </c>
      <c r="J1388" s="663" t="s">
        <v>3492</v>
      </c>
      <c r="K1388" s="663" t="s">
        <v>1792</v>
      </c>
      <c r="L1388" s="665">
        <v>253.30499999999995</v>
      </c>
      <c r="M1388" s="665">
        <v>2</v>
      </c>
      <c r="N1388" s="666">
        <v>506.6099999999999</v>
      </c>
    </row>
    <row r="1389" spans="1:14" ht="14.4" customHeight="1" x14ac:dyDescent="0.3">
      <c r="A1389" s="661" t="s">
        <v>3020</v>
      </c>
      <c r="B1389" s="662" t="s">
        <v>4199</v>
      </c>
      <c r="C1389" s="663" t="s">
        <v>3021</v>
      </c>
      <c r="D1389" s="664" t="s">
        <v>4213</v>
      </c>
      <c r="E1389" s="663" t="s">
        <v>597</v>
      </c>
      <c r="F1389" s="664" t="s">
        <v>4237</v>
      </c>
      <c r="G1389" s="663" t="s">
        <v>627</v>
      </c>
      <c r="H1389" s="663" t="s">
        <v>3493</v>
      </c>
      <c r="I1389" s="663" t="s">
        <v>3494</v>
      </c>
      <c r="J1389" s="663" t="s">
        <v>3495</v>
      </c>
      <c r="K1389" s="663" t="s">
        <v>3496</v>
      </c>
      <c r="L1389" s="665">
        <v>208.11</v>
      </c>
      <c r="M1389" s="665">
        <v>1</v>
      </c>
      <c r="N1389" s="666">
        <v>208.11</v>
      </c>
    </row>
    <row r="1390" spans="1:14" ht="14.4" customHeight="1" x14ac:dyDescent="0.3">
      <c r="A1390" s="661" t="s">
        <v>3020</v>
      </c>
      <c r="B1390" s="662" t="s">
        <v>4199</v>
      </c>
      <c r="C1390" s="663" t="s">
        <v>3021</v>
      </c>
      <c r="D1390" s="664" t="s">
        <v>4213</v>
      </c>
      <c r="E1390" s="663" t="s">
        <v>597</v>
      </c>
      <c r="F1390" s="664" t="s">
        <v>4237</v>
      </c>
      <c r="G1390" s="663" t="s">
        <v>627</v>
      </c>
      <c r="H1390" s="663" t="s">
        <v>3497</v>
      </c>
      <c r="I1390" s="663" t="s">
        <v>215</v>
      </c>
      <c r="J1390" s="663" t="s">
        <v>3498</v>
      </c>
      <c r="K1390" s="663"/>
      <c r="L1390" s="665">
        <v>57.649214612481998</v>
      </c>
      <c r="M1390" s="665">
        <v>136</v>
      </c>
      <c r="N1390" s="666">
        <v>7840.2931872975514</v>
      </c>
    </row>
    <row r="1391" spans="1:14" ht="14.4" customHeight="1" x14ac:dyDescent="0.3">
      <c r="A1391" s="661" t="s">
        <v>3020</v>
      </c>
      <c r="B1391" s="662" t="s">
        <v>4199</v>
      </c>
      <c r="C1391" s="663" t="s">
        <v>3021</v>
      </c>
      <c r="D1391" s="664" t="s">
        <v>4213</v>
      </c>
      <c r="E1391" s="663" t="s">
        <v>597</v>
      </c>
      <c r="F1391" s="664" t="s">
        <v>4237</v>
      </c>
      <c r="G1391" s="663" t="s">
        <v>627</v>
      </c>
      <c r="H1391" s="663" t="s">
        <v>3499</v>
      </c>
      <c r="I1391" s="663" t="s">
        <v>3500</v>
      </c>
      <c r="J1391" s="663" t="s">
        <v>3501</v>
      </c>
      <c r="K1391" s="663" t="s">
        <v>3502</v>
      </c>
      <c r="L1391" s="665">
        <v>10700.8</v>
      </c>
      <c r="M1391" s="665">
        <v>1</v>
      </c>
      <c r="N1391" s="666">
        <v>10700.8</v>
      </c>
    </row>
    <row r="1392" spans="1:14" ht="14.4" customHeight="1" x14ac:dyDescent="0.3">
      <c r="A1392" s="661" t="s">
        <v>3020</v>
      </c>
      <c r="B1392" s="662" t="s">
        <v>4199</v>
      </c>
      <c r="C1392" s="663" t="s">
        <v>3021</v>
      </c>
      <c r="D1392" s="664" t="s">
        <v>4213</v>
      </c>
      <c r="E1392" s="663" t="s">
        <v>597</v>
      </c>
      <c r="F1392" s="664" t="s">
        <v>4237</v>
      </c>
      <c r="G1392" s="663" t="s">
        <v>627</v>
      </c>
      <c r="H1392" s="663" t="s">
        <v>1651</v>
      </c>
      <c r="I1392" s="663" t="s">
        <v>1651</v>
      </c>
      <c r="J1392" s="663" t="s">
        <v>1652</v>
      </c>
      <c r="K1392" s="663" t="s">
        <v>1653</v>
      </c>
      <c r="L1392" s="665">
        <v>96.122222315221762</v>
      </c>
      <c r="M1392" s="665">
        <v>8</v>
      </c>
      <c r="N1392" s="666">
        <v>768.9777785217741</v>
      </c>
    </row>
    <row r="1393" spans="1:14" ht="14.4" customHeight="1" x14ac:dyDescent="0.3">
      <c r="A1393" s="661" t="s">
        <v>3020</v>
      </c>
      <c r="B1393" s="662" t="s">
        <v>4199</v>
      </c>
      <c r="C1393" s="663" t="s">
        <v>3021</v>
      </c>
      <c r="D1393" s="664" t="s">
        <v>4213</v>
      </c>
      <c r="E1393" s="663" t="s">
        <v>597</v>
      </c>
      <c r="F1393" s="664" t="s">
        <v>4237</v>
      </c>
      <c r="G1393" s="663" t="s">
        <v>627</v>
      </c>
      <c r="H1393" s="663" t="s">
        <v>1654</v>
      </c>
      <c r="I1393" s="663" t="s">
        <v>1654</v>
      </c>
      <c r="J1393" s="663" t="s">
        <v>1655</v>
      </c>
      <c r="K1393" s="663" t="s">
        <v>1656</v>
      </c>
      <c r="L1393" s="665">
        <v>58.46300401951288</v>
      </c>
      <c r="M1393" s="665">
        <v>34</v>
      </c>
      <c r="N1393" s="666">
        <v>1987.742136663438</v>
      </c>
    </row>
    <row r="1394" spans="1:14" ht="14.4" customHeight="1" x14ac:dyDescent="0.3">
      <c r="A1394" s="661" t="s">
        <v>3020</v>
      </c>
      <c r="B1394" s="662" t="s">
        <v>4199</v>
      </c>
      <c r="C1394" s="663" t="s">
        <v>3021</v>
      </c>
      <c r="D1394" s="664" t="s">
        <v>4213</v>
      </c>
      <c r="E1394" s="663" t="s">
        <v>597</v>
      </c>
      <c r="F1394" s="664" t="s">
        <v>4237</v>
      </c>
      <c r="G1394" s="663" t="s">
        <v>627</v>
      </c>
      <c r="H1394" s="663" t="s">
        <v>1657</v>
      </c>
      <c r="I1394" s="663" t="s">
        <v>215</v>
      </c>
      <c r="J1394" s="663" t="s">
        <v>1658</v>
      </c>
      <c r="K1394" s="663"/>
      <c r="L1394" s="665">
        <v>30.266387949597096</v>
      </c>
      <c r="M1394" s="665">
        <v>47</v>
      </c>
      <c r="N1394" s="666">
        <v>1422.5202336310635</v>
      </c>
    </row>
    <row r="1395" spans="1:14" ht="14.4" customHeight="1" x14ac:dyDescent="0.3">
      <c r="A1395" s="661" t="s">
        <v>3020</v>
      </c>
      <c r="B1395" s="662" t="s">
        <v>4199</v>
      </c>
      <c r="C1395" s="663" t="s">
        <v>3021</v>
      </c>
      <c r="D1395" s="664" t="s">
        <v>4213</v>
      </c>
      <c r="E1395" s="663" t="s">
        <v>597</v>
      </c>
      <c r="F1395" s="664" t="s">
        <v>4237</v>
      </c>
      <c r="G1395" s="663" t="s">
        <v>627</v>
      </c>
      <c r="H1395" s="663" t="s">
        <v>1659</v>
      </c>
      <c r="I1395" s="663" t="s">
        <v>215</v>
      </c>
      <c r="J1395" s="663" t="s">
        <v>1660</v>
      </c>
      <c r="K1395" s="663"/>
      <c r="L1395" s="665">
        <v>37.547455464691694</v>
      </c>
      <c r="M1395" s="665">
        <v>109</v>
      </c>
      <c r="N1395" s="666">
        <v>4092.6726456513943</v>
      </c>
    </row>
    <row r="1396" spans="1:14" ht="14.4" customHeight="1" x14ac:dyDescent="0.3">
      <c r="A1396" s="661" t="s">
        <v>3020</v>
      </c>
      <c r="B1396" s="662" t="s">
        <v>4199</v>
      </c>
      <c r="C1396" s="663" t="s">
        <v>3021</v>
      </c>
      <c r="D1396" s="664" t="s">
        <v>4213</v>
      </c>
      <c r="E1396" s="663" t="s">
        <v>597</v>
      </c>
      <c r="F1396" s="664" t="s">
        <v>4237</v>
      </c>
      <c r="G1396" s="663" t="s">
        <v>627</v>
      </c>
      <c r="H1396" s="663" t="s">
        <v>3503</v>
      </c>
      <c r="I1396" s="663" t="s">
        <v>215</v>
      </c>
      <c r="J1396" s="663" t="s">
        <v>3504</v>
      </c>
      <c r="K1396" s="663"/>
      <c r="L1396" s="665">
        <v>69.259999999999991</v>
      </c>
      <c r="M1396" s="665">
        <v>3</v>
      </c>
      <c r="N1396" s="666">
        <v>207.77999999999997</v>
      </c>
    </row>
    <row r="1397" spans="1:14" ht="14.4" customHeight="1" x14ac:dyDescent="0.3">
      <c r="A1397" s="661" t="s">
        <v>3020</v>
      </c>
      <c r="B1397" s="662" t="s">
        <v>4199</v>
      </c>
      <c r="C1397" s="663" t="s">
        <v>3021</v>
      </c>
      <c r="D1397" s="664" t="s">
        <v>4213</v>
      </c>
      <c r="E1397" s="663" t="s">
        <v>597</v>
      </c>
      <c r="F1397" s="664" t="s">
        <v>4237</v>
      </c>
      <c r="G1397" s="663" t="s">
        <v>627</v>
      </c>
      <c r="H1397" s="663" t="s">
        <v>3505</v>
      </c>
      <c r="I1397" s="663" t="s">
        <v>215</v>
      </c>
      <c r="J1397" s="663" t="s">
        <v>3506</v>
      </c>
      <c r="K1397" s="663" t="s">
        <v>3507</v>
      </c>
      <c r="L1397" s="665">
        <v>70.744614419415214</v>
      </c>
      <c r="M1397" s="665">
        <v>3</v>
      </c>
      <c r="N1397" s="666">
        <v>212.23384325824563</v>
      </c>
    </row>
    <row r="1398" spans="1:14" ht="14.4" customHeight="1" x14ac:dyDescent="0.3">
      <c r="A1398" s="661" t="s">
        <v>3020</v>
      </c>
      <c r="B1398" s="662" t="s">
        <v>4199</v>
      </c>
      <c r="C1398" s="663" t="s">
        <v>3021</v>
      </c>
      <c r="D1398" s="664" t="s">
        <v>4213</v>
      </c>
      <c r="E1398" s="663" t="s">
        <v>597</v>
      </c>
      <c r="F1398" s="664" t="s">
        <v>4237</v>
      </c>
      <c r="G1398" s="663" t="s">
        <v>627</v>
      </c>
      <c r="H1398" s="663" t="s">
        <v>1666</v>
      </c>
      <c r="I1398" s="663" t="s">
        <v>1666</v>
      </c>
      <c r="J1398" s="663" t="s">
        <v>1667</v>
      </c>
      <c r="K1398" s="663" t="s">
        <v>1668</v>
      </c>
      <c r="L1398" s="665">
        <v>43.999930569672678</v>
      </c>
      <c r="M1398" s="665">
        <v>12</v>
      </c>
      <c r="N1398" s="666">
        <v>527.99916683607216</v>
      </c>
    </row>
    <row r="1399" spans="1:14" ht="14.4" customHeight="1" x14ac:dyDescent="0.3">
      <c r="A1399" s="661" t="s">
        <v>3020</v>
      </c>
      <c r="B1399" s="662" t="s">
        <v>4199</v>
      </c>
      <c r="C1399" s="663" t="s">
        <v>3021</v>
      </c>
      <c r="D1399" s="664" t="s">
        <v>4213</v>
      </c>
      <c r="E1399" s="663" t="s">
        <v>597</v>
      </c>
      <c r="F1399" s="664" t="s">
        <v>4237</v>
      </c>
      <c r="G1399" s="663" t="s">
        <v>627</v>
      </c>
      <c r="H1399" s="663" t="s">
        <v>3508</v>
      </c>
      <c r="I1399" s="663" t="s">
        <v>3508</v>
      </c>
      <c r="J1399" s="663" t="s">
        <v>3509</v>
      </c>
      <c r="K1399" s="663" t="s">
        <v>3510</v>
      </c>
      <c r="L1399" s="665">
        <v>161.02999999999994</v>
      </c>
      <c r="M1399" s="665">
        <v>1</v>
      </c>
      <c r="N1399" s="666">
        <v>161.02999999999994</v>
      </c>
    </row>
    <row r="1400" spans="1:14" ht="14.4" customHeight="1" x14ac:dyDescent="0.3">
      <c r="A1400" s="661" t="s">
        <v>3020</v>
      </c>
      <c r="B1400" s="662" t="s">
        <v>4199</v>
      </c>
      <c r="C1400" s="663" t="s">
        <v>3021</v>
      </c>
      <c r="D1400" s="664" t="s">
        <v>4213</v>
      </c>
      <c r="E1400" s="663" t="s">
        <v>597</v>
      </c>
      <c r="F1400" s="664" t="s">
        <v>4237</v>
      </c>
      <c r="G1400" s="663" t="s">
        <v>627</v>
      </c>
      <c r="H1400" s="663" t="s">
        <v>3511</v>
      </c>
      <c r="I1400" s="663" t="s">
        <v>3511</v>
      </c>
      <c r="J1400" s="663" t="s">
        <v>3512</v>
      </c>
      <c r="K1400" s="663" t="s">
        <v>3513</v>
      </c>
      <c r="L1400" s="665">
        <v>117.47999999999999</v>
      </c>
      <c r="M1400" s="665">
        <v>4</v>
      </c>
      <c r="N1400" s="666">
        <v>469.91999999999996</v>
      </c>
    </row>
    <row r="1401" spans="1:14" ht="14.4" customHeight="1" x14ac:dyDescent="0.3">
      <c r="A1401" s="661" t="s">
        <v>3020</v>
      </c>
      <c r="B1401" s="662" t="s">
        <v>4199</v>
      </c>
      <c r="C1401" s="663" t="s">
        <v>3021</v>
      </c>
      <c r="D1401" s="664" t="s">
        <v>4213</v>
      </c>
      <c r="E1401" s="663" t="s">
        <v>597</v>
      </c>
      <c r="F1401" s="664" t="s">
        <v>4237</v>
      </c>
      <c r="G1401" s="663" t="s">
        <v>627</v>
      </c>
      <c r="H1401" s="663" t="s">
        <v>3514</v>
      </c>
      <c r="I1401" s="663" t="s">
        <v>3514</v>
      </c>
      <c r="J1401" s="663" t="s">
        <v>3515</v>
      </c>
      <c r="K1401" s="663" t="s">
        <v>3516</v>
      </c>
      <c r="L1401" s="665">
        <v>436.58687461235041</v>
      </c>
      <c r="M1401" s="665">
        <v>17</v>
      </c>
      <c r="N1401" s="666">
        <v>7421.9768684099572</v>
      </c>
    </row>
    <row r="1402" spans="1:14" ht="14.4" customHeight="1" x14ac:dyDescent="0.3">
      <c r="A1402" s="661" t="s">
        <v>3020</v>
      </c>
      <c r="B1402" s="662" t="s">
        <v>4199</v>
      </c>
      <c r="C1402" s="663" t="s">
        <v>3021</v>
      </c>
      <c r="D1402" s="664" t="s">
        <v>4213</v>
      </c>
      <c r="E1402" s="663" t="s">
        <v>597</v>
      </c>
      <c r="F1402" s="664" t="s">
        <v>4237</v>
      </c>
      <c r="G1402" s="663" t="s">
        <v>627</v>
      </c>
      <c r="H1402" s="663" t="s">
        <v>3517</v>
      </c>
      <c r="I1402" s="663" t="s">
        <v>3517</v>
      </c>
      <c r="J1402" s="663" t="s">
        <v>3518</v>
      </c>
      <c r="K1402" s="663" t="s">
        <v>3519</v>
      </c>
      <c r="L1402" s="665">
        <v>437.02474081045517</v>
      </c>
      <c r="M1402" s="665">
        <v>13</v>
      </c>
      <c r="N1402" s="666">
        <v>5681.3216305359174</v>
      </c>
    </row>
    <row r="1403" spans="1:14" ht="14.4" customHeight="1" x14ac:dyDescent="0.3">
      <c r="A1403" s="661" t="s">
        <v>3020</v>
      </c>
      <c r="B1403" s="662" t="s">
        <v>4199</v>
      </c>
      <c r="C1403" s="663" t="s">
        <v>3021</v>
      </c>
      <c r="D1403" s="664" t="s">
        <v>4213</v>
      </c>
      <c r="E1403" s="663" t="s">
        <v>597</v>
      </c>
      <c r="F1403" s="664" t="s">
        <v>4237</v>
      </c>
      <c r="G1403" s="663" t="s">
        <v>627</v>
      </c>
      <c r="H1403" s="663" t="s">
        <v>1686</v>
      </c>
      <c r="I1403" s="663" t="s">
        <v>1686</v>
      </c>
      <c r="J1403" s="663" t="s">
        <v>1687</v>
      </c>
      <c r="K1403" s="663" t="s">
        <v>1688</v>
      </c>
      <c r="L1403" s="665">
        <v>179.97503010855013</v>
      </c>
      <c r="M1403" s="665">
        <v>7</v>
      </c>
      <c r="N1403" s="666">
        <v>1259.825210759851</v>
      </c>
    </row>
    <row r="1404" spans="1:14" ht="14.4" customHeight="1" x14ac:dyDescent="0.3">
      <c r="A1404" s="661" t="s">
        <v>3020</v>
      </c>
      <c r="B1404" s="662" t="s">
        <v>4199</v>
      </c>
      <c r="C1404" s="663" t="s">
        <v>3021</v>
      </c>
      <c r="D1404" s="664" t="s">
        <v>4213</v>
      </c>
      <c r="E1404" s="663" t="s">
        <v>597</v>
      </c>
      <c r="F1404" s="664" t="s">
        <v>4237</v>
      </c>
      <c r="G1404" s="663" t="s">
        <v>627</v>
      </c>
      <c r="H1404" s="663" t="s">
        <v>1696</v>
      </c>
      <c r="I1404" s="663" t="s">
        <v>1697</v>
      </c>
      <c r="J1404" s="663" t="s">
        <v>1698</v>
      </c>
      <c r="K1404" s="663"/>
      <c r="L1404" s="665">
        <v>163.56630539855959</v>
      </c>
      <c r="M1404" s="665">
        <v>4</v>
      </c>
      <c r="N1404" s="666">
        <v>654.26522159423837</v>
      </c>
    </row>
    <row r="1405" spans="1:14" ht="14.4" customHeight="1" x14ac:dyDescent="0.3">
      <c r="A1405" s="661" t="s">
        <v>3020</v>
      </c>
      <c r="B1405" s="662" t="s">
        <v>4199</v>
      </c>
      <c r="C1405" s="663" t="s">
        <v>3021</v>
      </c>
      <c r="D1405" s="664" t="s">
        <v>4213</v>
      </c>
      <c r="E1405" s="663" t="s">
        <v>597</v>
      </c>
      <c r="F1405" s="664" t="s">
        <v>4237</v>
      </c>
      <c r="G1405" s="663" t="s">
        <v>627</v>
      </c>
      <c r="H1405" s="663" t="s">
        <v>1701</v>
      </c>
      <c r="I1405" s="663" t="s">
        <v>215</v>
      </c>
      <c r="J1405" s="663" t="s">
        <v>1702</v>
      </c>
      <c r="K1405" s="663"/>
      <c r="L1405" s="665">
        <v>71.83</v>
      </c>
      <c r="M1405" s="665">
        <v>3</v>
      </c>
      <c r="N1405" s="666">
        <v>215.49</v>
      </c>
    </row>
    <row r="1406" spans="1:14" ht="14.4" customHeight="1" x14ac:dyDescent="0.3">
      <c r="A1406" s="661" t="s">
        <v>3020</v>
      </c>
      <c r="B1406" s="662" t="s">
        <v>4199</v>
      </c>
      <c r="C1406" s="663" t="s">
        <v>3021</v>
      </c>
      <c r="D1406" s="664" t="s">
        <v>4213</v>
      </c>
      <c r="E1406" s="663" t="s">
        <v>597</v>
      </c>
      <c r="F1406" s="664" t="s">
        <v>4237</v>
      </c>
      <c r="G1406" s="663" t="s">
        <v>627</v>
      </c>
      <c r="H1406" s="663" t="s">
        <v>3520</v>
      </c>
      <c r="I1406" s="663" t="s">
        <v>3520</v>
      </c>
      <c r="J1406" s="663" t="s">
        <v>3521</v>
      </c>
      <c r="K1406" s="663" t="s">
        <v>3522</v>
      </c>
      <c r="L1406" s="665">
        <v>1074.6268333233199</v>
      </c>
      <c r="M1406" s="665">
        <v>7</v>
      </c>
      <c r="N1406" s="666">
        <v>7522.3878332632394</v>
      </c>
    </row>
    <row r="1407" spans="1:14" ht="14.4" customHeight="1" x14ac:dyDescent="0.3">
      <c r="A1407" s="661" t="s">
        <v>3020</v>
      </c>
      <c r="B1407" s="662" t="s">
        <v>4199</v>
      </c>
      <c r="C1407" s="663" t="s">
        <v>3021</v>
      </c>
      <c r="D1407" s="664" t="s">
        <v>4213</v>
      </c>
      <c r="E1407" s="663" t="s">
        <v>597</v>
      </c>
      <c r="F1407" s="664" t="s">
        <v>4237</v>
      </c>
      <c r="G1407" s="663" t="s">
        <v>627</v>
      </c>
      <c r="H1407" s="663" t="s">
        <v>1712</v>
      </c>
      <c r="I1407" s="663" t="s">
        <v>1712</v>
      </c>
      <c r="J1407" s="663" t="s">
        <v>1713</v>
      </c>
      <c r="K1407" s="663" t="s">
        <v>1714</v>
      </c>
      <c r="L1407" s="665">
        <v>793.31999999999994</v>
      </c>
      <c r="M1407" s="665">
        <v>9</v>
      </c>
      <c r="N1407" s="666">
        <v>7139.8799999999992</v>
      </c>
    </row>
    <row r="1408" spans="1:14" ht="14.4" customHeight="1" x14ac:dyDescent="0.3">
      <c r="A1408" s="661" t="s">
        <v>3020</v>
      </c>
      <c r="B1408" s="662" t="s">
        <v>4199</v>
      </c>
      <c r="C1408" s="663" t="s">
        <v>3021</v>
      </c>
      <c r="D1408" s="664" t="s">
        <v>4213</v>
      </c>
      <c r="E1408" s="663" t="s">
        <v>597</v>
      </c>
      <c r="F1408" s="664" t="s">
        <v>4237</v>
      </c>
      <c r="G1408" s="663" t="s">
        <v>627</v>
      </c>
      <c r="H1408" s="663" t="s">
        <v>3523</v>
      </c>
      <c r="I1408" s="663" t="s">
        <v>215</v>
      </c>
      <c r="J1408" s="663" t="s">
        <v>3524</v>
      </c>
      <c r="K1408" s="663"/>
      <c r="L1408" s="665">
        <v>229.91</v>
      </c>
      <c r="M1408" s="665">
        <v>1</v>
      </c>
      <c r="N1408" s="666">
        <v>229.91</v>
      </c>
    </row>
    <row r="1409" spans="1:14" ht="14.4" customHeight="1" x14ac:dyDescent="0.3">
      <c r="A1409" s="661" t="s">
        <v>3020</v>
      </c>
      <c r="B1409" s="662" t="s">
        <v>4199</v>
      </c>
      <c r="C1409" s="663" t="s">
        <v>3021</v>
      </c>
      <c r="D1409" s="664" t="s">
        <v>4213</v>
      </c>
      <c r="E1409" s="663" t="s">
        <v>597</v>
      </c>
      <c r="F1409" s="664" t="s">
        <v>4237</v>
      </c>
      <c r="G1409" s="663" t="s">
        <v>627</v>
      </c>
      <c r="H1409" s="663" t="s">
        <v>3525</v>
      </c>
      <c r="I1409" s="663" t="s">
        <v>3526</v>
      </c>
      <c r="J1409" s="663" t="s">
        <v>3527</v>
      </c>
      <c r="K1409" s="663" t="s">
        <v>3528</v>
      </c>
      <c r="L1409" s="665">
        <v>1298.46</v>
      </c>
      <c r="M1409" s="665">
        <v>9</v>
      </c>
      <c r="N1409" s="666">
        <v>11686.14</v>
      </c>
    </row>
    <row r="1410" spans="1:14" ht="14.4" customHeight="1" x14ac:dyDescent="0.3">
      <c r="A1410" s="661" t="s">
        <v>3020</v>
      </c>
      <c r="B1410" s="662" t="s">
        <v>4199</v>
      </c>
      <c r="C1410" s="663" t="s">
        <v>3021</v>
      </c>
      <c r="D1410" s="664" t="s">
        <v>4213</v>
      </c>
      <c r="E1410" s="663" t="s">
        <v>597</v>
      </c>
      <c r="F1410" s="664" t="s">
        <v>4237</v>
      </c>
      <c r="G1410" s="663" t="s">
        <v>627</v>
      </c>
      <c r="H1410" s="663" t="s">
        <v>3529</v>
      </c>
      <c r="I1410" s="663" t="s">
        <v>3529</v>
      </c>
      <c r="J1410" s="663" t="s">
        <v>2473</v>
      </c>
      <c r="K1410" s="663" t="s">
        <v>3530</v>
      </c>
      <c r="L1410" s="665">
        <v>248.25</v>
      </c>
      <c r="M1410" s="665">
        <v>3</v>
      </c>
      <c r="N1410" s="666">
        <v>744.75</v>
      </c>
    </row>
    <row r="1411" spans="1:14" ht="14.4" customHeight="1" x14ac:dyDescent="0.3">
      <c r="A1411" s="661" t="s">
        <v>3020</v>
      </c>
      <c r="B1411" s="662" t="s">
        <v>4199</v>
      </c>
      <c r="C1411" s="663" t="s">
        <v>3021</v>
      </c>
      <c r="D1411" s="664" t="s">
        <v>4213</v>
      </c>
      <c r="E1411" s="663" t="s">
        <v>597</v>
      </c>
      <c r="F1411" s="664" t="s">
        <v>4237</v>
      </c>
      <c r="G1411" s="663" t="s">
        <v>627</v>
      </c>
      <c r="H1411" s="663" t="s">
        <v>3531</v>
      </c>
      <c r="I1411" s="663" t="s">
        <v>3532</v>
      </c>
      <c r="J1411" s="663" t="s">
        <v>3533</v>
      </c>
      <c r="K1411" s="663" t="s">
        <v>3534</v>
      </c>
      <c r="L1411" s="665">
        <v>478.80250000000001</v>
      </c>
      <c r="M1411" s="665">
        <v>9</v>
      </c>
      <c r="N1411" s="666">
        <v>4309.2224999999999</v>
      </c>
    </row>
    <row r="1412" spans="1:14" ht="14.4" customHeight="1" x14ac:dyDescent="0.3">
      <c r="A1412" s="661" t="s">
        <v>3020</v>
      </c>
      <c r="B1412" s="662" t="s">
        <v>4199</v>
      </c>
      <c r="C1412" s="663" t="s">
        <v>3021</v>
      </c>
      <c r="D1412" s="664" t="s">
        <v>4213</v>
      </c>
      <c r="E1412" s="663" t="s">
        <v>597</v>
      </c>
      <c r="F1412" s="664" t="s">
        <v>4237</v>
      </c>
      <c r="G1412" s="663" t="s">
        <v>627</v>
      </c>
      <c r="H1412" s="663" t="s">
        <v>3535</v>
      </c>
      <c r="I1412" s="663" t="s">
        <v>215</v>
      </c>
      <c r="J1412" s="663" t="s">
        <v>3536</v>
      </c>
      <c r="K1412" s="663"/>
      <c r="L1412" s="665">
        <v>60.84</v>
      </c>
      <c r="M1412" s="665">
        <v>9</v>
      </c>
      <c r="N1412" s="666">
        <v>547.56000000000006</v>
      </c>
    </row>
    <row r="1413" spans="1:14" ht="14.4" customHeight="1" x14ac:dyDescent="0.3">
      <c r="A1413" s="661" t="s">
        <v>3020</v>
      </c>
      <c r="B1413" s="662" t="s">
        <v>4199</v>
      </c>
      <c r="C1413" s="663" t="s">
        <v>3021</v>
      </c>
      <c r="D1413" s="664" t="s">
        <v>4213</v>
      </c>
      <c r="E1413" s="663" t="s">
        <v>597</v>
      </c>
      <c r="F1413" s="664" t="s">
        <v>4237</v>
      </c>
      <c r="G1413" s="663" t="s">
        <v>627</v>
      </c>
      <c r="H1413" s="663" t="s">
        <v>3537</v>
      </c>
      <c r="I1413" s="663" t="s">
        <v>3538</v>
      </c>
      <c r="J1413" s="663" t="s">
        <v>3539</v>
      </c>
      <c r="K1413" s="663" t="s">
        <v>3540</v>
      </c>
      <c r="L1413" s="665">
        <v>733.41000000000008</v>
      </c>
      <c r="M1413" s="665">
        <v>1</v>
      </c>
      <c r="N1413" s="666">
        <v>733.41000000000008</v>
      </c>
    </row>
    <row r="1414" spans="1:14" ht="14.4" customHeight="1" x14ac:dyDescent="0.3">
      <c r="A1414" s="661" t="s">
        <v>3020</v>
      </c>
      <c r="B1414" s="662" t="s">
        <v>4199</v>
      </c>
      <c r="C1414" s="663" t="s">
        <v>3021</v>
      </c>
      <c r="D1414" s="664" t="s">
        <v>4213</v>
      </c>
      <c r="E1414" s="663" t="s">
        <v>597</v>
      </c>
      <c r="F1414" s="664" t="s">
        <v>4237</v>
      </c>
      <c r="G1414" s="663" t="s">
        <v>627</v>
      </c>
      <c r="H1414" s="663" t="s">
        <v>3541</v>
      </c>
      <c r="I1414" s="663" t="s">
        <v>3541</v>
      </c>
      <c r="J1414" s="663" t="s">
        <v>3542</v>
      </c>
      <c r="K1414" s="663" t="s">
        <v>3543</v>
      </c>
      <c r="L1414" s="665">
        <v>1136.0731799956507</v>
      </c>
      <c r="M1414" s="665">
        <v>1</v>
      </c>
      <c r="N1414" s="666">
        <v>1136.0731799956507</v>
      </c>
    </row>
    <row r="1415" spans="1:14" ht="14.4" customHeight="1" x14ac:dyDescent="0.3">
      <c r="A1415" s="661" t="s">
        <v>3020</v>
      </c>
      <c r="B1415" s="662" t="s">
        <v>4199</v>
      </c>
      <c r="C1415" s="663" t="s">
        <v>3021</v>
      </c>
      <c r="D1415" s="664" t="s">
        <v>4213</v>
      </c>
      <c r="E1415" s="663" t="s">
        <v>597</v>
      </c>
      <c r="F1415" s="664" t="s">
        <v>4237</v>
      </c>
      <c r="G1415" s="663" t="s">
        <v>627</v>
      </c>
      <c r="H1415" s="663" t="s">
        <v>1723</v>
      </c>
      <c r="I1415" s="663" t="s">
        <v>215</v>
      </c>
      <c r="J1415" s="663" t="s">
        <v>1724</v>
      </c>
      <c r="K1415" s="663"/>
      <c r="L1415" s="665">
        <v>359.97862318840578</v>
      </c>
      <c r="M1415" s="665">
        <v>9.1999999999999993</v>
      </c>
      <c r="N1415" s="666">
        <v>3311.8033333333328</v>
      </c>
    </row>
    <row r="1416" spans="1:14" ht="14.4" customHeight="1" x14ac:dyDescent="0.3">
      <c r="A1416" s="661" t="s">
        <v>3020</v>
      </c>
      <c r="B1416" s="662" t="s">
        <v>4199</v>
      </c>
      <c r="C1416" s="663" t="s">
        <v>3021</v>
      </c>
      <c r="D1416" s="664" t="s">
        <v>4213</v>
      </c>
      <c r="E1416" s="663" t="s">
        <v>597</v>
      </c>
      <c r="F1416" s="664" t="s">
        <v>4237</v>
      </c>
      <c r="G1416" s="663" t="s">
        <v>627</v>
      </c>
      <c r="H1416" s="663" t="s">
        <v>3544</v>
      </c>
      <c r="I1416" s="663" t="s">
        <v>215</v>
      </c>
      <c r="J1416" s="663" t="s">
        <v>3545</v>
      </c>
      <c r="K1416" s="663"/>
      <c r="L1416" s="665">
        <v>56.739995926018274</v>
      </c>
      <c r="M1416" s="665">
        <v>13</v>
      </c>
      <c r="N1416" s="666">
        <v>737.61994703823757</v>
      </c>
    </row>
    <row r="1417" spans="1:14" ht="14.4" customHeight="1" x14ac:dyDescent="0.3">
      <c r="A1417" s="661" t="s">
        <v>3020</v>
      </c>
      <c r="B1417" s="662" t="s">
        <v>4199</v>
      </c>
      <c r="C1417" s="663" t="s">
        <v>3021</v>
      </c>
      <c r="D1417" s="664" t="s">
        <v>4213</v>
      </c>
      <c r="E1417" s="663" t="s">
        <v>597</v>
      </c>
      <c r="F1417" s="664" t="s">
        <v>4237</v>
      </c>
      <c r="G1417" s="663" t="s">
        <v>627</v>
      </c>
      <c r="H1417" s="663" t="s">
        <v>3546</v>
      </c>
      <c r="I1417" s="663" t="s">
        <v>3546</v>
      </c>
      <c r="J1417" s="663" t="s">
        <v>3547</v>
      </c>
      <c r="K1417" s="663" t="s">
        <v>3548</v>
      </c>
      <c r="L1417" s="665">
        <v>56.75008659935979</v>
      </c>
      <c r="M1417" s="665">
        <v>1</v>
      </c>
      <c r="N1417" s="666">
        <v>56.75008659935979</v>
      </c>
    </row>
    <row r="1418" spans="1:14" ht="14.4" customHeight="1" x14ac:dyDescent="0.3">
      <c r="A1418" s="661" t="s">
        <v>3020</v>
      </c>
      <c r="B1418" s="662" t="s">
        <v>4199</v>
      </c>
      <c r="C1418" s="663" t="s">
        <v>3021</v>
      </c>
      <c r="D1418" s="664" t="s">
        <v>4213</v>
      </c>
      <c r="E1418" s="663" t="s">
        <v>597</v>
      </c>
      <c r="F1418" s="664" t="s">
        <v>4237</v>
      </c>
      <c r="G1418" s="663" t="s">
        <v>627</v>
      </c>
      <c r="H1418" s="663" t="s">
        <v>1734</v>
      </c>
      <c r="I1418" s="663" t="s">
        <v>1734</v>
      </c>
      <c r="J1418" s="663" t="s">
        <v>1735</v>
      </c>
      <c r="K1418" s="663" t="s">
        <v>784</v>
      </c>
      <c r="L1418" s="665">
        <v>62.209999999999987</v>
      </c>
      <c r="M1418" s="665">
        <v>9</v>
      </c>
      <c r="N1418" s="666">
        <v>559.88999999999987</v>
      </c>
    </row>
    <row r="1419" spans="1:14" ht="14.4" customHeight="1" x14ac:dyDescent="0.3">
      <c r="A1419" s="661" t="s">
        <v>3020</v>
      </c>
      <c r="B1419" s="662" t="s">
        <v>4199</v>
      </c>
      <c r="C1419" s="663" t="s">
        <v>3021</v>
      </c>
      <c r="D1419" s="664" t="s">
        <v>4213</v>
      </c>
      <c r="E1419" s="663" t="s">
        <v>597</v>
      </c>
      <c r="F1419" s="664" t="s">
        <v>4237</v>
      </c>
      <c r="G1419" s="663" t="s">
        <v>627</v>
      </c>
      <c r="H1419" s="663" t="s">
        <v>3549</v>
      </c>
      <c r="I1419" s="663" t="s">
        <v>3550</v>
      </c>
      <c r="J1419" s="663" t="s">
        <v>3551</v>
      </c>
      <c r="K1419" s="663" t="s">
        <v>3552</v>
      </c>
      <c r="L1419" s="665">
        <v>337.2999999999999</v>
      </c>
      <c r="M1419" s="665">
        <v>1</v>
      </c>
      <c r="N1419" s="666">
        <v>337.2999999999999</v>
      </c>
    </row>
    <row r="1420" spans="1:14" ht="14.4" customHeight="1" x14ac:dyDescent="0.3">
      <c r="A1420" s="661" t="s">
        <v>3020</v>
      </c>
      <c r="B1420" s="662" t="s">
        <v>4199</v>
      </c>
      <c r="C1420" s="663" t="s">
        <v>3021</v>
      </c>
      <c r="D1420" s="664" t="s">
        <v>4213</v>
      </c>
      <c r="E1420" s="663" t="s">
        <v>597</v>
      </c>
      <c r="F1420" s="664" t="s">
        <v>4237</v>
      </c>
      <c r="G1420" s="663" t="s">
        <v>627</v>
      </c>
      <c r="H1420" s="663" t="s">
        <v>2997</v>
      </c>
      <c r="I1420" s="663" t="s">
        <v>2997</v>
      </c>
      <c r="J1420" s="663" t="s">
        <v>2998</v>
      </c>
      <c r="K1420" s="663" t="s">
        <v>2999</v>
      </c>
      <c r="L1420" s="665">
        <v>199.98</v>
      </c>
      <c r="M1420" s="665">
        <v>2</v>
      </c>
      <c r="N1420" s="666">
        <v>399.96</v>
      </c>
    </row>
    <row r="1421" spans="1:14" ht="14.4" customHeight="1" x14ac:dyDescent="0.3">
      <c r="A1421" s="661" t="s">
        <v>3020</v>
      </c>
      <c r="B1421" s="662" t="s">
        <v>4199</v>
      </c>
      <c r="C1421" s="663" t="s">
        <v>3021</v>
      </c>
      <c r="D1421" s="664" t="s">
        <v>4213</v>
      </c>
      <c r="E1421" s="663" t="s">
        <v>597</v>
      </c>
      <c r="F1421" s="664" t="s">
        <v>4237</v>
      </c>
      <c r="G1421" s="663" t="s">
        <v>627</v>
      </c>
      <c r="H1421" s="663" t="s">
        <v>3553</v>
      </c>
      <c r="I1421" s="663" t="s">
        <v>3553</v>
      </c>
      <c r="J1421" s="663" t="s">
        <v>3554</v>
      </c>
      <c r="K1421" s="663" t="s">
        <v>3555</v>
      </c>
      <c r="L1421" s="665">
        <v>51.434987440066891</v>
      </c>
      <c r="M1421" s="665">
        <v>2</v>
      </c>
      <c r="N1421" s="666">
        <v>102.86997488013378</v>
      </c>
    </row>
    <row r="1422" spans="1:14" ht="14.4" customHeight="1" x14ac:dyDescent="0.3">
      <c r="A1422" s="661" t="s">
        <v>3020</v>
      </c>
      <c r="B1422" s="662" t="s">
        <v>4199</v>
      </c>
      <c r="C1422" s="663" t="s">
        <v>3021</v>
      </c>
      <c r="D1422" s="664" t="s">
        <v>4213</v>
      </c>
      <c r="E1422" s="663" t="s">
        <v>597</v>
      </c>
      <c r="F1422" s="664" t="s">
        <v>4237</v>
      </c>
      <c r="G1422" s="663" t="s">
        <v>627</v>
      </c>
      <c r="H1422" s="663" t="s">
        <v>3556</v>
      </c>
      <c r="I1422" s="663" t="s">
        <v>3556</v>
      </c>
      <c r="J1422" s="663" t="s">
        <v>2247</v>
      </c>
      <c r="K1422" s="663" t="s">
        <v>3557</v>
      </c>
      <c r="L1422" s="665">
        <v>72.180000000000007</v>
      </c>
      <c r="M1422" s="665">
        <v>3</v>
      </c>
      <c r="N1422" s="666">
        <v>216.54000000000002</v>
      </c>
    </row>
    <row r="1423" spans="1:14" ht="14.4" customHeight="1" x14ac:dyDescent="0.3">
      <c r="A1423" s="661" t="s">
        <v>3020</v>
      </c>
      <c r="B1423" s="662" t="s">
        <v>4199</v>
      </c>
      <c r="C1423" s="663" t="s">
        <v>3021</v>
      </c>
      <c r="D1423" s="664" t="s">
        <v>4213</v>
      </c>
      <c r="E1423" s="663" t="s">
        <v>597</v>
      </c>
      <c r="F1423" s="664" t="s">
        <v>4237</v>
      </c>
      <c r="G1423" s="663" t="s">
        <v>627</v>
      </c>
      <c r="H1423" s="663" t="s">
        <v>1756</v>
      </c>
      <c r="I1423" s="663" t="s">
        <v>1756</v>
      </c>
      <c r="J1423" s="663" t="s">
        <v>1757</v>
      </c>
      <c r="K1423" s="663" t="s">
        <v>1758</v>
      </c>
      <c r="L1423" s="665">
        <v>292.22671232876723</v>
      </c>
      <c r="M1423" s="665">
        <v>73</v>
      </c>
      <c r="N1423" s="666">
        <v>21332.550000000007</v>
      </c>
    </row>
    <row r="1424" spans="1:14" ht="14.4" customHeight="1" x14ac:dyDescent="0.3">
      <c r="A1424" s="661" t="s">
        <v>3020</v>
      </c>
      <c r="B1424" s="662" t="s">
        <v>4199</v>
      </c>
      <c r="C1424" s="663" t="s">
        <v>3021</v>
      </c>
      <c r="D1424" s="664" t="s">
        <v>4213</v>
      </c>
      <c r="E1424" s="663" t="s">
        <v>597</v>
      </c>
      <c r="F1424" s="664" t="s">
        <v>4237</v>
      </c>
      <c r="G1424" s="663" t="s">
        <v>627</v>
      </c>
      <c r="H1424" s="663" t="s">
        <v>1759</v>
      </c>
      <c r="I1424" s="663" t="s">
        <v>1759</v>
      </c>
      <c r="J1424" s="663" t="s">
        <v>1760</v>
      </c>
      <c r="K1424" s="663" t="s">
        <v>1761</v>
      </c>
      <c r="L1424" s="665">
        <v>278.30986773983483</v>
      </c>
      <c r="M1424" s="665">
        <v>29</v>
      </c>
      <c r="N1424" s="666">
        <v>8070.9861644552093</v>
      </c>
    </row>
    <row r="1425" spans="1:14" ht="14.4" customHeight="1" x14ac:dyDescent="0.3">
      <c r="A1425" s="661" t="s">
        <v>3020</v>
      </c>
      <c r="B1425" s="662" t="s">
        <v>4199</v>
      </c>
      <c r="C1425" s="663" t="s">
        <v>3021</v>
      </c>
      <c r="D1425" s="664" t="s">
        <v>4213</v>
      </c>
      <c r="E1425" s="663" t="s">
        <v>597</v>
      </c>
      <c r="F1425" s="664" t="s">
        <v>4237</v>
      </c>
      <c r="G1425" s="663" t="s">
        <v>627</v>
      </c>
      <c r="H1425" s="663" t="s">
        <v>3558</v>
      </c>
      <c r="I1425" s="663" t="s">
        <v>3558</v>
      </c>
      <c r="J1425" s="663" t="s">
        <v>1282</v>
      </c>
      <c r="K1425" s="663" t="s">
        <v>1283</v>
      </c>
      <c r="L1425" s="665">
        <v>48.29999999999999</v>
      </c>
      <c r="M1425" s="665">
        <v>7</v>
      </c>
      <c r="N1425" s="666">
        <v>338.09999999999991</v>
      </c>
    </row>
    <row r="1426" spans="1:14" ht="14.4" customHeight="1" x14ac:dyDescent="0.3">
      <c r="A1426" s="661" t="s">
        <v>3020</v>
      </c>
      <c r="B1426" s="662" t="s">
        <v>4199</v>
      </c>
      <c r="C1426" s="663" t="s">
        <v>3021</v>
      </c>
      <c r="D1426" s="664" t="s">
        <v>4213</v>
      </c>
      <c r="E1426" s="663" t="s">
        <v>597</v>
      </c>
      <c r="F1426" s="664" t="s">
        <v>4237</v>
      </c>
      <c r="G1426" s="663" t="s">
        <v>627</v>
      </c>
      <c r="H1426" s="663" t="s">
        <v>2736</v>
      </c>
      <c r="I1426" s="663" t="s">
        <v>215</v>
      </c>
      <c r="J1426" s="663" t="s">
        <v>2737</v>
      </c>
      <c r="K1426" s="663"/>
      <c r="L1426" s="665">
        <v>46.07</v>
      </c>
      <c r="M1426" s="665">
        <v>4</v>
      </c>
      <c r="N1426" s="666">
        <v>184.28</v>
      </c>
    </row>
    <row r="1427" spans="1:14" ht="14.4" customHeight="1" x14ac:dyDescent="0.3">
      <c r="A1427" s="661" t="s">
        <v>3020</v>
      </c>
      <c r="B1427" s="662" t="s">
        <v>4199</v>
      </c>
      <c r="C1427" s="663" t="s">
        <v>3021</v>
      </c>
      <c r="D1427" s="664" t="s">
        <v>4213</v>
      </c>
      <c r="E1427" s="663" t="s">
        <v>597</v>
      </c>
      <c r="F1427" s="664" t="s">
        <v>4237</v>
      </c>
      <c r="G1427" s="663" t="s">
        <v>627</v>
      </c>
      <c r="H1427" s="663" t="s">
        <v>3559</v>
      </c>
      <c r="I1427" s="663" t="s">
        <v>3559</v>
      </c>
      <c r="J1427" s="663" t="s">
        <v>3560</v>
      </c>
      <c r="K1427" s="663" t="s">
        <v>1126</v>
      </c>
      <c r="L1427" s="665">
        <v>54.559973480265107</v>
      </c>
      <c r="M1427" s="665">
        <v>1</v>
      </c>
      <c r="N1427" s="666">
        <v>54.559973480265107</v>
      </c>
    </row>
    <row r="1428" spans="1:14" ht="14.4" customHeight="1" x14ac:dyDescent="0.3">
      <c r="A1428" s="661" t="s">
        <v>3020</v>
      </c>
      <c r="B1428" s="662" t="s">
        <v>4199</v>
      </c>
      <c r="C1428" s="663" t="s">
        <v>3021</v>
      </c>
      <c r="D1428" s="664" t="s">
        <v>4213</v>
      </c>
      <c r="E1428" s="663" t="s">
        <v>597</v>
      </c>
      <c r="F1428" s="664" t="s">
        <v>4237</v>
      </c>
      <c r="G1428" s="663" t="s">
        <v>627</v>
      </c>
      <c r="H1428" s="663" t="s">
        <v>3561</v>
      </c>
      <c r="I1428" s="663" t="s">
        <v>3562</v>
      </c>
      <c r="J1428" s="663" t="s">
        <v>3563</v>
      </c>
      <c r="K1428" s="663" t="s">
        <v>3564</v>
      </c>
      <c r="L1428" s="665">
        <v>0</v>
      </c>
      <c r="M1428" s="665">
        <v>0</v>
      </c>
      <c r="N1428" s="666">
        <v>0</v>
      </c>
    </row>
    <row r="1429" spans="1:14" ht="14.4" customHeight="1" x14ac:dyDescent="0.3">
      <c r="A1429" s="661" t="s">
        <v>3020</v>
      </c>
      <c r="B1429" s="662" t="s">
        <v>4199</v>
      </c>
      <c r="C1429" s="663" t="s">
        <v>3021</v>
      </c>
      <c r="D1429" s="664" t="s">
        <v>4213</v>
      </c>
      <c r="E1429" s="663" t="s">
        <v>597</v>
      </c>
      <c r="F1429" s="664" t="s">
        <v>4237</v>
      </c>
      <c r="G1429" s="663" t="s">
        <v>627</v>
      </c>
      <c r="H1429" s="663" t="s">
        <v>3565</v>
      </c>
      <c r="I1429" s="663" t="s">
        <v>3565</v>
      </c>
      <c r="J1429" s="663" t="s">
        <v>3188</v>
      </c>
      <c r="K1429" s="663" t="s">
        <v>3189</v>
      </c>
      <c r="L1429" s="665">
        <v>169.46000000000015</v>
      </c>
      <c r="M1429" s="665">
        <v>1</v>
      </c>
      <c r="N1429" s="666">
        <v>169.46000000000015</v>
      </c>
    </row>
    <row r="1430" spans="1:14" ht="14.4" customHeight="1" x14ac:dyDescent="0.3">
      <c r="A1430" s="661" t="s">
        <v>3020</v>
      </c>
      <c r="B1430" s="662" t="s">
        <v>4199</v>
      </c>
      <c r="C1430" s="663" t="s">
        <v>3021</v>
      </c>
      <c r="D1430" s="664" t="s">
        <v>4213</v>
      </c>
      <c r="E1430" s="663" t="s">
        <v>597</v>
      </c>
      <c r="F1430" s="664" t="s">
        <v>4237</v>
      </c>
      <c r="G1430" s="663" t="s">
        <v>627</v>
      </c>
      <c r="H1430" s="663" t="s">
        <v>3566</v>
      </c>
      <c r="I1430" s="663" t="s">
        <v>3566</v>
      </c>
      <c r="J1430" s="663" t="s">
        <v>3567</v>
      </c>
      <c r="K1430" s="663" t="s">
        <v>3568</v>
      </c>
      <c r="L1430" s="665">
        <v>65.540000000000006</v>
      </c>
      <c r="M1430" s="665">
        <v>1</v>
      </c>
      <c r="N1430" s="666">
        <v>65.540000000000006</v>
      </c>
    </row>
    <row r="1431" spans="1:14" ht="14.4" customHeight="1" x14ac:dyDescent="0.3">
      <c r="A1431" s="661" t="s">
        <v>3020</v>
      </c>
      <c r="B1431" s="662" t="s">
        <v>4199</v>
      </c>
      <c r="C1431" s="663" t="s">
        <v>3021</v>
      </c>
      <c r="D1431" s="664" t="s">
        <v>4213</v>
      </c>
      <c r="E1431" s="663" t="s">
        <v>597</v>
      </c>
      <c r="F1431" s="664" t="s">
        <v>4237</v>
      </c>
      <c r="G1431" s="663" t="s">
        <v>627</v>
      </c>
      <c r="H1431" s="663" t="s">
        <v>3569</v>
      </c>
      <c r="I1431" s="663" t="s">
        <v>215</v>
      </c>
      <c r="J1431" s="663" t="s">
        <v>3570</v>
      </c>
      <c r="K1431" s="663"/>
      <c r="L1431" s="665">
        <v>247.92</v>
      </c>
      <c r="M1431" s="665">
        <v>3</v>
      </c>
      <c r="N1431" s="666">
        <v>743.76</v>
      </c>
    </row>
    <row r="1432" spans="1:14" ht="14.4" customHeight="1" x14ac:dyDescent="0.3">
      <c r="A1432" s="661" t="s">
        <v>3020</v>
      </c>
      <c r="B1432" s="662" t="s">
        <v>4199</v>
      </c>
      <c r="C1432" s="663" t="s">
        <v>3021</v>
      </c>
      <c r="D1432" s="664" t="s">
        <v>4213</v>
      </c>
      <c r="E1432" s="663" t="s">
        <v>597</v>
      </c>
      <c r="F1432" s="664" t="s">
        <v>4237</v>
      </c>
      <c r="G1432" s="663" t="s">
        <v>1772</v>
      </c>
      <c r="H1432" s="663" t="s">
        <v>1785</v>
      </c>
      <c r="I1432" s="663" t="s">
        <v>1786</v>
      </c>
      <c r="J1432" s="663" t="s">
        <v>1787</v>
      </c>
      <c r="K1432" s="663" t="s">
        <v>1788</v>
      </c>
      <c r="L1432" s="665">
        <v>34.750000000000007</v>
      </c>
      <c r="M1432" s="665">
        <v>11</v>
      </c>
      <c r="N1432" s="666">
        <v>382.25000000000011</v>
      </c>
    </row>
    <row r="1433" spans="1:14" ht="14.4" customHeight="1" x14ac:dyDescent="0.3">
      <c r="A1433" s="661" t="s">
        <v>3020</v>
      </c>
      <c r="B1433" s="662" t="s">
        <v>4199</v>
      </c>
      <c r="C1433" s="663" t="s">
        <v>3021</v>
      </c>
      <c r="D1433" s="664" t="s">
        <v>4213</v>
      </c>
      <c r="E1433" s="663" t="s">
        <v>597</v>
      </c>
      <c r="F1433" s="664" t="s">
        <v>4237</v>
      </c>
      <c r="G1433" s="663" t="s">
        <v>1772</v>
      </c>
      <c r="H1433" s="663" t="s">
        <v>3571</v>
      </c>
      <c r="I1433" s="663" t="s">
        <v>3572</v>
      </c>
      <c r="J1433" s="663" t="s">
        <v>3573</v>
      </c>
      <c r="K1433" s="663" t="s">
        <v>1136</v>
      </c>
      <c r="L1433" s="665">
        <v>90.379547628806037</v>
      </c>
      <c r="M1433" s="665">
        <v>1</v>
      </c>
      <c r="N1433" s="666">
        <v>90.379547628806037</v>
      </c>
    </row>
    <row r="1434" spans="1:14" ht="14.4" customHeight="1" x14ac:dyDescent="0.3">
      <c r="A1434" s="661" t="s">
        <v>3020</v>
      </c>
      <c r="B1434" s="662" t="s">
        <v>4199</v>
      </c>
      <c r="C1434" s="663" t="s">
        <v>3021</v>
      </c>
      <c r="D1434" s="664" t="s">
        <v>4213</v>
      </c>
      <c r="E1434" s="663" t="s">
        <v>597</v>
      </c>
      <c r="F1434" s="664" t="s">
        <v>4237</v>
      </c>
      <c r="G1434" s="663" t="s">
        <v>1772</v>
      </c>
      <c r="H1434" s="663" t="s">
        <v>1789</v>
      </c>
      <c r="I1434" s="663" t="s">
        <v>1790</v>
      </c>
      <c r="J1434" s="663" t="s">
        <v>1791</v>
      </c>
      <c r="K1434" s="663" t="s">
        <v>1792</v>
      </c>
      <c r="L1434" s="665">
        <v>105.12962919081083</v>
      </c>
      <c r="M1434" s="665">
        <v>3</v>
      </c>
      <c r="N1434" s="666">
        <v>315.38888757243251</v>
      </c>
    </row>
    <row r="1435" spans="1:14" ht="14.4" customHeight="1" x14ac:dyDescent="0.3">
      <c r="A1435" s="661" t="s">
        <v>3020</v>
      </c>
      <c r="B1435" s="662" t="s">
        <v>4199</v>
      </c>
      <c r="C1435" s="663" t="s">
        <v>3021</v>
      </c>
      <c r="D1435" s="664" t="s">
        <v>4213</v>
      </c>
      <c r="E1435" s="663" t="s">
        <v>597</v>
      </c>
      <c r="F1435" s="664" t="s">
        <v>4237</v>
      </c>
      <c r="G1435" s="663" t="s">
        <v>1772</v>
      </c>
      <c r="H1435" s="663" t="s">
        <v>1793</v>
      </c>
      <c r="I1435" s="663" t="s">
        <v>1794</v>
      </c>
      <c r="J1435" s="663" t="s">
        <v>1795</v>
      </c>
      <c r="K1435" s="663" t="s">
        <v>1796</v>
      </c>
      <c r="L1435" s="665">
        <v>45.23495516550495</v>
      </c>
      <c r="M1435" s="665">
        <v>6</v>
      </c>
      <c r="N1435" s="666">
        <v>271.40973099302971</v>
      </c>
    </row>
    <row r="1436" spans="1:14" ht="14.4" customHeight="1" x14ac:dyDescent="0.3">
      <c r="A1436" s="661" t="s">
        <v>3020</v>
      </c>
      <c r="B1436" s="662" t="s">
        <v>4199</v>
      </c>
      <c r="C1436" s="663" t="s">
        <v>3021</v>
      </c>
      <c r="D1436" s="664" t="s">
        <v>4213</v>
      </c>
      <c r="E1436" s="663" t="s">
        <v>597</v>
      </c>
      <c r="F1436" s="664" t="s">
        <v>4237</v>
      </c>
      <c r="G1436" s="663" t="s">
        <v>1772</v>
      </c>
      <c r="H1436" s="663" t="s">
        <v>3574</v>
      </c>
      <c r="I1436" s="663" t="s">
        <v>3575</v>
      </c>
      <c r="J1436" s="663" t="s">
        <v>3576</v>
      </c>
      <c r="K1436" s="663" t="s">
        <v>3577</v>
      </c>
      <c r="L1436" s="665">
        <v>103.66</v>
      </c>
      <c r="M1436" s="665">
        <v>1</v>
      </c>
      <c r="N1436" s="666">
        <v>103.66</v>
      </c>
    </row>
    <row r="1437" spans="1:14" ht="14.4" customHeight="1" x14ac:dyDescent="0.3">
      <c r="A1437" s="661" t="s">
        <v>3020</v>
      </c>
      <c r="B1437" s="662" t="s">
        <v>4199</v>
      </c>
      <c r="C1437" s="663" t="s">
        <v>3021</v>
      </c>
      <c r="D1437" s="664" t="s">
        <v>4213</v>
      </c>
      <c r="E1437" s="663" t="s">
        <v>597</v>
      </c>
      <c r="F1437" s="664" t="s">
        <v>4237</v>
      </c>
      <c r="G1437" s="663" t="s">
        <v>1772</v>
      </c>
      <c r="H1437" s="663" t="s">
        <v>1811</v>
      </c>
      <c r="I1437" s="663" t="s">
        <v>1812</v>
      </c>
      <c r="J1437" s="663" t="s">
        <v>1813</v>
      </c>
      <c r="K1437" s="663" t="s">
        <v>1814</v>
      </c>
      <c r="L1437" s="665">
        <v>198.74873491384761</v>
      </c>
      <c r="M1437" s="665">
        <v>1</v>
      </c>
      <c r="N1437" s="666">
        <v>198.74873491384761</v>
      </c>
    </row>
    <row r="1438" spans="1:14" ht="14.4" customHeight="1" x14ac:dyDescent="0.3">
      <c r="A1438" s="661" t="s">
        <v>3020</v>
      </c>
      <c r="B1438" s="662" t="s">
        <v>4199</v>
      </c>
      <c r="C1438" s="663" t="s">
        <v>3021</v>
      </c>
      <c r="D1438" s="664" t="s">
        <v>4213</v>
      </c>
      <c r="E1438" s="663" t="s">
        <v>597</v>
      </c>
      <c r="F1438" s="664" t="s">
        <v>4237</v>
      </c>
      <c r="G1438" s="663" t="s">
        <v>1772</v>
      </c>
      <c r="H1438" s="663" t="s">
        <v>1815</v>
      </c>
      <c r="I1438" s="663" t="s">
        <v>1816</v>
      </c>
      <c r="J1438" s="663" t="s">
        <v>1817</v>
      </c>
      <c r="K1438" s="663" t="s">
        <v>1818</v>
      </c>
      <c r="L1438" s="665">
        <v>138.25</v>
      </c>
      <c r="M1438" s="665">
        <v>6</v>
      </c>
      <c r="N1438" s="666">
        <v>829.5</v>
      </c>
    </row>
    <row r="1439" spans="1:14" ht="14.4" customHeight="1" x14ac:dyDescent="0.3">
      <c r="A1439" s="661" t="s">
        <v>3020</v>
      </c>
      <c r="B1439" s="662" t="s">
        <v>4199</v>
      </c>
      <c r="C1439" s="663" t="s">
        <v>3021</v>
      </c>
      <c r="D1439" s="664" t="s">
        <v>4213</v>
      </c>
      <c r="E1439" s="663" t="s">
        <v>597</v>
      </c>
      <c r="F1439" s="664" t="s">
        <v>4237</v>
      </c>
      <c r="G1439" s="663" t="s">
        <v>1772</v>
      </c>
      <c r="H1439" s="663" t="s">
        <v>2745</v>
      </c>
      <c r="I1439" s="663" t="s">
        <v>2746</v>
      </c>
      <c r="J1439" s="663" t="s">
        <v>1963</v>
      </c>
      <c r="K1439" s="663" t="s">
        <v>2747</v>
      </c>
      <c r="L1439" s="665">
        <v>111.26070334571085</v>
      </c>
      <c r="M1439" s="665">
        <v>12</v>
      </c>
      <c r="N1439" s="666">
        <v>1335.1284401485302</v>
      </c>
    </row>
    <row r="1440" spans="1:14" ht="14.4" customHeight="1" x14ac:dyDescent="0.3">
      <c r="A1440" s="661" t="s">
        <v>3020</v>
      </c>
      <c r="B1440" s="662" t="s">
        <v>4199</v>
      </c>
      <c r="C1440" s="663" t="s">
        <v>3021</v>
      </c>
      <c r="D1440" s="664" t="s">
        <v>4213</v>
      </c>
      <c r="E1440" s="663" t="s">
        <v>597</v>
      </c>
      <c r="F1440" s="664" t="s">
        <v>4237</v>
      </c>
      <c r="G1440" s="663" t="s">
        <v>1772</v>
      </c>
      <c r="H1440" s="663" t="s">
        <v>2748</v>
      </c>
      <c r="I1440" s="663" t="s">
        <v>2749</v>
      </c>
      <c r="J1440" s="663" t="s">
        <v>2750</v>
      </c>
      <c r="K1440" s="663" t="s">
        <v>2751</v>
      </c>
      <c r="L1440" s="665">
        <v>59.286666666666669</v>
      </c>
      <c r="M1440" s="665">
        <v>3</v>
      </c>
      <c r="N1440" s="666">
        <v>177.86</v>
      </c>
    </row>
    <row r="1441" spans="1:14" ht="14.4" customHeight="1" x14ac:dyDescent="0.3">
      <c r="A1441" s="661" t="s">
        <v>3020</v>
      </c>
      <c r="B1441" s="662" t="s">
        <v>4199</v>
      </c>
      <c r="C1441" s="663" t="s">
        <v>3021</v>
      </c>
      <c r="D1441" s="664" t="s">
        <v>4213</v>
      </c>
      <c r="E1441" s="663" t="s">
        <v>597</v>
      </c>
      <c r="F1441" s="664" t="s">
        <v>4237</v>
      </c>
      <c r="G1441" s="663" t="s">
        <v>1772</v>
      </c>
      <c r="H1441" s="663" t="s">
        <v>1841</v>
      </c>
      <c r="I1441" s="663" t="s">
        <v>1842</v>
      </c>
      <c r="J1441" s="663" t="s">
        <v>1843</v>
      </c>
      <c r="K1441" s="663" t="s">
        <v>1402</v>
      </c>
      <c r="L1441" s="665">
        <v>48.85</v>
      </c>
      <c r="M1441" s="665">
        <v>3</v>
      </c>
      <c r="N1441" s="666">
        <v>146.55000000000001</v>
      </c>
    </row>
    <row r="1442" spans="1:14" ht="14.4" customHeight="1" x14ac:dyDescent="0.3">
      <c r="A1442" s="661" t="s">
        <v>3020</v>
      </c>
      <c r="B1442" s="662" t="s">
        <v>4199</v>
      </c>
      <c r="C1442" s="663" t="s">
        <v>3021</v>
      </c>
      <c r="D1442" s="664" t="s">
        <v>4213</v>
      </c>
      <c r="E1442" s="663" t="s">
        <v>597</v>
      </c>
      <c r="F1442" s="664" t="s">
        <v>4237</v>
      </c>
      <c r="G1442" s="663" t="s">
        <v>1772</v>
      </c>
      <c r="H1442" s="663" t="s">
        <v>1852</v>
      </c>
      <c r="I1442" s="663" t="s">
        <v>1853</v>
      </c>
      <c r="J1442" s="663" t="s">
        <v>1854</v>
      </c>
      <c r="K1442" s="663" t="s">
        <v>1620</v>
      </c>
      <c r="L1442" s="665">
        <v>68.009999999999991</v>
      </c>
      <c r="M1442" s="665">
        <v>4</v>
      </c>
      <c r="N1442" s="666">
        <v>272.03999999999996</v>
      </c>
    </row>
    <row r="1443" spans="1:14" ht="14.4" customHeight="1" x14ac:dyDescent="0.3">
      <c r="A1443" s="661" t="s">
        <v>3020</v>
      </c>
      <c r="B1443" s="662" t="s">
        <v>4199</v>
      </c>
      <c r="C1443" s="663" t="s">
        <v>3021</v>
      </c>
      <c r="D1443" s="664" t="s">
        <v>4213</v>
      </c>
      <c r="E1443" s="663" t="s">
        <v>597</v>
      </c>
      <c r="F1443" s="664" t="s">
        <v>4237</v>
      </c>
      <c r="G1443" s="663" t="s">
        <v>1772</v>
      </c>
      <c r="H1443" s="663" t="s">
        <v>3578</v>
      </c>
      <c r="I1443" s="663" t="s">
        <v>3579</v>
      </c>
      <c r="J1443" s="663" t="s">
        <v>3580</v>
      </c>
      <c r="K1443" s="663" t="s">
        <v>3581</v>
      </c>
      <c r="L1443" s="665">
        <v>3321.4241604982467</v>
      </c>
      <c r="M1443" s="665">
        <v>14</v>
      </c>
      <c r="N1443" s="666">
        <v>46499.938246975456</v>
      </c>
    </row>
    <row r="1444" spans="1:14" ht="14.4" customHeight="1" x14ac:dyDescent="0.3">
      <c r="A1444" s="661" t="s">
        <v>3020</v>
      </c>
      <c r="B1444" s="662" t="s">
        <v>4199</v>
      </c>
      <c r="C1444" s="663" t="s">
        <v>3021</v>
      </c>
      <c r="D1444" s="664" t="s">
        <v>4213</v>
      </c>
      <c r="E1444" s="663" t="s">
        <v>597</v>
      </c>
      <c r="F1444" s="664" t="s">
        <v>4237</v>
      </c>
      <c r="G1444" s="663" t="s">
        <v>1772</v>
      </c>
      <c r="H1444" s="663" t="s">
        <v>1869</v>
      </c>
      <c r="I1444" s="663" t="s">
        <v>1870</v>
      </c>
      <c r="J1444" s="663" t="s">
        <v>1871</v>
      </c>
      <c r="K1444" s="663" t="s">
        <v>1872</v>
      </c>
      <c r="L1444" s="665">
        <v>36.259999999999991</v>
      </c>
      <c r="M1444" s="665">
        <v>1</v>
      </c>
      <c r="N1444" s="666">
        <v>36.259999999999991</v>
      </c>
    </row>
    <row r="1445" spans="1:14" ht="14.4" customHeight="1" x14ac:dyDescent="0.3">
      <c r="A1445" s="661" t="s">
        <v>3020</v>
      </c>
      <c r="B1445" s="662" t="s">
        <v>4199</v>
      </c>
      <c r="C1445" s="663" t="s">
        <v>3021</v>
      </c>
      <c r="D1445" s="664" t="s">
        <v>4213</v>
      </c>
      <c r="E1445" s="663" t="s">
        <v>597</v>
      </c>
      <c r="F1445" s="664" t="s">
        <v>4237</v>
      </c>
      <c r="G1445" s="663" t="s">
        <v>1772</v>
      </c>
      <c r="H1445" s="663" t="s">
        <v>1873</v>
      </c>
      <c r="I1445" s="663" t="s">
        <v>1874</v>
      </c>
      <c r="J1445" s="663" t="s">
        <v>1875</v>
      </c>
      <c r="K1445" s="663" t="s">
        <v>1876</v>
      </c>
      <c r="L1445" s="665">
        <v>78.608888252498346</v>
      </c>
      <c r="M1445" s="665">
        <v>96</v>
      </c>
      <c r="N1445" s="666">
        <v>7546.4532722398417</v>
      </c>
    </row>
    <row r="1446" spans="1:14" ht="14.4" customHeight="1" x14ac:dyDescent="0.3">
      <c r="A1446" s="661" t="s">
        <v>3020</v>
      </c>
      <c r="B1446" s="662" t="s">
        <v>4199</v>
      </c>
      <c r="C1446" s="663" t="s">
        <v>3021</v>
      </c>
      <c r="D1446" s="664" t="s">
        <v>4213</v>
      </c>
      <c r="E1446" s="663" t="s">
        <v>597</v>
      </c>
      <c r="F1446" s="664" t="s">
        <v>4237</v>
      </c>
      <c r="G1446" s="663" t="s">
        <v>1772</v>
      </c>
      <c r="H1446" s="663" t="s">
        <v>1887</v>
      </c>
      <c r="I1446" s="663" t="s">
        <v>1888</v>
      </c>
      <c r="J1446" s="663" t="s">
        <v>1783</v>
      </c>
      <c r="K1446" s="663" t="s">
        <v>995</v>
      </c>
      <c r="L1446" s="665">
        <v>72.419999999999973</v>
      </c>
      <c r="M1446" s="665">
        <v>1</v>
      </c>
      <c r="N1446" s="666">
        <v>72.419999999999973</v>
      </c>
    </row>
    <row r="1447" spans="1:14" ht="14.4" customHeight="1" x14ac:dyDescent="0.3">
      <c r="A1447" s="661" t="s">
        <v>3020</v>
      </c>
      <c r="B1447" s="662" t="s">
        <v>4199</v>
      </c>
      <c r="C1447" s="663" t="s">
        <v>3021</v>
      </c>
      <c r="D1447" s="664" t="s">
        <v>4213</v>
      </c>
      <c r="E1447" s="663" t="s">
        <v>597</v>
      </c>
      <c r="F1447" s="664" t="s">
        <v>4237</v>
      </c>
      <c r="G1447" s="663" t="s">
        <v>1772</v>
      </c>
      <c r="H1447" s="663" t="s">
        <v>1889</v>
      </c>
      <c r="I1447" s="663" t="s">
        <v>1889</v>
      </c>
      <c r="J1447" s="663" t="s">
        <v>1890</v>
      </c>
      <c r="K1447" s="663" t="s">
        <v>1891</v>
      </c>
      <c r="L1447" s="665">
        <v>63.530000000000008</v>
      </c>
      <c r="M1447" s="665">
        <v>1</v>
      </c>
      <c r="N1447" s="666">
        <v>63.530000000000008</v>
      </c>
    </row>
    <row r="1448" spans="1:14" ht="14.4" customHeight="1" x14ac:dyDescent="0.3">
      <c r="A1448" s="661" t="s">
        <v>3020</v>
      </c>
      <c r="B1448" s="662" t="s">
        <v>4199</v>
      </c>
      <c r="C1448" s="663" t="s">
        <v>3021</v>
      </c>
      <c r="D1448" s="664" t="s">
        <v>4213</v>
      </c>
      <c r="E1448" s="663" t="s">
        <v>597</v>
      </c>
      <c r="F1448" s="664" t="s">
        <v>4237</v>
      </c>
      <c r="G1448" s="663" t="s">
        <v>1772</v>
      </c>
      <c r="H1448" s="663" t="s">
        <v>1892</v>
      </c>
      <c r="I1448" s="663" t="s">
        <v>1893</v>
      </c>
      <c r="J1448" s="663" t="s">
        <v>1894</v>
      </c>
      <c r="K1448" s="663" t="s">
        <v>621</v>
      </c>
      <c r="L1448" s="665">
        <v>47.09</v>
      </c>
      <c r="M1448" s="665">
        <v>2</v>
      </c>
      <c r="N1448" s="666">
        <v>94.18</v>
      </c>
    </row>
    <row r="1449" spans="1:14" ht="14.4" customHeight="1" x14ac:dyDescent="0.3">
      <c r="A1449" s="661" t="s">
        <v>3020</v>
      </c>
      <c r="B1449" s="662" t="s">
        <v>4199</v>
      </c>
      <c r="C1449" s="663" t="s">
        <v>3021</v>
      </c>
      <c r="D1449" s="664" t="s">
        <v>4213</v>
      </c>
      <c r="E1449" s="663" t="s">
        <v>597</v>
      </c>
      <c r="F1449" s="664" t="s">
        <v>4237</v>
      </c>
      <c r="G1449" s="663" t="s">
        <v>1772</v>
      </c>
      <c r="H1449" s="663" t="s">
        <v>1900</v>
      </c>
      <c r="I1449" s="663" t="s">
        <v>1901</v>
      </c>
      <c r="J1449" s="663" t="s">
        <v>1902</v>
      </c>
      <c r="K1449" s="663" t="s">
        <v>1903</v>
      </c>
      <c r="L1449" s="665">
        <v>93.810202212459956</v>
      </c>
      <c r="M1449" s="665">
        <v>1</v>
      </c>
      <c r="N1449" s="666">
        <v>93.810202212459956</v>
      </c>
    </row>
    <row r="1450" spans="1:14" ht="14.4" customHeight="1" x14ac:dyDescent="0.3">
      <c r="A1450" s="661" t="s">
        <v>3020</v>
      </c>
      <c r="B1450" s="662" t="s">
        <v>4199</v>
      </c>
      <c r="C1450" s="663" t="s">
        <v>3021</v>
      </c>
      <c r="D1450" s="664" t="s">
        <v>4213</v>
      </c>
      <c r="E1450" s="663" t="s">
        <v>597</v>
      </c>
      <c r="F1450" s="664" t="s">
        <v>4237</v>
      </c>
      <c r="G1450" s="663" t="s">
        <v>1772</v>
      </c>
      <c r="H1450" s="663" t="s">
        <v>3582</v>
      </c>
      <c r="I1450" s="663" t="s">
        <v>3583</v>
      </c>
      <c r="J1450" s="663" t="s">
        <v>3584</v>
      </c>
      <c r="K1450" s="663" t="s">
        <v>2131</v>
      </c>
      <c r="L1450" s="665">
        <v>21.670000000000012</v>
      </c>
      <c r="M1450" s="665">
        <v>1</v>
      </c>
      <c r="N1450" s="666">
        <v>21.670000000000012</v>
      </c>
    </row>
    <row r="1451" spans="1:14" ht="14.4" customHeight="1" x14ac:dyDescent="0.3">
      <c r="A1451" s="661" t="s">
        <v>3020</v>
      </c>
      <c r="B1451" s="662" t="s">
        <v>4199</v>
      </c>
      <c r="C1451" s="663" t="s">
        <v>3021</v>
      </c>
      <c r="D1451" s="664" t="s">
        <v>4213</v>
      </c>
      <c r="E1451" s="663" t="s">
        <v>597</v>
      </c>
      <c r="F1451" s="664" t="s">
        <v>4237</v>
      </c>
      <c r="G1451" s="663" t="s">
        <v>1772</v>
      </c>
      <c r="H1451" s="663" t="s">
        <v>3585</v>
      </c>
      <c r="I1451" s="663" t="s">
        <v>3586</v>
      </c>
      <c r="J1451" s="663" t="s">
        <v>2049</v>
      </c>
      <c r="K1451" s="663" t="s">
        <v>1847</v>
      </c>
      <c r="L1451" s="665">
        <v>162.79000000000002</v>
      </c>
      <c r="M1451" s="665">
        <v>1</v>
      </c>
      <c r="N1451" s="666">
        <v>162.79000000000002</v>
      </c>
    </row>
    <row r="1452" spans="1:14" ht="14.4" customHeight="1" x14ac:dyDescent="0.3">
      <c r="A1452" s="661" t="s">
        <v>3020</v>
      </c>
      <c r="B1452" s="662" t="s">
        <v>4199</v>
      </c>
      <c r="C1452" s="663" t="s">
        <v>3021</v>
      </c>
      <c r="D1452" s="664" t="s">
        <v>4213</v>
      </c>
      <c r="E1452" s="663" t="s">
        <v>597</v>
      </c>
      <c r="F1452" s="664" t="s">
        <v>4237</v>
      </c>
      <c r="G1452" s="663" t="s">
        <v>1772</v>
      </c>
      <c r="H1452" s="663" t="s">
        <v>1915</v>
      </c>
      <c r="I1452" s="663" t="s">
        <v>1916</v>
      </c>
      <c r="J1452" s="663" t="s">
        <v>1914</v>
      </c>
      <c r="K1452" s="663" t="s">
        <v>1917</v>
      </c>
      <c r="L1452" s="665">
        <v>222.20999999999998</v>
      </c>
      <c r="M1452" s="665">
        <v>1</v>
      </c>
      <c r="N1452" s="666">
        <v>222.20999999999998</v>
      </c>
    </row>
    <row r="1453" spans="1:14" ht="14.4" customHeight="1" x14ac:dyDescent="0.3">
      <c r="A1453" s="661" t="s">
        <v>3020</v>
      </c>
      <c r="B1453" s="662" t="s">
        <v>4199</v>
      </c>
      <c r="C1453" s="663" t="s">
        <v>3021</v>
      </c>
      <c r="D1453" s="664" t="s">
        <v>4213</v>
      </c>
      <c r="E1453" s="663" t="s">
        <v>597</v>
      </c>
      <c r="F1453" s="664" t="s">
        <v>4237</v>
      </c>
      <c r="G1453" s="663" t="s">
        <v>1772</v>
      </c>
      <c r="H1453" s="663" t="s">
        <v>3587</v>
      </c>
      <c r="I1453" s="663" t="s">
        <v>3588</v>
      </c>
      <c r="J1453" s="663" t="s">
        <v>3589</v>
      </c>
      <c r="K1453" s="663" t="s">
        <v>2000</v>
      </c>
      <c r="L1453" s="665">
        <v>72.91</v>
      </c>
      <c r="M1453" s="665">
        <v>1</v>
      </c>
      <c r="N1453" s="666">
        <v>72.91</v>
      </c>
    </row>
    <row r="1454" spans="1:14" ht="14.4" customHeight="1" x14ac:dyDescent="0.3">
      <c r="A1454" s="661" t="s">
        <v>3020</v>
      </c>
      <c r="B1454" s="662" t="s">
        <v>4199</v>
      </c>
      <c r="C1454" s="663" t="s">
        <v>3021</v>
      </c>
      <c r="D1454" s="664" t="s">
        <v>4213</v>
      </c>
      <c r="E1454" s="663" t="s">
        <v>597</v>
      </c>
      <c r="F1454" s="664" t="s">
        <v>4237</v>
      </c>
      <c r="G1454" s="663" t="s">
        <v>1772</v>
      </c>
      <c r="H1454" s="663" t="s">
        <v>3590</v>
      </c>
      <c r="I1454" s="663" t="s">
        <v>3591</v>
      </c>
      <c r="J1454" s="663" t="s">
        <v>2036</v>
      </c>
      <c r="K1454" s="663" t="s">
        <v>1402</v>
      </c>
      <c r="L1454" s="665">
        <v>50.989999999999988</v>
      </c>
      <c r="M1454" s="665">
        <v>1</v>
      </c>
      <c r="N1454" s="666">
        <v>50.989999999999988</v>
      </c>
    </row>
    <row r="1455" spans="1:14" ht="14.4" customHeight="1" x14ac:dyDescent="0.3">
      <c r="A1455" s="661" t="s">
        <v>3020</v>
      </c>
      <c r="B1455" s="662" t="s">
        <v>4199</v>
      </c>
      <c r="C1455" s="663" t="s">
        <v>3021</v>
      </c>
      <c r="D1455" s="664" t="s">
        <v>4213</v>
      </c>
      <c r="E1455" s="663" t="s">
        <v>597</v>
      </c>
      <c r="F1455" s="664" t="s">
        <v>4237</v>
      </c>
      <c r="G1455" s="663" t="s">
        <v>1772</v>
      </c>
      <c r="H1455" s="663" t="s">
        <v>1921</v>
      </c>
      <c r="I1455" s="663" t="s">
        <v>1922</v>
      </c>
      <c r="J1455" s="663" t="s">
        <v>1795</v>
      </c>
      <c r="K1455" s="663" t="s">
        <v>1923</v>
      </c>
      <c r="L1455" s="665">
        <v>129.396649315324</v>
      </c>
      <c r="M1455" s="665">
        <v>164</v>
      </c>
      <c r="N1455" s="666">
        <v>21221.050487713135</v>
      </c>
    </row>
    <row r="1456" spans="1:14" ht="14.4" customHeight="1" x14ac:dyDescent="0.3">
      <c r="A1456" s="661" t="s">
        <v>3020</v>
      </c>
      <c r="B1456" s="662" t="s">
        <v>4199</v>
      </c>
      <c r="C1456" s="663" t="s">
        <v>3021</v>
      </c>
      <c r="D1456" s="664" t="s">
        <v>4213</v>
      </c>
      <c r="E1456" s="663" t="s">
        <v>597</v>
      </c>
      <c r="F1456" s="664" t="s">
        <v>4237</v>
      </c>
      <c r="G1456" s="663" t="s">
        <v>1772</v>
      </c>
      <c r="H1456" s="663" t="s">
        <v>3592</v>
      </c>
      <c r="I1456" s="663" t="s">
        <v>3593</v>
      </c>
      <c r="J1456" s="663" t="s">
        <v>3594</v>
      </c>
      <c r="K1456" s="663" t="s">
        <v>3595</v>
      </c>
      <c r="L1456" s="665">
        <v>98.949258425228962</v>
      </c>
      <c r="M1456" s="665">
        <v>1</v>
      </c>
      <c r="N1456" s="666">
        <v>98.949258425228962</v>
      </c>
    </row>
    <row r="1457" spans="1:14" ht="14.4" customHeight="1" x14ac:dyDescent="0.3">
      <c r="A1457" s="661" t="s">
        <v>3020</v>
      </c>
      <c r="B1457" s="662" t="s">
        <v>4199</v>
      </c>
      <c r="C1457" s="663" t="s">
        <v>3021</v>
      </c>
      <c r="D1457" s="664" t="s">
        <v>4213</v>
      </c>
      <c r="E1457" s="663" t="s">
        <v>597</v>
      </c>
      <c r="F1457" s="664" t="s">
        <v>4237</v>
      </c>
      <c r="G1457" s="663" t="s">
        <v>1772</v>
      </c>
      <c r="H1457" s="663" t="s">
        <v>1941</v>
      </c>
      <c r="I1457" s="663" t="s">
        <v>1942</v>
      </c>
      <c r="J1457" s="663" t="s">
        <v>1943</v>
      </c>
      <c r="K1457" s="663" t="s">
        <v>1944</v>
      </c>
      <c r="L1457" s="665">
        <v>24.96978761451393</v>
      </c>
      <c r="M1457" s="665">
        <v>1</v>
      </c>
      <c r="N1457" s="666">
        <v>24.96978761451393</v>
      </c>
    </row>
    <row r="1458" spans="1:14" ht="14.4" customHeight="1" x14ac:dyDescent="0.3">
      <c r="A1458" s="661" t="s">
        <v>3020</v>
      </c>
      <c r="B1458" s="662" t="s">
        <v>4199</v>
      </c>
      <c r="C1458" s="663" t="s">
        <v>3021</v>
      </c>
      <c r="D1458" s="664" t="s">
        <v>4213</v>
      </c>
      <c r="E1458" s="663" t="s">
        <v>597</v>
      </c>
      <c r="F1458" s="664" t="s">
        <v>4237</v>
      </c>
      <c r="G1458" s="663" t="s">
        <v>1772</v>
      </c>
      <c r="H1458" s="663" t="s">
        <v>2752</v>
      </c>
      <c r="I1458" s="663" t="s">
        <v>2753</v>
      </c>
      <c r="J1458" s="663" t="s">
        <v>1791</v>
      </c>
      <c r="K1458" s="663" t="s">
        <v>2754</v>
      </c>
      <c r="L1458" s="665">
        <v>58.740000000000023</v>
      </c>
      <c r="M1458" s="665">
        <v>1</v>
      </c>
      <c r="N1458" s="666">
        <v>58.740000000000023</v>
      </c>
    </row>
    <row r="1459" spans="1:14" ht="14.4" customHeight="1" x14ac:dyDescent="0.3">
      <c r="A1459" s="661" t="s">
        <v>3020</v>
      </c>
      <c r="B1459" s="662" t="s">
        <v>4199</v>
      </c>
      <c r="C1459" s="663" t="s">
        <v>3021</v>
      </c>
      <c r="D1459" s="664" t="s">
        <v>4213</v>
      </c>
      <c r="E1459" s="663" t="s">
        <v>597</v>
      </c>
      <c r="F1459" s="664" t="s">
        <v>4237</v>
      </c>
      <c r="G1459" s="663" t="s">
        <v>1772</v>
      </c>
      <c r="H1459" s="663" t="s">
        <v>1949</v>
      </c>
      <c r="I1459" s="663" t="s">
        <v>1950</v>
      </c>
      <c r="J1459" s="663" t="s">
        <v>1951</v>
      </c>
      <c r="K1459" s="663" t="s">
        <v>1952</v>
      </c>
      <c r="L1459" s="665">
        <v>39.660000000000004</v>
      </c>
      <c r="M1459" s="665">
        <v>3</v>
      </c>
      <c r="N1459" s="666">
        <v>118.98000000000002</v>
      </c>
    </row>
    <row r="1460" spans="1:14" ht="14.4" customHeight="1" x14ac:dyDescent="0.3">
      <c r="A1460" s="661" t="s">
        <v>3020</v>
      </c>
      <c r="B1460" s="662" t="s">
        <v>4199</v>
      </c>
      <c r="C1460" s="663" t="s">
        <v>3021</v>
      </c>
      <c r="D1460" s="664" t="s">
        <v>4213</v>
      </c>
      <c r="E1460" s="663" t="s">
        <v>597</v>
      </c>
      <c r="F1460" s="664" t="s">
        <v>4237</v>
      </c>
      <c r="G1460" s="663" t="s">
        <v>1772</v>
      </c>
      <c r="H1460" s="663" t="s">
        <v>1953</v>
      </c>
      <c r="I1460" s="663" t="s">
        <v>1954</v>
      </c>
      <c r="J1460" s="663" t="s">
        <v>1955</v>
      </c>
      <c r="K1460" s="663" t="s">
        <v>1956</v>
      </c>
      <c r="L1460" s="665">
        <v>466.69925540956444</v>
      </c>
      <c r="M1460" s="665">
        <v>81</v>
      </c>
      <c r="N1460" s="666">
        <v>37802.639688174721</v>
      </c>
    </row>
    <row r="1461" spans="1:14" ht="14.4" customHeight="1" x14ac:dyDescent="0.3">
      <c r="A1461" s="661" t="s">
        <v>3020</v>
      </c>
      <c r="B1461" s="662" t="s">
        <v>4199</v>
      </c>
      <c r="C1461" s="663" t="s">
        <v>3021</v>
      </c>
      <c r="D1461" s="664" t="s">
        <v>4213</v>
      </c>
      <c r="E1461" s="663" t="s">
        <v>597</v>
      </c>
      <c r="F1461" s="664" t="s">
        <v>4237</v>
      </c>
      <c r="G1461" s="663" t="s">
        <v>1772</v>
      </c>
      <c r="H1461" s="663" t="s">
        <v>1957</v>
      </c>
      <c r="I1461" s="663" t="s">
        <v>1958</v>
      </c>
      <c r="J1461" s="663" t="s">
        <v>1959</v>
      </c>
      <c r="K1461" s="663" t="s">
        <v>1960</v>
      </c>
      <c r="L1461" s="665">
        <v>47.88000000000001</v>
      </c>
      <c r="M1461" s="665">
        <v>1</v>
      </c>
      <c r="N1461" s="666">
        <v>47.88000000000001</v>
      </c>
    </row>
    <row r="1462" spans="1:14" ht="14.4" customHeight="1" x14ac:dyDescent="0.3">
      <c r="A1462" s="661" t="s">
        <v>3020</v>
      </c>
      <c r="B1462" s="662" t="s">
        <v>4199</v>
      </c>
      <c r="C1462" s="663" t="s">
        <v>3021</v>
      </c>
      <c r="D1462" s="664" t="s">
        <v>4213</v>
      </c>
      <c r="E1462" s="663" t="s">
        <v>597</v>
      </c>
      <c r="F1462" s="664" t="s">
        <v>4237</v>
      </c>
      <c r="G1462" s="663" t="s">
        <v>1772</v>
      </c>
      <c r="H1462" s="663" t="s">
        <v>1961</v>
      </c>
      <c r="I1462" s="663" t="s">
        <v>1962</v>
      </c>
      <c r="J1462" s="663" t="s">
        <v>1963</v>
      </c>
      <c r="K1462" s="663" t="s">
        <v>1964</v>
      </c>
      <c r="L1462" s="665">
        <v>73.84979010793387</v>
      </c>
      <c r="M1462" s="665">
        <v>18</v>
      </c>
      <c r="N1462" s="666">
        <v>1329.2962219428098</v>
      </c>
    </row>
    <row r="1463" spans="1:14" ht="14.4" customHeight="1" x14ac:dyDescent="0.3">
      <c r="A1463" s="661" t="s">
        <v>3020</v>
      </c>
      <c r="B1463" s="662" t="s">
        <v>4199</v>
      </c>
      <c r="C1463" s="663" t="s">
        <v>3021</v>
      </c>
      <c r="D1463" s="664" t="s">
        <v>4213</v>
      </c>
      <c r="E1463" s="663" t="s">
        <v>597</v>
      </c>
      <c r="F1463" s="664" t="s">
        <v>4237</v>
      </c>
      <c r="G1463" s="663" t="s">
        <v>1772</v>
      </c>
      <c r="H1463" s="663" t="s">
        <v>3596</v>
      </c>
      <c r="I1463" s="663" t="s">
        <v>3597</v>
      </c>
      <c r="J1463" s="663" t="s">
        <v>3598</v>
      </c>
      <c r="K1463" s="663" t="s">
        <v>3599</v>
      </c>
      <c r="L1463" s="665">
        <v>743.05567845043777</v>
      </c>
      <c r="M1463" s="665">
        <v>1</v>
      </c>
      <c r="N1463" s="666">
        <v>743.05567845043777</v>
      </c>
    </row>
    <row r="1464" spans="1:14" ht="14.4" customHeight="1" x14ac:dyDescent="0.3">
      <c r="A1464" s="661" t="s">
        <v>3020</v>
      </c>
      <c r="B1464" s="662" t="s">
        <v>4199</v>
      </c>
      <c r="C1464" s="663" t="s">
        <v>3021</v>
      </c>
      <c r="D1464" s="664" t="s">
        <v>4213</v>
      </c>
      <c r="E1464" s="663" t="s">
        <v>597</v>
      </c>
      <c r="F1464" s="664" t="s">
        <v>4237</v>
      </c>
      <c r="G1464" s="663" t="s">
        <v>1772</v>
      </c>
      <c r="H1464" s="663" t="s">
        <v>1968</v>
      </c>
      <c r="I1464" s="663" t="s">
        <v>1969</v>
      </c>
      <c r="J1464" s="663" t="s">
        <v>1970</v>
      </c>
      <c r="K1464" s="663" t="s">
        <v>1971</v>
      </c>
      <c r="L1464" s="665">
        <v>67.849893998127754</v>
      </c>
      <c r="M1464" s="665">
        <v>1230</v>
      </c>
      <c r="N1464" s="666">
        <v>83455.369617697143</v>
      </c>
    </row>
    <row r="1465" spans="1:14" ht="14.4" customHeight="1" x14ac:dyDescent="0.3">
      <c r="A1465" s="661" t="s">
        <v>3020</v>
      </c>
      <c r="B1465" s="662" t="s">
        <v>4199</v>
      </c>
      <c r="C1465" s="663" t="s">
        <v>3021</v>
      </c>
      <c r="D1465" s="664" t="s">
        <v>4213</v>
      </c>
      <c r="E1465" s="663" t="s">
        <v>597</v>
      </c>
      <c r="F1465" s="664" t="s">
        <v>4237</v>
      </c>
      <c r="G1465" s="663" t="s">
        <v>1772</v>
      </c>
      <c r="H1465" s="663" t="s">
        <v>1974</v>
      </c>
      <c r="I1465" s="663" t="s">
        <v>1975</v>
      </c>
      <c r="J1465" s="663" t="s">
        <v>1976</v>
      </c>
      <c r="K1465" s="663" t="s">
        <v>1977</v>
      </c>
      <c r="L1465" s="665">
        <v>64.609999999999985</v>
      </c>
      <c r="M1465" s="665">
        <v>1</v>
      </c>
      <c r="N1465" s="666">
        <v>64.609999999999985</v>
      </c>
    </row>
    <row r="1466" spans="1:14" ht="14.4" customHeight="1" x14ac:dyDescent="0.3">
      <c r="A1466" s="661" t="s">
        <v>3020</v>
      </c>
      <c r="B1466" s="662" t="s">
        <v>4199</v>
      </c>
      <c r="C1466" s="663" t="s">
        <v>3021</v>
      </c>
      <c r="D1466" s="664" t="s">
        <v>4213</v>
      </c>
      <c r="E1466" s="663" t="s">
        <v>597</v>
      </c>
      <c r="F1466" s="664" t="s">
        <v>4237</v>
      </c>
      <c r="G1466" s="663" t="s">
        <v>1772</v>
      </c>
      <c r="H1466" s="663" t="s">
        <v>3600</v>
      </c>
      <c r="I1466" s="663" t="s">
        <v>3601</v>
      </c>
      <c r="J1466" s="663" t="s">
        <v>3602</v>
      </c>
      <c r="K1466" s="663" t="s">
        <v>3603</v>
      </c>
      <c r="L1466" s="665">
        <v>89.931839582078084</v>
      </c>
      <c r="M1466" s="665">
        <v>4</v>
      </c>
      <c r="N1466" s="666">
        <v>359.72735832831233</v>
      </c>
    </row>
    <row r="1467" spans="1:14" ht="14.4" customHeight="1" x14ac:dyDescent="0.3">
      <c r="A1467" s="661" t="s">
        <v>3020</v>
      </c>
      <c r="B1467" s="662" t="s">
        <v>4199</v>
      </c>
      <c r="C1467" s="663" t="s">
        <v>3021</v>
      </c>
      <c r="D1467" s="664" t="s">
        <v>4213</v>
      </c>
      <c r="E1467" s="663" t="s">
        <v>597</v>
      </c>
      <c r="F1467" s="664" t="s">
        <v>4237</v>
      </c>
      <c r="G1467" s="663" t="s">
        <v>1772</v>
      </c>
      <c r="H1467" s="663" t="s">
        <v>1981</v>
      </c>
      <c r="I1467" s="663" t="s">
        <v>1982</v>
      </c>
      <c r="J1467" s="663" t="s">
        <v>1983</v>
      </c>
      <c r="K1467" s="663" t="s">
        <v>1984</v>
      </c>
      <c r="L1467" s="665">
        <v>135.78</v>
      </c>
      <c r="M1467" s="665">
        <v>1</v>
      </c>
      <c r="N1467" s="666">
        <v>135.78</v>
      </c>
    </row>
    <row r="1468" spans="1:14" ht="14.4" customHeight="1" x14ac:dyDescent="0.3">
      <c r="A1468" s="661" t="s">
        <v>3020</v>
      </c>
      <c r="B1468" s="662" t="s">
        <v>4199</v>
      </c>
      <c r="C1468" s="663" t="s">
        <v>3021</v>
      </c>
      <c r="D1468" s="664" t="s">
        <v>4213</v>
      </c>
      <c r="E1468" s="663" t="s">
        <v>597</v>
      </c>
      <c r="F1468" s="664" t="s">
        <v>4237</v>
      </c>
      <c r="G1468" s="663" t="s">
        <v>1772</v>
      </c>
      <c r="H1468" s="663" t="s">
        <v>1997</v>
      </c>
      <c r="I1468" s="663" t="s">
        <v>1998</v>
      </c>
      <c r="J1468" s="663" t="s">
        <v>1999</v>
      </c>
      <c r="K1468" s="663" t="s">
        <v>2000</v>
      </c>
      <c r="L1468" s="665">
        <v>153.94999999999999</v>
      </c>
      <c r="M1468" s="665">
        <v>1</v>
      </c>
      <c r="N1468" s="666">
        <v>153.94999999999999</v>
      </c>
    </row>
    <row r="1469" spans="1:14" ht="14.4" customHeight="1" x14ac:dyDescent="0.3">
      <c r="A1469" s="661" t="s">
        <v>3020</v>
      </c>
      <c r="B1469" s="662" t="s">
        <v>4199</v>
      </c>
      <c r="C1469" s="663" t="s">
        <v>3021</v>
      </c>
      <c r="D1469" s="664" t="s">
        <v>4213</v>
      </c>
      <c r="E1469" s="663" t="s">
        <v>597</v>
      </c>
      <c r="F1469" s="664" t="s">
        <v>4237</v>
      </c>
      <c r="G1469" s="663" t="s">
        <v>1772</v>
      </c>
      <c r="H1469" s="663" t="s">
        <v>3604</v>
      </c>
      <c r="I1469" s="663" t="s">
        <v>3605</v>
      </c>
      <c r="J1469" s="663" t="s">
        <v>3606</v>
      </c>
      <c r="K1469" s="663" t="s">
        <v>1847</v>
      </c>
      <c r="L1469" s="665">
        <v>88.25</v>
      </c>
      <c r="M1469" s="665">
        <v>1</v>
      </c>
      <c r="N1469" s="666">
        <v>88.25</v>
      </c>
    </row>
    <row r="1470" spans="1:14" ht="14.4" customHeight="1" x14ac:dyDescent="0.3">
      <c r="A1470" s="661" t="s">
        <v>3020</v>
      </c>
      <c r="B1470" s="662" t="s">
        <v>4199</v>
      </c>
      <c r="C1470" s="663" t="s">
        <v>3021</v>
      </c>
      <c r="D1470" s="664" t="s">
        <v>4213</v>
      </c>
      <c r="E1470" s="663" t="s">
        <v>597</v>
      </c>
      <c r="F1470" s="664" t="s">
        <v>4237</v>
      </c>
      <c r="G1470" s="663" t="s">
        <v>1772</v>
      </c>
      <c r="H1470" s="663" t="s">
        <v>3607</v>
      </c>
      <c r="I1470" s="663" t="s">
        <v>3608</v>
      </c>
      <c r="J1470" s="663" t="s">
        <v>3609</v>
      </c>
      <c r="K1470" s="663" t="s">
        <v>1847</v>
      </c>
      <c r="L1470" s="665">
        <v>99.138935002838664</v>
      </c>
      <c r="M1470" s="665">
        <v>1</v>
      </c>
      <c r="N1470" s="666">
        <v>99.138935002838664</v>
      </c>
    </row>
    <row r="1471" spans="1:14" ht="14.4" customHeight="1" x14ac:dyDescent="0.3">
      <c r="A1471" s="661" t="s">
        <v>3020</v>
      </c>
      <c r="B1471" s="662" t="s">
        <v>4199</v>
      </c>
      <c r="C1471" s="663" t="s">
        <v>3021</v>
      </c>
      <c r="D1471" s="664" t="s">
        <v>4213</v>
      </c>
      <c r="E1471" s="663" t="s">
        <v>597</v>
      </c>
      <c r="F1471" s="664" t="s">
        <v>4237</v>
      </c>
      <c r="G1471" s="663" t="s">
        <v>1772</v>
      </c>
      <c r="H1471" s="663" t="s">
        <v>3610</v>
      </c>
      <c r="I1471" s="663" t="s">
        <v>3611</v>
      </c>
      <c r="J1471" s="663" t="s">
        <v>3612</v>
      </c>
      <c r="K1471" s="663" t="s">
        <v>3613</v>
      </c>
      <c r="L1471" s="665">
        <v>1534.1889078818381</v>
      </c>
      <c r="M1471" s="665">
        <v>2</v>
      </c>
      <c r="N1471" s="666">
        <v>3068.3778157636762</v>
      </c>
    </row>
    <row r="1472" spans="1:14" ht="14.4" customHeight="1" x14ac:dyDescent="0.3">
      <c r="A1472" s="661" t="s">
        <v>3020</v>
      </c>
      <c r="B1472" s="662" t="s">
        <v>4199</v>
      </c>
      <c r="C1472" s="663" t="s">
        <v>3021</v>
      </c>
      <c r="D1472" s="664" t="s">
        <v>4213</v>
      </c>
      <c r="E1472" s="663" t="s">
        <v>597</v>
      </c>
      <c r="F1472" s="664" t="s">
        <v>4237</v>
      </c>
      <c r="G1472" s="663" t="s">
        <v>1772</v>
      </c>
      <c r="H1472" s="663" t="s">
        <v>2008</v>
      </c>
      <c r="I1472" s="663" t="s">
        <v>2009</v>
      </c>
      <c r="J1472" s="663" t="s">
        <v>1817</v>
      </c>
      <c r="K1472" s="663" t="s">
        <v>2010</v>
      </c>
      <c r="L1472" s="665">
        <v>141.02000000000004</v>
      </c>
      <c r="M1472" s="665">
        <v>1</v>
      </c>
      <c r="N1472" s="666">
        <v>141.02000000000004</v>
      </c>
    </row>
    <row r="1473" spans="1:14" ht="14.4" customHeight="1" x14ac:dyDescent="0.3">
      <c r="A1473" s="661" t="s">
        <v>3020</v>
      </c>
      <c r="B1473" s="662" t="s">
        <v>4199</v>
      </c>
      <c r="C1473" s="663" t="s">
        <v>3021</v>
      </c>
      <c r="D1473" s="664" t="s">
        <v>4213</v>
      </c>
      <c r="E1473" s="663" t="s">
        <v>597</v>
      </c>
      <c r="F1473" s="664" t="s">
        <v>4237</v>
      </c>
      <c r="G1473" s="663" t="s">
        <v>1772</v>
      </c>
      <c r="H1473" s="663" t="s">
        <v>3614</v>
      </c>
      <c r="I1473" s="663" t="s">
        <v>3615</v>
      </c>
      <c r="J1473" s="663" t="s">
        <v>3616</v>
      </c>
      <c r="K1473" s="663" t="s">
        <v>3617</v>
      </c>
      <c r="L1473" s="665">
        <v>504.82004643752504</v>
      </c>
      <c r="M1473" s="665">
        <v>1</v>
      </c>
      <c r="N1473" s="666">
        <v>504.82004643752504</v>
      </c>
    </row>
    <row r="1474" spans="1:14" ht="14.4" customHeight="1" x14ac:dyDescent="0.3">
      <c r="A1474" s="661" t="s">
        <v>3020</v>
      </c>
      <c r="B1474" s="662" t="s">
        <v>4199</v>
      </c>
      <c r="C1474" s="663" t="s">
        <v>3021</v>
      </c>
      <c r="D1474" s="664" t="s">
        <v>4213</v>
      </c>
      <c r="E1474" s="663" t="s">
        <v>597</v>
      </c>
      <c r="F1474" s="664" t="s">
        <v>4237</v>
      </c>
      <c r="G1474" s="663" t="s">
        <v>1772</v>
      </c>
      <c r="H1474" s="663" t="s">
        <v>2027</v>
      </c>
      <c r="I1474" s="663" t="s">
        <v>2028</v>
      </c>
      <c r="J1474" s="663" t="s">
        <v>2029</v>
      </c>
      <c r="K1474" s="663" t="s">
        <v>2030</v>
      </c>
      <c r="L1474" s="665">
        <v>97.57000700510757</v>
      </c>
      <c r="M1474" s="665">
        <v>1</v>
      </c>
      <c r="N1474" s="666">
        <v>97.57000700510757</v>
      </c>
    </row>
    <row r="1475" spans="1:14" ht="14.4" customHeight="1" x14ac:dyDescent="0.3">
      <c r="A1475" s="661" t="s">
        <v>3020</v>
      </c>
      <c r="B1475" s="662" t="s">
        <v>4199</v>
      </c>
      <c r="C1475" s="663" t="s">
        <v>3021</v>
      </c>
      <c r="D1475" s="664" t="s">
        <v>4213</v>
      </c>
      <c r="E1475" s="663" t="s">
        <v>597</v>
      </c>
      <c r="F1475" s="664" t="s">
        <v>4237</v>
      </c>
      <c r="G1475" s="663" t="s">
        <v>1772</v>
      </c>
      <c r="H1475" s="663" t="s">
        <v>2034</v>
      </c>
      <c r="I1475" s="663" t="s">
        <v>2035</v>
      </c>
      <c r="J1475" s="663" t="s">
        <v>2036</v>
      </c>
      <c r="K1475" s="663" t="s">
        <v>1917</v>
      </c>
      <c r="L1475" s="665">
        <v>155.51999358474146</v>
      </c>
      <c r="M1475" s="665">
        <v>1</v>
      </c>
      <c r="N1475" s="666">
        <v>155.51999358474146</v>
      </c>
    </row>
    <row r="1476" spans="1:14" ht="14.4" customHeight="1" x14ac:dyDescent="0.3">
      <c r="A1476" s="661" t="s">
        <v>3020</v>
      </c>
      <c r="B1476" s="662" t="s">
        <v>4199</v>
      </c>
      <c r="C1476" s="663" t="s">
        <v>3021</v>
      </c>
      <c r="D1476" s="664" t="s">
        <v>4213</v>
      </c>
      <c r="E1476" s="663" t="s">
        <v>597</v>
      </c>
      <c r="F1476" s="664" t="s">
        <v>4237</v>
      </c>
      <c r="G1476" s="663" t="s">
        <v>1772</v>
      </c>
      <c r="H1476" s="663" t="s">
        <v>3618</v>
      </c>
      <c r="I1476" s="663" t="s">
        <v>3618</v>
      </c>
      <c r="J1476" s="663" t="s">
        <v>3619</v>
      </c>
      <c r="K1476" s="663" t="s">
        <v>3620</v>
      </c>
      <c r="L1476" s="665">
        <v>76.808000000000007</v>
      </c>
      <c r="M1476" s="665">
        <v>1</v>
      </c>
      <c r="N1476" s="666">
        <v>76.808000000000007</v>
      </c>
    </row>
    <row r="1477" spans="1:14" ht="14.4" customHeight="1" x14ac:dyDescent="0.3">
      <c r="A1477" s="661" t="s">
        <v>3020</v>
      </c>
      <c r="B1477" s="662" t="s">
        <v>4199</v>
      </c>
      <c r="C1477" s="663" t="s">
        <v>3021</v>
      </c>
      <c r="D1477" s="664" t="s">
        <v>4213</v>
      </c>
      <c r="E1477" s="663" t="s">
        <v>597</v>
      </c>
      <c r="F1477" s="664" t="s">
        <v>4237</v>
      </c>
      <c r="G1477" s="663" t="s">
        <v>1772</v>
      </c>
      <c r="H1477" s="663" t="s">
        <v>2044</v>
      </c>
      <c r="I1477" s="663" t="s">
        <v>2045</v>
      </c>
      <c r="J1477" s="663" t="s">
        <v>1894</v>
      </c>
      <c r="K1477" s="663" t="s">
        <v>2046</v>
      </c>
      <c r="L1477" s="665">
        <v>60.166665818833927</v>
      </c>
      <c r="M1477" s="665">
        <v>3</v>
      </c>
      <c r="N1477" s="666">
        <v>180.49999745650177</v>
      </c>
    </row>
    <row r="1478" spans="1:14" ht="14.4" customHeight="1" x14ac:dyDescent="0.3">
      <c r="A1478" s="661" t="s">
        <v>3020</v>
      </c>
      <c r="B1478" s="662" t="s">
        <v>4199</v>
      </c>
      <c r="C1478" s="663" t="s">
        <v>3021</v>
      </c>
      <c r="D1478" s="664" t="s">
        <v>4213</v>
      </c>
      <c r="E1478" s="663" t="s">
        <v>597</v>
      </c>
      <c r="F1478" s="664" t="s">
        <v>4237</v>
      </c>
      <c r="G1478" s="663" t="s">
        <v>1772</v>
      </c>
      <c r="H1478" s="663" t="s">
        <v>2056</v>
      </c>
      <c r="I1478" s="663" t="s">
        <v>2057</v>
      </c>
      <c r="J1478" s="663" t="s">
        <v>1787</v>
      </c>
      <c r="K1478" s="663" t="s">
        <v>2058</v>
      </c>
      <c r="L1478" s="665">
        <v>64.100000000000009</v>
      </c>
      <c r="M1478" s="665">
        <v>6</v>
      </c>
      <c r="N1478" s="666">
        <v>384.6</v>
      </c>
    </row>
    <row r="1479" spans="1:14" ht="14.4" customHeight="1" x14ac:dyDescent="0.3">
      <c r="A1479" s="661" t="s">
        <v>3020</v>
      </c>
      <c r="B1479" s="662" t="s">
        <v>4199</v>
      </c>
      <c r="C1479" s="663" t="s">
        <v>3021</v>
      </c>
      <c r="D1479" s="664" t="s">
        <v>4213</v>
      </c>
      <c r="E1479" s="663" t="s">
        <v>597</v>
      </c>
      <c r="F1479" s="664" t="s">
        <v>4237</v>
      </c>
      <c r="G1479" s="663" t="s">
        <v>1772</v>
      </c>
      <c r="H1479" s="663" t="s">
        <v>2059</v>
      </c>
      <c r="I1479" s="663" t="s">
        <v>2060</v>
      </c>
      <c r="J1479" s="663" t="s">
        <v>2061</v>
      </c>
      <c r="K1479" s="663" t="s">
        <v>2062</v>
      </c>
      <c r="L1479" s="665">
        <v>80.52000000000001</v>
      </c>
      <c r="M1479" s="665">
        <v>3</v>
      </c>
      <c r="N1479" s="666">
        <v>241.56000000000003</v>
      </c>
    </row>
    <row r="1480" spans="1:14" ht="14.4" customHeight="1" x14ac:dyDescent="0.3">
      <c r="A1480" s="661" t="s">
        <v>3020</v>
      </c>
      <c r="B1480" s="662" t="s">
        <v>4199</v>
      </c>
      <c r="C1480" s="663" t="s">
        <v>3021</v>
      </c>
      <c r="D1480" s="664" t="s">
        <v>4213</v>
      </c>
      <c r="E1480" s="663" t="s">
        <v>597</v>
      </c>
      <c r="F1480" s="664" t="s">
        <v>4237</v>
      </c>
      <c r="G1480" s="663" t="s">
        <v>1772</v>
      </c>
      <c r="H1480" s="663" t="s">
        <v>2063</v>
      </c>
      <c r="I1480" s="663" t="s">
        <v>2064</v>
      </c>
      <c r="J1480" s="663" t="s">
        <v>2065</v>
      </c>
      <c r="K1480" s="663" t="s">
        <v>2066</v>
      </c>
      <c r="L1480" s="665">
        <v>100.18</v>
      </c>
      <c r="M1480" s="665">
        <v>1</v>
      </c>
      <c r="N1480" s="666">
        <v>100.18</v>
      </c>
    </row>
    <row r="1481" spans="1:14" ht="14.4" customHeight="1" x14ac:dyDescent="0.3">
      <c r="A1481" s="661" t="s">
        <v>3020</v>
      </c>
      <c r="B1481" s="662" t="s">
        <v>4199</v>
      </c>
      <c r="C1481" s="663" t="s">
        <v>3021</v>
      </c>
      <c r="D1481" s="664" t="s">
        <v>4213</v>
      </c>
      <c r="E1481" s="663" t="s">
        <v>597</v>
      </c>
      <c r="F1481" s="664" t="s">
        <v>4237</v>
      </c>
      <c r="G1481" s="663" t="s">
        <v>1772</v>
      </c>
      <c r="H1481" s="663" t="s">
        <v>3621</v>
      </c>
      <c r="I1481" s="663" t="s">
        <v>3622</v>
      </c>
      <c r="J1481" s="663" t="s">
        <v>3623</v>
      </c>
      <c r="K1481" s="663" t="s">
        <v>3624</v>
      </c>
      <c r="L1481" s="665">
        <v>170.24</v>
      </c>
      <c r="M1481" s="665">
        <v>3</v>
      </c>
      <c r="N1481" s="666">
        <v>510.72</v>
      </c>
    </row>
    <row r="1482" spans="1:14" ht="14.4" customHeight="1" x14ac:dyDescent="0.3">
      <c r="A1482" s="661" t="s">
        <v>3020</v>
      </c>
      <c r="B1482" s="662" t="s">
        <v>4199</v>
      </c>
      <c r="C1482" s="663" t="s">
        <v>3021</v>
      </c>
      <c r="D1482" s="664" t="s">
        <v>4213</v>
      </c>
      <c r="E1482" s="663" t="s">
        <v>597</v>
      </c>
      <c r="F1482" s="664" t="s">
        <v>4237</v>
      </c>
      <c r="G1482" s="663" t="s">
        <v>1772</v>
      </c>
      <c r="H1482" s="663" t="s">
        <v>3625</v>
      </c>
      <c r="I1482" s="663" t="s">
        <v>3626</v>
      </c>
      <c r="J1482" s="663" t="s">
        <v>3627</v>
      </c>
      <c r="K1482" s="663" t="s">
        <v>3315</v>
      </c>
      <c r="L1482" s="665">
        <v>79.490000000000023</v>
      </c>
      <c r="M1482" s="665">
        <v>1</v>
      </c>
      <c r="N1482" s="666">
        <v>79.490000000000023</v>
      </c>
    </row>
    <row r="1483" spans="1:14" ht="14.4" customHeight="1" x14ac:dyDescent="0.3">
      <c r="A1483" s="661" t="s">
        <v>3020</v>
      </c>
      <c r="B1483" s="662" t="s">
        <v>4199</v>
      </c>
      <c r="C1483" s="663" t="s">
        <v>3021</v>
      </c>
      <c r="D1483" s="664" t="s">
        <v>4213</v>
      </c>
      <c r="E1483" s="663" t="s">
        <v>597</v>
      </c>
      <c r="F1483" s="664" t="s">
        <v>4237</v>
      </c>
      <c r="G1483" s="663" t="s">
        <v>1772</v>
      </c>
      <c r="H1483" s="663" t="s">
        <v>3628</v>
      </c>
      <c r="I1483" s="663" t="s">
        <v>3629</v>
      </c>
      <c r="J1483" s="663" t="s">
        <v>3630</v>
      </c>
      <c r="K1483" s="663" t="s">
        <v>3631</v>
      </c>
      <c r="L1483" s="665">
        <v>1385.8803774028556</v>
      </c>
      <c r="M1483" s="665">
        <v>95</v>
      </c>
      <c r="N1483" s="666">
        <v>131658.63585327129</v>
      </c>
    </row>
    <row r="1484" spans="1:14" ht="14.4" customHeight="1" x14ac:dyDescent="0.3">
      <c r="A1484" s="661" t="s">
        <v>3020</v>
      </c>
      <c r="B1484" s="662" t="s">
        <v>4199</v>
      </c>
      <c r="C1484" s="663" t="s">
        <v>3021</v>
      </c>
      <c r="D1484" s="664" t="s">
        <v>4213</v>
      </c>
      <c r="E1484" s="663" t="s">
        <v>597</v>
      </c>
      <c r="F1484" s="664" t="s">
        <v>4237</v>
      </c>
      <c r="G1484" s="663" t="s">
        <v>1772</v>
      </c>
      <c r="H1484" s="663" t="s">
        <v>3632</v>
      </c>
      <c r="I1484" s="663" t="s">
        <v>3632</v>
      </c>
      <c r="J1484" s="663" t="s">
        <v>3633</v>
      </c>
      <c r="K1484" s="663" t="s">
        <v>2000</v>
      </c>
      <c r="L1484" s="665">
        <v>121.2600111544992</v>
      </c>
      <c r="M1484" s="665">
        <v>1</v>
      </c>
      <c r="N1484" s="666">
        <v>121.2600111544992</v>
      </c>
    </row>
    <row r="1485" spans="1:14" ht="14.4" customHeight="1" x14ac:dyDescent="0.3">
      <c r="A1485" s="661" t="s">
        <v>3020</v>
      </c>
      <c r="B1485" s="662" t="s">
        <v>4199</v>
      </c>
      <c r="C1485" s="663" t="s">
        <v>3021</v>
      </c>
      <c r="D1485" s="664" t="s">
        <v>4213</v>
      </c>
      <c r="E1485" s="663" t="s">
        <v>597</v>
      </c>
      <c r="F1485" s="664" t="s">
        <v>4237</v>
      </c>
      <c r="G1485" s="663" t="s">
        <v>1772</v>
      </c>
      <c r="H1485" s="663" t="s">
        <v>2076</v>
      </c>
      <c r="I1485" s="663" t="s">
        <v>2076</v>
      </c>
      <c r="J1485" s="663" t="s">
        <v>2077</v>
      </c>
      <c r="K1485" s="663" t="s">
        <v>2078</v>
      </c>
      <c r="L1485" s="665">
        <v>112.08999999999995</v>
      </c>
      <c r="M1485" s="665">
        <v>1</v>
      </c>
      <c r="N1485" s="666">
        <v>112.08999999999995</v>
      </c>
    </row>
    <row r="1486" spans="1:14" ht="14.4" customHeight="1" x14ac:dyDescent="0.3">
      <c r="A1486" s="661" t="s">
        <v>3020</v>
      </c>
      <c r="B1486" s="662" t="s">
        <v>4199</v>
      </c>
      <c r="C1486" s="663" t="s">
        <v>3021</v>
      </c>
      <c r="D1486" s="664" t="s">
        <v>4213</v>
      </c>
      <c r="E1486" s="663" t="s">
        <v>597</v>
      </c>
      <c r="F1486" s="664" t="s">
        <v>4237</v>
      </c>
      <c r="G1486" s="663" t="s">
        <v>1772</v>
      </c>
      <c r="H1486" s="663" t="s">
        <v>3634</v>
      </c>
      <c r="I1486" s="663" t="s">
        <v>3635</v>
      </c>
      <c r="J1486" s="663" t="s">
        <v>3636</v>
      </c>
      <c r="K1486" s="663" t="s">
        <v>3637</v>
      </c>
      <c r="L1486" s="665">
        <v>122.18</v>
      </c>
      <c r="M1486" s="665">
        <v>1</v>
      </c>
      <c r="N1486" s="666">
        <v>122.18</v>
      </c>
    </row>
    <row r="1487" spans="1:14" ht="14.4" customHeight="1" x14ac:dyDescent="0.3">
      <c r="A1487" s="661" t="s">
        <v>3020</v>
      </c>
      <c r="B1487" s="662" t="s">
        <v>4199</v>
      </c>
      <c r="C1487" s="663" t="s">
        <v>3021</v>
      </c>
      <c r="D1487" s="664" t="s">
        <v>4213</v>
      </c>
      <c r="E1487" s="663" t="s">
        <v>597</v>
      </c>
      <c r="F1487" s="664" t="s">
        <v>4237</v>
      </c>
      <c r="G1487" s="663" t="s">
        <v>1772</v>
      </c>
      <c r="H1487" s="663" t="s">
        <v>2771</v>
      </c>
      <c r="I1487" s="663" t="s">
        <v>2772</v>
      </c>
      <c r="J1487" s="663" t="s">
        <v>2773</v>
      </c>
      <c r="K1487" s="663" t="s">
        <v>2774</v>
      </c>
      <c r="L1487" s="665">
        <v>691.44930219908122</v>
      </c>
      <c r="M1487" s="665">
        <v>24</v>
      </c>
      <c r="N1487" s="666">
        <v>16594.78325277795</v>
      </c>
    </row>
    <row r="1488" spans="1:14" ht="14.4" customHeight="1" x14ac:dyDescent="0.3">
      <c r="A1488" s="661" t="s">
        <v>3020</v>
      </c>
      <c r="B1488" s="662" t="s">
        <v>4199</v>
      </c>
      <c r="C1488" s="663" t="s">
        <v>3021</v>
      </c>
      <c r="D1488" s="664" t="s">
        <v>4213</v>
      </c>
      <c r="E1488" s="663" t="s">
        <v>597</v>
      </c>
      <c r="F1488" s="664" t="s">
        <v>4237</v>
      </c>
      <c r="G1488" s="663" t="s">
        <v>1772</v>
      </c>
      <c r="H1488" s="663" t="s">
        <v>3638</v>
      </c>
      <c r="I1488" s="663" t="s">
        <v>3639</v>
      </c>
      <c r="J1488" s="663" t="s">
        <v>604</v>
      </c>
      <c r="K1488" s="663" t="s">
        <v>3640</v>
      </c>
      <c r="L1488" s="665">
        <v>1024.8344854005925</v>
      </c>
      <c r="M1488" s="665">
        <v>37</v>
      </c>
      <c r="N1488" s="666">
        <v>37918.875959821926</v>
      </c>
    </row>
    <row r="1489" spans="1:14" ht="14.4" customHeight="1" x14ac:dyDescent="0.3">
      <c r="A1489" s="661" t="s">
        <v>3020</v>
      </c>
      <c r="B1489" s="662" t="s">
        <v>4199</v>
      </c>
      <c r="C1489" s="663" t="s">
        <v>3021</v>
      </c>
      <c r="D1489" s="664" t="s">
        <v>4213</v>
      </c>
      <c r="E1489" s="663" t="s">
        <v>597</v>
      </c>
      <c r="F1489" s="664" t="s">
        <v>4237</v>
      </c>
      <c r="G1489" s="663" t="s">
        <v>1772</v>
      </c>
      <c r="H1489" s="663" t="s">
        <v>3641</v>
      </c>
      <c r="I1489" s="663" t="s">
        <v>3641</v>
      </c>
      <c r="J1489" s="663" t="s">
        <v>3642</v>
      </c>
      <c r="K1489" s="663" t="s">
        <v>3643</v>
      </c>
      <c r="L1489" s="665">
        <v>220.95000000000002</v>
      </c>
      <c r="M1489" s="665">
        <v>1</v>
      </c>
      <c r="N1489" s="666">
        <v>220.95000000000002</v>
      </c>
    </row>
    <row r="1490" spans="1:14" ht="14.4" customHeight="1" x14ac:dyDescent="0.3">
      <c r="A1490" s="661" t="s">
        <v>3020</v>
      </c>
      <c r="B1490" s="662" t="s">
        <v>4199</v>
      </c>
      <c r="C1490" s="663" t="s">
        <v>3021</v>
      </c>
      <c r="D1490" s="664" t="s">
        <v>4213</v>
      </c>
      <c r="E1490" s="663" t="s">
        <v>597</v>
      </c>
      <c r="F1490" s="664" t="s">
        <v>4237</v>
      </c>
      <c r="G1490" s="663" t="s">
        <v>1772</v>
      </c>
      <c r="H1490" s="663" t="s">
        <v>3644</v>
      </c>
      <c r="I1490" s="663" t="s">
        <v>3644</v>
      </c>
      <c r="J1490" s="663" t="s">
        <v>3645</v>
      </c>
      <c r="K1490" s="663" t="s">
        <v>3646</v>
      </c>
      <c r="L1490" s="665">
        <v>847</v>
      </c>
      <c r="M1490" s="665">
        <v>3</v>
      </c>
      <c r="N1490" s="666">
        <v>2541</v>
      </c>
    </row>
    <row r="1491" spans="1:14" ht="14.4" customHeight="1" x14ac:dyDescent="0.3">
      <c r="A1491" s="661" t="s">
        <v>3020</v>
      </c>
      <c r="B1491" s="662" t="s">
        <v>4199</v>
      </c>
      <c r="C1491" s="663" t="s">
        <v>3021</v>
      </c>
      <c r="D1491" s="664" t="s">
        <v>4213</v>
      </c>
      <c r="E1491" s="663" t="s">
        <v>597</v>
      </c>
      <c r="F1491" s="664" t="s">
        <v>4237</v>
      </c>
      <c r="G1491" s="663" t="s">
        <v>1772</v>
      </c>
      <c r="H1491" s="663" t="s">
        <v>3647</v>
      </c>
      <c r="I1491" s="663" t="s">
        <v>3648</v>
      </c>
      <c r="J1491" s="663" t="s">
        <v>3649</v>
      </c>
      <c r="K1491" s="663" t="s">
        <v>3650</v>
      </c>
      <c r="L1491" s="665">
        <v>252.25</v>
      </c>
      <c r="M1491" s="665">
        <v>1</v>
      </c>
      <c r="N1491" s="666">
        <v>252.25</v>
      </c>
    </row>
    <row r="1492" spans="1:14" ht="14.4" customHeight="1" x14ac:dyDescent="0.3">
      <c r="A1492" s="661" t="s">
        <v>3020</v>
      </c>
      <c r="B1492" s="662" t="s">
        <v>4199</v>
      </c>
      <c r="C1492" s="663" t="s">
        <v>3021</v>
      </c>
      <c r="D1492" s="664" t="s">
        <v>4213</v>
      </c>
      <c r="E1492" s="663" t="s">
        <v>597</v>
      </c>
      <c r="F1492" s="664" t="s">
        <v>4237</v>
      </c>
      <c r="G1492" s="663" t="s">
        <v>1772</v>
      </c>
      <c r="H1492" s="663" t="s">
        <v>2786</v>
      </c>
      <c r="I1492" s="663" t="s">
        <v>2786</v>
      </c>
      <c r="J1492" s="663" t="s">
        <v>2787</v>
      </c>
      <c r="K1492" s="663" t="s">
        <v>2788</v>
      </c>
      <c r="L1492" s="665">
        <v>48.714870016895226</v>
      </c>
      <c r="M1492" s="665">
        <v>2</v>
      </c>
      <c r="N1492" s="666">
        <v>97.429740033790452</v>
      </c>
    </row>
    <row r="1493" spans="1:14" ht="14.4" customHeight="1" x14ac:dyDescent="0.3">
      <c r="A1493" s="661" t="s">
        <v>3020</v>
      </c>
      <c r="B1493" s="662" t="s">
        <v>4199</v>
      </c>
      <c r="C1493" s="663" t="s">
        <v>3021</v>
      </c>
      <c r="D1493" s="664" t="s">
        <v>4213</v>
      </c>
      <c r="E1493" s="663" t="s">
        <v>597</v>
      </c>
      <c r="F1493" s="664" t="s">
        <v>4237</v>
      </c>
      <c r="G1493" s="663" t="s">
        <v>1772</v>
      </c>
      <c r="H1493" s="663" t="s">
        <v>2789</v>
      </c>
      <c r="I1493" s="663" t="s">
        <v>2789</v>
      </c>
      <c r="J1493" s="663" t="s">
        <v>2790</v>
      </c>
      <c r="K1493" s="663" t="s">
        <v>2791</v>
      </c>
      <c r="L1493" s="665">
        <v>61.92</v>
      </c>
      <c r="M1493" s="665">
        <v>1</v>
      </c>
      <c r="N1493" s="666">
        <v>61.92</v>
      </c>
    </row>
    <row r="1494" spans="1:14" ht="14.4" customHeight="1" x14ac:dyDescent="0.3">
      <c r="A1494" s="661" t="s">
        <v>3020</v>
      </c>
      <c r="B1494" s="662" t="s">
        <v>4199</v>
      </c>
      <c r="C1494" s="663" t="s">
        <v>3021</v>
      </c>
      <c r="D1494" s="664" t="s">
        <v>4213</v>
      </c>
      <c r="E1494" s="663" t="s">
        <v>597</v>
      </c>
      <c r="F1494" s="664" t="s">
        <v>4237</v>
      </c>
      <c r="G1494" s="663" t="s">
        <v>1772</v>
      </c>
      <c r="H1494" s="663" t="s">
        <v>2792</v>
      </c>
      <c r="I1494" s="663" t="s">
        <v>2792</v>
      </c>
      <c r="J1494" s="663" t="s">
        <v>2793</v>
      </c>
      <c r="K1494" s="663" t="s">
        <v>2794</v>
      </c>
      <c r="L1494" s="665">
        <v>32801.911999999997</v>
      </c>
      <c r="M1494" s="665">
        <v>7</v>
      </c>
      <c r="N1494" s="666">
        <v>229613.38399999996</v>
      </c>
    </row>
    <row r="1495" spans="1:14" ht="14.4" customHeight="1" x14ac:dyDescent="0.3">
      <c r="A1495" s="661" t="s">
        <v>3020</v>
      </c>
      <c r="B1495" s="662" t="s">
        <v>4199</v>
      </c>
      <c r="C1495" s="663" t="s">
        <v>3021</v>
      </c>
      <c r="D1495" s="664" t="s">
        <v>4213</v>
      </c>
      <c r="E1495" s="663" t="s">
        <v>597</v>
      </c>
      <c r="F1495" s="664" t="s">
        <v>4237</v>
      </c>
      <c r="G1495" s="663" t="s">
        <v>1772</v>
      </c>
      <c r="H1495" s="663" t="s">
        <v>3651</v>
      </c>
      <c r="I1495" s="663" t="s">
        <v>3651</v>
      </c>
      <c r="J1495" s="663" t="s">
        <v>3652</v>
      </c>
      <c r="K1495" s="663" t="s">
        <v>3653</v>
      </c>
      <c r="L1495" s="665">
        <v>78.839663415031097</v>
      </c>
      <c r="M1495" s="665">
        <v>1</v>
      </c>
      <c r="N1495" s="666">
        <v>78.839663415031097</v>
      </c>
    </row>
    <row r="1496" spans="1:14" ht="14.4" customHeight="1" x14ac:dyDescent="0.3">
      <c r="A1496" s="661" t="s">
        <v>3020</v>
      </c>
      <c r="B1496" s="662" t="s">
        <v>4199</v>
      </c>
      <c r="C1496" s="663" t="s">
        <v>3021</v>
      </c>
      <c r="D1496" s="664" t="s">
        <v>4213</v>
      </c>
      <c r="E1496" s="663" t="s">
        <v>597</v>
      </c>
      <c r="F1496" s="664" t="s">
        <v>4237</v>
      </c>
      <c r="G1496" s="663" t="s">
        <v>1772</v>
      </c>
      <c r="H1496" s="663" t="s">
        <v>2798</v>
      </c>
      <c r="I1496" s="663" t="s">
        <v>2798</v>
      </c>
      <c r="J1496" s="663" t="s">
        <v>2799</v>
      </c>
      <c r="K1496" s="663" t="s">
        <v>2800</v>
      </c>
      <c r="L1496" s="665">
        <v>57.695</v>
      </c>
      <c r="M1496" s="665">
        <v>2</v>
      </c>
      <c r="N1496" s="666">
        <v>115.39</v>
      </c>
    </row>
    <row r="1497" spans="1:14" ht="14.4" customHeight="1" x14ac:dyDescent="0.3">
      <c r="A1497" s="661" t="s">
        <v>3020</v>
      </c>
      <c r="B1497" s="662" t="s">
        <v>4199</v>
      </c>
      <c r="C1497" s="663" t="s">
        <v>3021</v>
      </c>
      <c r="D1497" s="664" t="s">
        <v>4213</v>
      </c>
      <c r="E1497" s="663" t="s">
        <v>597</v>
      </c>
      <c r="F1497" s="664" t="s">
        <v>4237</v>
      </c>
      <c r="G1497" s="663" t="s">
        <v>1772</v>
      </c>
      <c r="H1497" s="663" t="s">
        <v>3654</v>
      </c>
      <c r="I1497" s="663" t="s">
        <v>3654</v>
      </c>
      <c r="J1497" s="663" t="s">
        <v>3580</v>
      </c>
      <c r="K1497" s="663" t="s">
        <v>3655</v>
      </c>
      <c r="L1497" s="665">
        <v>3299.9997261866147</v>
      </c>
      <c r="M1497" s="665">
        <v>25</v>
      </c>
      <c r="N1497" s="666">
        <v>82499.993154665368</v>
      </c>
    </row>
    <row r="1498" spans="1:14" ht="14.4" customHeight="1" x14ac:dyDescent="0.3">
      <c r="A1498" s="661" t="s">
        <v>3020</v>
      </c>
      <c r="B1498" s="662" t="s">
        <v>4199</v>
      </c>
      <c r="C1498" s="663" t="s">
        <v>3021</v>
      </c>
      <c r="D1498" s="664" t="s">
        <v>4213</v>
      </c>
      <c r="E1498" s="663" t="s">
        <v>597</v>
      </c>
      <c r="F1498" s="664" t="s">
        <v>4237</v>
      </c>
      <c r="G1498" s="663" t="s">
        <v>1772</v>
      </c>
      <c r="H1498" s="663" t="s">
        <v>2122</v>
      </c>
      <c r="I1498" s="663" t="s">
        <v>2122</v>
      </c>
      <c r="J1498" s="663" t="s">
        <v>1970</v>
      </c>
      <c r="K1498" s="663" t="s">
        <v>1971</v>
      </c>
      <c r="L1498" s="665">
        <v>67.854279419127295</v>
      </c>
      <c r="M1498" s="665">
        <v>1480</v>
      </c>
      <c r="N1498" s="666">
        <v>100424.33354030841</v>
      </c>
    </row>
    <row r="1499" spans="1:14" ht="14.4" customHeight="1" x14ac:dyDescent="0.3">
      <c r="A1499" s="661" t="s">
        <v>3020</v>
      </c>
      <c r="B1499" s="662" t="s">
        <v>4199</v>
      </c>
      <c r="C1499" s="663" t="s">
        <v>3021</v>
      </c>
      <c r="D1499" s="664" t="s">
        <v>4213</v>
      </c>
      <c r="E1499" s="663" t="s">
        <v>597</v>
      </c>
      <c r="F1499" s="664" t="s">
        <v>4237</v>
      </c>
      <c r="G1499" s="663" t="s">
        <v>1772</v>
      </c>
      <c r="H1499" s="663" t="s">
        <v>3656</v>
      </c>
      <c r="I1499" s="663" t="s">
        <v>3656</v>
      </c>
      <c r="J1499" s="663" t="s">
        <v>2750</v>
      </c>
      <c r="K1499" s="663" t="s">
        <v>2751</v>
      </c>
      <c r="L1499" s="665">
        <v>59.25</v>
      </c>
      <c r="M1499" s="665">
        <v>1</v>
      </c>
      <c r="N1499" s="666">
        <v>59.25</v>
      </c>
    </row>
    <row r="1500" spans="1:14" ht="14.4" customHeight="1" x14ac:dyDescent="0.3">
      <c r="A1500" s="661" t="s">
        <v>3020</v>
      </c>
      <c r="B1500" s="662" t="s">
        <v>4199</v>
      </c>
      <c r="C1500" s="663" t="s">
        <v>3021</v>
      </c>
      <c r="D1500" s="664" t="s">
        <v>4213</v>
      </c>
      <c r="E1500" s="663" t="s">
        <v>2132</v>
      </c>
      <c r="F1500" s="664" t="s">
        <v>4238</v>
      </c>
      <c r="G1500" s="663"/>
      <c r="H1500" s="663" t="s">
        <v>3657</v>
      </c>
      <c r="I1500" s="663" t="s">
        <v>3657</v>
      </c>
      <c r="J1500" s="663" t="s">
        <v>3658</v>
      </c>
      <c r="K1500" s="663" t="s">
        <v>2805</v>
      </c>
      <c r="L1500" s="665">
        <v>239.4073333333333</v>
      </c>
      <c r="M1500" s="665">
        <v>44</v>
      </c>
      <c r="N1500" s="666">
        <v>10533.922666666665</v>
      </c>
    </row>
    <row r="1501" spans="1:14" ht="14.4" customHeight="1" x14ac:dyDescent="0.3">
      <c r="A1501" s="661" t="s">
        <v>3020</v>
      </c>
      <c r="B1501" s="662" t="s">
        <v>4199</v>
      </c>
      <c r="C1501" s="663" t="s">
        <v>3021</v>
      </c>
      <c r="D1501" s="664" t="s">
        <v>4213</v>
      </c>
      <c r="E1501" s="663" t="s">
        <v>2132</v>
      </c>
      <c r="F1501" s="664" t="s">
        <v>4238</v>
      </c>
      <c r="G1501" s="663"/>
      <c r="H1501" s="663" t="s">
        <v>3659</v>
      </c>
      <c r="I1501" s="663" t="s">
        <v>3659</v>
      </c>
      <c r="J1501" s="663" t="s">
        <v>3660</v>
      </c>
      <c r="K1501" s="663" t="s">
        <v>2805</v>
      </c>
      <c r="L1501" s="665">
        <v>112.58997510392683</v>
      </c>
      <c r="M1501" s="665">
        <v>40</v>
      </c>
      <c r="N1501" s="666">
        <v>4503.5990041570731</v>
      </c>
    </row>
    <row r="1502" spans="1:14" ht="14.4" customHeight="1" x14ac:dyDescent="0.3">
      <c r="A1502" s="661" t="s">
        <v>3020</v>
      </c>
      <c r="B1502" s="662" t="s">
        <v>4199</v>
      </c>
      <c r="C1502" s="663" t="s">
        <v>3021</v>
      </c>
      <c r="D1502" s="664" t="s">
        <v>4213</v>
      </c>
      <c r="E1502" s="663" t="s">
        <v>2132</v>
      </c>
      <c r="F1502" s="664" t="s">
        <v>4238</v>
      </c>
      <c r="G1502" s="663"/>
      <c r="H1502" s="663" t="s">
        <v>3661</v>
      </c>
      <c r="I1502" s="663" t="s">
        <v>3662</v>
      </c>
      <c r="J1502" s="663" t="s">
        <v>3663</v>
      </c>
      <c r="K1502" s="663"/>
      <c r="L1502" s="665">
        <v>183.20641313410013</v>
      </c>
      <c r="M1502" s="665">
        <v>11</v>
      </c>
      <c r="N1502" s="666">
        <v>2015.2705444751014</v>
      </c>
    </row>
    <row r="1503" spans="1:14" ht="14.4" customHeight="1" x14ac:dyDescent="0.3">
      <c r="A1503" s="661" t="s">
        <v>3020</v>
      </c>
      <c r="B1503" s="662" t="s">
        <v>4199</v>
      </c>
      <c r="C1503" s="663" t="s">
        <v>3021</v>
      </c>
      <c r="D1503" s="664" t="s">
        <v>4213</v>
      </c>
      <c r="E1503" s="663" t="s">
        <v>2132</v>
      </c>
      <c r="F1503" s="664" t="s">
        <v>4238</v>
      </c>
      <c r="G1503" s="663"/>
      <c r="H1503" s="663" t="s">
        <v>3664</v>
      </c>
      <c r="I1503" s="663" t="s">
        <v>3657</v>
      </c>
      <c r="J1503" s="663" t="s">
        <v>3665</v>
      </c>
      <c r="K1503" s="663" t="s">
        <v>2805</v>
      </c>
      <c r="L1503" s="665">
        <v>239.4073333333333</v>
      </c>
      <c r="M1503" s="665">
        <v>11</v>
      </c>
      <c r="N1503" s="666">
        <v>2633.4806666666664</v>
      </c>
    </row>
    <row r="1504" spans="1:14" ht="14.4" customHeight="1" x14ac:dyDescent="0.3">
      <c r="A1504" s="661" t="s">
        <v>3020</v>
      </c>
      <c r="B1504" s="662" t="s">
        <v>4199</v>
      </c>
      <c r="C1504" s="663" t="s">
        <v>3021</v>
      </c>
      <c r="D1504" s="664" t="s">
        <v>4213</v>
      </c>
      <c r="E1504" s="663" t="s">
        <v>2132</v>
      </c>
      <c r="F1504" s="664" t="s">
        <v>4238</v>
      </c>
      <c r="G1504" s="663"/>
      <c r="H1504" s="663" t="s">
        <v>3666</v>
      </c>
      <c r="I1504" s="663" t="s">
        <v>3666</v>
      </c>
      <c r="J1504" s="663" t="s">
        <v>3667</v>
      </c>
      <c r="K1504" s="663" t="s">
        <v>2173</v>
      </c>
      <c r="L1504" s="665">
        <v>129.49</v>
      </c>
      <c r="M1504" s="665">
        <v>12</v>
      </c>
      <c r="N1504" s="666">
        <v>1553.88</v>
      </c>
    </row>
    <row r="1505" spans="1:14" ht="14.4" customHeight="1" x14ac:dyDescent="0.3">
      <c r="A1505" s="661" t="s">
        <v>3020</v>
      </c>
      <c r="B1505" s="662" t="s">
        <v>4199</v>
      </c>
      <c r="C1505" s="663" t="s">
        <v>3021</v>
      </c>
      <c r="D1505" s="664" t="s">
        <v>4213</v>
      </c>
      <c r="E1505" s="663" t="s">
        <v>2132</v>
      </c>
      <c r="F1505" s="664" t="s">
        <v>4238</v>
      </c>
      <c r="G1505" s="663" t="s">
        <v>627</v>
      </c>
      <c r="H1505" s="663" t="s">
        <v>3668</v>
      </c>
      <c r="I1505" s="663" t="s">
        <v>215</v>
      </c>
      <c r="J1505" s="663" t="s">
        <v>3669</v>
      </c>
      <c r="K1505" s="663"/>
      <c r="L1505" s="665">
        <v>1161.1674994999998</v>
      </c>
      <c r="M1505" s="665">
        <v>2</v>
      </c>
      <c r="N1505" s="666">
        <v>2322.3349989999997</v>
      </c>
    </row>
    <row r="1506" spans="1:14" ht="14.4" customHeight="1" x14ac:dyDescent="0.3">
      <c r="A1506" s="661" t="s">
        <v>3020</v>
      </c>
      <c r="B1506" s="662" t="s">
        <v>4199</v>
      </c>
      <c r="C1506" s="663" t="s">
        <v>3021</v>
      </c>
      <c r="D1506" s="664" t="s">
        <v>4213</v>
      </c>
      <c r="E1506" s="663" t="s">
        <v>2132</v>
      </c>
      <c r="F1506" s="664" t="s">
        <v>4238</v>
      </c>
      <c r="G1506" s="663" t="s">
        <v>627</v>
      </c>
      <c r="H1506" s="663" t="s">
        <v>2806</v>
      </c>
      <c r="I1506" s="663" t="s">
        <v>215</v>
      </c>
      <c r="J1506" s="663" t="s">
        <v>2807</v>
      </c>
      <c r="K1506" s="663" t="s">
        <v>2808</v>
      </c>
      <c r="L1506" s="665">
        <v>191.82360347806215</v>
      </c>
      <c r="M1506" s="665">
        <v>68</v>
      </c>
      <c r="N1506" s="666">
        <v>13044.005036508226</v>
      </c>
    </row>
    <row r="1507" spans="1:14" ht="14.4" customHeight="1" x14ac:dyDescent="0.3">
      <c r="A1507" s="661" t="s">
        <v>3020</v>
      </c>
      <c r="B1507" s="662" t="s">
        <v>4199</v>
      </c>
      <c r="C1507" s="663" t="s">
        <v>3021</v>
      </c>
      <c r="D1507" s="664" t="s">
        <v>4213</v>
      </c>
      <c r="E1507" s="663" t="s">
        <v>2132</v>
      </c>
      <c r="F1507" s="664" t="s">
        <v>4238</v>
      </c>
      <c r="G1507" s="663" t="s">
        <v>627</v>
      </c>
      <c r="H1507" s="663" t="s">
        <v>3670</v>
      </c>
      <c r="I1507" s="663" t="s">
        <v>215</v>
      </c>
      <c r="J1507" s="663" t="s">
        <v>3671</v>
      </c>
      <c r="K1507" s="663"/>
      <c r="L1507" s="665">
        <v>254.15399894617227</v>
      </c>
      <c r="M1507" s="665">
        <v>288</v>
      </c>
      <c r="N1507" s="666">
        <v>73196.351696497615</v>
      </c>
    </row>
    <row r="1508" spans="1:14" ht="14.4" customHeight="1" x14ac:dyDescent="0.3">
      <c r="A1508" s="661" t="s">
        <v>3020</v>
      </c>
      <c r="B1508" s="662" t="s">
        <v>4199</v>
      </c>
      <c r="C1508" s="663" t="s">
        <v>3021</v>
      </c>
      <c r="D1508" s="664" t="s">
        <v>4213</v>
      </c>
      <c r="E1508" s="663" t="s">
        <v>2132</v>
      </c>
      <c r="F1508" s="664" t="s">
        <v>4238</v>
      </c>
      <c r="G1508" s="663" t="s">
        <v>627</v>
      </c>
      <c r="H1508" s="663" t="s">
        <v>3672</v>
      </c>
      <c r="I1508" s="663" t="s">
        <v>215</v>
      </c>
      <c r="J1508" s="663" t="s">
        <v>3673</v>
      </c>
      <c r="K1508" s="663"/>
      <c r="L1508" s="665">
        <v>221.84451562577792</v>
      </c>
      <c r="M1508" s="665">
        <v>110</v>
      </c>
      <c r="N1508" s="666">
        <v>24402.896718835571</v>
      </c>
    </row>
    <row r="1509" spans="1:14" ht="14.4" customHeight="1" x14ac:dyDescent="0.3">
      <c r="A1509" s="661" t="s">
        <v>3020</v>
      </c>
      <c r="B1509" s="662" t="s">
        <v>4199</v>
      </c>
      <c r="C1509" s="663" t="s">
        <v>3021</v>
      </c>
      <c r="D1509" s="664" t="s">
        <v>4213</v>
      </c>
      <c r="E1509" s="663" t="s">
        <v>2132</v>
      </c>
      <c r="F1509" s="664" t="s">
        <v>4238</v>
      </c>
      <c r="G1509" s="663" t="s">
        <v>627</v>
      </c>
      <c r="H1509" s="663" t="s">
        <v>2809</v>
      </c>
      <c r="I1509" s="663" t="s">
        <v>215</v>
      </c>
      <c r="J1509" s="663" t="s">
        <v>2810</v>
      </c>
      <c r="K1509" s="663"/>
      <c r="L1509" s="665">
        <v>180.33079904588152</v>
      </c>
      <c r="M1509" s="665">
        <v>35</v>
      </c>
      <c r="N1509" s="666">
        <v>6311.5779666058534</v>
      </c>
    </row>
    <row r="1510" spans="1:14" ht="14.4" customHeight="1" x14ac:dyDescent="0.3">
      <c r="A1510" s="661" t="s">
        <v>3020</v>
      </c>
      <c r="B1510" s="662" t="s">
        <v>4199</v>
      </c>
      <c r="C1510" s="663" t="s">
        <v>3021</v>
      </c>
      <c r="D1510" s="664" t="s">
        <v>4213</v>
      </c>
      <c r="E1510" s="663" t="s">
        <v>2132</v>
      </c>
      <c r="F1510" s="664" t="s">
        <v>4238</v>
      </c>
      <c r="G1510" s="663" t="s">
        <v>1772</v>
      </c>
      <c r="H1510" s="663" t="s">
        <v>3674</v>
      </c>
      <c r="I1510" s="663" t="s">
        <v>3675</v>
      </c>
      <c r="J1510" s="663" t="s">
        <v>3676</v>
      </c>
      <c r="K1510" s="663" t="s">
        <v>2142</v>
      </c>
      <c r="L1510" s="665">
        <v>40.515428375904037</v>
      </c>
      <c r="M1510" s="665">
        <v>35</v>
      </c>
      <c r="N1510" s="666">
        <v>1418.0399931566412</v>
      </c>
    </row>
    <row r="1511" spans="1:14" ht="14.4" customHeight="1" x14ac:dyDescent="0.3">
      <c r="A1511" s="661" t="s">
        <v>3020</v>
      </c>
      <c r="B1511" s="662" t="s">
        <v>4199</v>
      </c>
      <c r="C1511" s="663" t="s">
        <v>3021</v>
      </c>
      <c r="D1511" s="664" t="s">
        <v>4213</v>
      </c>
      <c r="E1511" s="663" t="s">
        <v>2132</v>
      </c>
      <c r="F1511" s="664" t="s">
        <v>4238</v>
      </c>
      <c r="G1511" s="663" t="s">
        <v>1772</v>
      </c>
      <c r="H1511" s="663" t="s">
        <v>2139</v>
      </c>
      <c r="I1511" s="663" t="s">
        <v>2140</v>
      </c>
      <c r="J1511" s="663" t="s">
        <v>2141</v>
      </c>
      <c r="K1511" s="663" t="s">
        <v>2142</v>
      </c>
      <c r="L1511" s="665">
        <v>45.304515169814934</v>
      </c>
      <c r="M1511" s="665">
        <v>44</v>
      </c>
      <c r="N1511" s="666">
        <v>1993.3986674718572</v>
      </c>
    </row>
    <row r="1512" spans="1:14" ht="14.4" customHeight="1" x14ac:dyDescent="0.3">
      <c r="A1512" s="661" t="s">
        <v>3020</v>
      </c>
      <c r="B1512" s="662" t="s">
        <v>4199</v>
      </c>
      <c r="C1512" s="663" t="s">
        <v>3021</v>
      </c>
      <c r="D1512" s="664" t="s">
        <v>4213</v>
      </c>
      <c r="E1512" s="663" t="s">
        <v>2132</v>
      </c>
      <c r="F1512" s="664" t="s">
        <v>4238</v>
      </c>
      <c r="G1512" s="663" t="s">
        <v>1772</v>
      </c>
      <c r="H1512" s="663" t="s">
        <v>3677</v>
      </c>
      <c r="I1512" s="663" t="s">
        <v>3678</v>
      </c>
      <c r="J1512" s="663" t="s">
        <v>3679</v>
      </c>
      <c r="K1512" s="663" t="s">
        <v>2142</v>
      </c>
      <c r="L1512" s="665">
        <v>46.302453312504625</v>
      </c>
      <c r="M1512" s="665">
        <v>154</v>
      </c>
      <c r="N1512" s="666">
        <v>7130.5778101257119</v>
      </c>
    </row>
    <row r="1513" spans="1:14" ht="14.4" customHeight="1" x14ac:dyDescent="0.3">
      <c r="A1513" s="661" t="s">
        <v>3020</v>
      </c>
      <c r="B1513" s="662" t="s">
        <v>4199</v>
      </c>
      <c r="C1513" s="663" t="s">
        <v>3021</v>
      </c>
      <c r="D1513" s="664" t="s">
        <v>4213</v>
      </c>
      <c r="E1513" s="663" t="s">
        <v>2132</v>
      </c>
      <c r="F1513" s="664" t="s">
        <v>4238</v>
      </c>
      <c r="G1513" s="663" t="s">
        <v>1772</v>
      </c>
      <c r="H1513" s="663" t="s">
        <v>2143</v>
      </c>
      <c r="I1513" s="663" t="s">
        <v>2144</v>
      </c>
      <c r="J1513" s="663" t="s">
        <v>2145</v>
      </c>
      <c r="K1513" s="663" t="s">
        <v>2142</v>
      </c>
      <c r="L1513" s="665">
        <v>45.855674277111831</v>
      </c>
      <c r="M1513" s="665">
        <v>74</v>
      </c>
      <c r="N1513" s="666">
        <v>3393.3198965062757</v>
      </c>
    </row>
    <row r="1514" spans="1:14" ht="14.4" customHeight="1" x14ac:dyDescent="0.3">
      <c r="A1514" s="661" t="s">
        <v>3020</v>
      </c>
      <c r="B1514" s="662" t="s">
        <v>4199</v>
      </c>
      <c r="C1514" s="663" t="s">
        <v>3021</v>
      </c>
      <c r="D1514" s="664" t="s">
        <v>4213</v>
      </c>
      <c r="E1514" s="663" t="s">
        <v>2132</v>
      </c>
      <c r="F1514" s="664" t="s">
        <v>4238</v>
      </c>
      <c r="G1514" s="663" t="s">
        <v>1772</v>
      </c>
      <c r="H1514" s="663" t="s">
        <v>2149</v>
      </c>
      <c r="I1514" s="663" t="s">
        <v>2150</v>
      </c>
      <c r="J1514" s="663" t="s">
        <v>2151</v>
      </c>
      <c r="K1514" s="663" t="s">
        <v>2142</v>
      </c>
      <c r="L1514" s="665">
        <v>46.617132116205013</v>
      </c>
      <c r="M1514" s="665">
        <v>70</v>
      </c>
      <c r="N1514" s="666">
        <v>3263.1992481343509</v>
      </c>
    </row>
    <row r="1515" spans="1:14" ht="14.4" customHeight="1" x14ac:dyDescent="0.3">
      <c r="A1515" s="661" t="s">
        <v>3020</v>
      </c>
      <c r="B1515" s="662" t="s">
        <v>4199</v>
      </c>
      <c r="C1515" s="663" t="s">
        <v>3021</v>
      </c>
      <c r="D1515" s="664" t="s">
        <v>4213</v>
      </c>
      <c r="E1515" s="663" t="s">
        <v>2132</v>
      </c>
      <c r="F1515" s="664" t="s">
        <v>4238</v>
      </c>
      <c r="G1515" s="663" t="s">
        <v>1772</v>
      </c>
      <c r="H1515" s="663" t="s">
        <v>2811</v>
      </c>
      <c r="I1515" s="663" t="s">
        <v>2812</v>
      </c>
      <c r="J1515" s="663" t="s">
        <v>2179</v>
      </c>
      <c r="K1515" s="663" t="s">
        <v>2142</v>
      </c>
      <c r="L1515" s="665">
        <v>33.569977168044765</v>
      </c>
      <c r="M1515" s="665">
        <v>16</v>
      </c>
      <c r="N1515" s="666">
        <v>537.11963468871625</v>
      </c>
    </row>
    <row r="1516" spans="1:14" ht="14.4" customHeight="1" x14ac:dyDescent="0.3">
      <c r="A1516" s="661" t="s">
        <v>3020</v>
      </c>
      <c r="B1516" s="662" t="s">
        <v>4199</v>
      </c>
      <c r="C1516" s="663" t="s">
        <v>3021</v>
      </c>
      <c r="D1516" s="664" t="s">
        <v>4213</v>
      </c>
      <c r="E1516" s="663" t="s">
        <v>2132</v>
      </c>
      <c r="F1516" s="664" t="s">
        <v>4238</v>
      </c>
      <c r="G1516" s="663" t="s">
        <v>1772</v>
      </c>
      <c r="H1516" s="663" t="s">
        <v>2813</v>
      </c>
      <c r="I1516" s="663" t="s">
        <v>2814</v>
      </c>
      <c r="J1516" s="663" t="s">
        <v>2815</v>
      </c>
      <c r="K1516" s="663" t="s">
        <v>2816</v>
      </c>
      <c r="L1516" s="665">
        <v>207.65591579247561</v>
      </c>
      <c r="M1516" s="665">
        <v>10</v>
      </c>
      <c r="N1516" s="666">
        <v>2076.5591579247562</v>
      </c>
    </row>
    <row r="1517" spans="1:14" ht="14.4" customHeight="1" x14ac:dyDescent="0.3">
      <c r="A1517" s="661" t="s">
        <v>3020</v>
      </c>
      <c r="B1517" s="662" t="s">
        <v>4199</v>
      </c>
      <c r="C1517" s="663" t="s">
        <v>3021</v>
      </c>
      <c r="D1517" s="664" t="s">
        <v>4213</v>
      </c>
      <c r="E1517" s="663" t="s">
        <v>2132</v>
      </c>
      <c r="F1517" s="664" t="s">
        <v>4238</v>
      </c>
      <c r="G1517" s="663" t="s">
        <v>1772</v>
      </c>
      <c r="H1517" s="663" t="s">
        <v>2155</v>
      </c>
      <c r="I1517" s="663" t="s">
        <v>2156</v>
      </c>
      <c r="J1517" s="663" t="s">
        <v>2157</v>
      </c>
      <c r="K1517" s="663" t="s">
        <v>2158</v>
      </c>
      <c r="L1517" s="665">
        <v>216.47888741379683</v>
      </c>
      <c r="M1517" s="665">
        <v>120</v>
      </c>
      <c r="N1517" s="666">
        <v>25977.466489655621</v>
      </c>
    </row>
    <row r="1518" spans="1:14" ht="14.4" customHeight="1" x14ac:dyDescent="0.3">
      <c r="A1518" s="661" t="s">
        <v>3020</v>
      </c>
      <c r="B1518" s="662" t="s">
        <v>4199</v>
      </c>
      <c r="C1518" s="663" t="s">
        <v>3021</v>
      </c>
      <c r="D1518" s="664" t="s">
        <v>4213</v>
      </c>
      <c r="E1518" s="663" t="s">
        <v>2132</v>
      </c>
      <c r="F1518" s="664" t="s">
        <v>4238</v>
      </c>
      <c r="G1518" s="663" t="s">
        <v>1772</v>
      </c>
      <c r="H1518" s="663" t="s">
        <v>2820</v>
      </c>
      <c r="I1518" s="663" t="s">
        <v>2820</v>
      </c>
      <c r="J1518" s="663" t="s">
        <v>2821</v>
      </c>
      <c r="K1518" s="663" t="s">
        <v>2822</v>
      </c>
      <c r="L1518" s="665">
        <v>426.33996282613919</v>
      </c>
      <c r="M1518" s="665">
        <v>15</v>
      </c>
      <c r="N1518" s="666">
        <v>6395.0994423920874</v>
      </c>
    </row>
    <row r="1519" spans="1:14" ht="14.4" customHeight="1" x14ac:dyDescent="0.3">
      <c r="A1519" s="661" t="s">
        <v>3020</v>
      </c>
      <c r="B1519" s="662" t="s">
        <v>4199</v>
      </c>
      <c r="C1519" s="663" t="s">
        <v>3021</v>
      </c>
      <c r="D1519" s="664" t="s">
        <v>4213</v>
      </c>
      <c r="E1519" s="663" t="s">
        <v>2132</v>
      </c>
      <c r="F1519" s="664" t="s">
        <v>4238</v>
      </c>
      <c r="G1519" s="663" t="s">
        <v>1772</v>
      </c>
      <c r="H1519" s="663" t="s">
        <v>3680</v>
      </c>
      <c r="I1519" s="663" t="s">
        <v>3680</v>
      </c>
      <c r="J1519" s="663" t="s">
        <v>3681</v>
      </c>
      <c r="K1519" s="663" t="s">
        <v>2822</v>
      </c>
      <c r="L1519" s="665">
        <v>168.69601566521754</v>
      </c>
      <c r="M1519" s="665">
        <v>568</v>
      </c>
      <c r="N1519" s="666">
        <v>95819.336897843561</v>
      </c>
    </row>
    <row r="1520" spans="1:14" ht="14.4" customHeight="1" x14ac:dyDescent="0.3">
      <c r="A1520" s="661" t="s">
        <v>3020</v>
      </c>
      <c r="B1520" s="662" t="s">
        <v>4199</v>
      </c>
      <c r="C1520" s="663" t="s">
        <v>3021</v>
      </c>
      <c r="D1520" s="664" t="s">
        <v>4213</v>
      </c>
      <c r="E1520" s="663" t="s">
        <v>2132</v>
      </c>
      <c r="F1520" s="664" t="s">
        <v>4238</v>
      </c>
      <c r="G1520" s="663" t="s">
        <v>1772</v>
      </c>
      <c r="H1520" s="663" t="s">
        <v>2823</v>
      </c>
      <c r="I1520" s="663" t="s">
        <v>2824</v>
      </c>
      <c r="J1520" s="663" t="s">
        <v>2825</v>
      </c>
      <c r="K1520" s="663" t="s">
        <v>2826</v>
      </c>
      <c r="L1520" s="665">
        <v>218.18991980698692</v>
      </c>
      <c r="M1520" s="665">
        <v>10</v>
      </c>
      <c r="N1520" s="666">
        <v>2181.8991980698693</v>
      </c>
    </row>
    <row r="1521" spans="1:14" ht="14.4" customHeight="1" x14ac:dyDescent="0.3">
      <c r="A1521" s="661" t="s">
        <v>3020</v>
      </c>
      <c r="B1521" s="662" t="s">
        <v>4199</v>
      </c>
      <c r="C1521" s="663" t="s">
        <v>3021</v>
      </c>
      <c r="D1521" s="664" t="s">
        <v>4213</v>
      </c>
      <c r="E1521" s="663" t="s">
        <v>2132</v>
      </c>
      <c r="F1521" s="664" t="s">
        <v>4238</v>
      </c>
      <c r="G1521" s="663" t="s">
        <v>1772</v>
      </c>
      <c r="H1521" s="663" t="s">
        <v>3682</v>
      </c>
      <c r="I1521" s="663" t="s">
        <v>3683</v>
      </c>
      <c r="J1521" s="663" t="s">
        <v>3684</v>
      </c>
      <c r="K1521" s="663" t="s">
        <v>3685</v>
      </c>
      <c r="L1521" s="665">
        <v>343.84914364134499</v>
      </c>
      <c r="M1521" s="665">
        <v>73</v>
      </c>
      <c r="N1521" s="666">
        <v>25100.987485818187</v>
      </c>
    </row>
    <row r="1522" spans="1:14" ht="14.4" customHeight="1" x14ac:dyDescent="0.3">
      <c r="A1522" s="661" t="s">
        <v>3020</v>
      </c>
      <c r="B1522" s="662" t="s">
        <v>4199</v>
      </c>
      <c r="C1522" s="663" t="s">
        <v>3021</v>
      </c>
      <c r="D1522" s="664" t="s">
        <v>4213</v>
      </c>
      <c r="E1522" s="663" t="s">
        <v>2132</v>
      </c>
      <c r="F1522" s="664" t="s">
        <v>4238</v>
      </c>
      <c r="G1522" s="663" t="s">
        <v>1772</v>
      </c>
      <c r="H1522" s="663" t="s">
        <v>2827</v>
      </c>
      <c r="I1522" s="663" t="s">
        <v>2827</v>
      </c>
      <c r="J1522" s="663" t="s">
        <v>2828</v>
      </c>
      <c r="K1522" s="663" t="s">
        <v>2161</v>
      </c>
      <c r="L1522" s="665">
        <v>115.63560661781537</v>
      </c>
      <c r="M1522" s="665">
        <v>14</v>
      </c>
      <c r="N1522" s="666">
        <v>1618.8984926494152</v>
      </c>
    </row>
    <row r="1523" spans="1:14" ht="14.4" customHeight="1" x14ac:dyDescent="0.3">
      <c r="A1523" s="661" t="s">
        <v>3020</v>
      </c>
      <c r="B1523" s="662" t="s">
        <v>4199</v>
      </c>
      <c r="C1523" s="663" t="s">
        <v>3021</v>
      </c>
      <c r="D1523" s="664" t="s">
        <v>4213</v>
      </c>
      <c r="E1523" s="663" t="s">
        <v>2132</v>
      </c>
      <c r="F1523" s="664" t="s">
        <v>4238</v>
      </c>
      <c r="G1523" s="663" t="s">
        <v>1772</v>
      </c>
      <c r="H1523" s="663" t="s">
        <v>2159</v>
      </c>
      <c r="I1523" s="663" t="s">
        <v>2159</v>
      </c>
      <c r="J1523" s="663" t="s">
        <v>2160</v>
      </c>
      <c r="K1523" s="663" t="s">
        <v>2161</v>
      </c>
      <c r="L1523" s="665">
        <v>114.81665799517093</v>
      </c>
      <c r="M1523" s="665">
        <v>21</v>
      </c>
      <c r="N1523" s="666">
        <v>2411.1498178985894</v>
      </c>
    </row>
    <row r="1524" spans="1:14" ht="14.4" customHeight="1" x14ac:dyDescent="0.3">
      <c r="A1524" s="661" t="s">
        <v>3020</v>
      </c>
      <c r="B1524" s="662" t="s">
        <v>4199</v>
      </c>
      <c r="C1524" s="663" t="s">
        <v>3021</v>
      </c>
      <c r="D1524" s="664" t="s">
        <v>4213</v>
      </c>
      <c r="E1524" s="663" t="s">
        <v>2132</v>
      </c>
      <c r="F1524" s="664" t="s">
        <v>4238</v>
      </c>
      <c r="G1524" s="663" t="s">
        <v>1772</v>
      </c>
      <c r="H1524" s="663" t="s">
        <v>2829</v>
      </c>
      <c r="I1524" s="663" t="s">
        <v>2830</v>
      </c>
      <c r="J1524" s="663" t="s">
        <v>2831</v>
      </c>
      <c r="K1524" s="663" t="s">
        <v>2832</v>
      </c>
      <c r="L1524" s="665">
        <v>115.17502001958039</v>
      </c>
      <c r="M1524" s="665">
        <v>8</v>
      </c>
      <c r="N1524" s="666">
        <v>921.4001601566431</v>
      </c>
    </row>
    <row r="1525" spans="1:14" ht="14.4" customHeight="1" x14ac:dyDescent="0.3">
      <c r="A1525" s="661" t="s">
        <v>3020</v>
      </c>
      <c r="B1525" s="662" t="s">
        <v>4199</v>
      </c>
      <c r="C1525" s="663" t="s">
        <v>3021</v>
      </c>
      <c r="D1525" s="664" t="s">
        <v>4213</v>
      </c>
      <c r="E1525" s="663" t="s">
        <v>2132</v>
      </c>
      <c r="F1525" s="664" t="s">
        <v>4238</v>
      </c>
      <c r="G1525" s="663" t="s">
        <v>1772</v>
      </c>
      <c r="H1525" s="663" t="s">
        <v>2168</v>
      </c>
      <c r="I1525" s="663" t="s">
        <v>2169</v>
      </c>
      <c r="J1525" s="663" t="s">
        <v>2170</v>
      </c>
      <c r="K1525" s="663" t="s">
        <v>2161</v>
      </c>
      <c r="L1525" s="665">
        <v>115.57097551926954</v>
      </c>
      <c r="M1525" s="665">
        <v>19</v>
      </c>
      <c r="N1525" s="666">
        <v>2195.8485348661211</v>
      </c>
    </row>
    <row r="1526" spans="1:14" ht="14.4" customHeight="1" x14ac:dyDescent="0.3">
      <c r="A1526" s="661" t="s">
        <v>3020</v>
      </c>
      <c r="B1526" s="662" t="s">
        <v>4199</v>
      </c>
      <c r="C1526" s="663" t="s">
        <v>3021</v>
      </c>
      <c r="D1526" s="664" t="s">
        <v>4213</v>
      </c>
      <c r="E1526" s="663" t="s">
        <v>2132</v>
      </c>
      <c r="F1526" s="664" t="s">
        <v>4238</v>
      </c>
      <c r="G1526" s="663" t="s">
        <v>1772</v>
      </c>
      <c r="H1526" s="663" t="s">
        <v>2171</v>
      </c>
      <c r="I1526" s="663" t="s">
        <v>2171</v>
      </c>
      <c r="J1526" s="663" t="s">
        <v>2172</v>
      </c>
      <c r="K1526" s="663" t="s">
        <v>2173</v>
      </c>
      <c r="L1526" s="665">
        <v>191.21999999999997</v>
      </c>
      <c r="M1526" s="665">
        <v>1</v>
      </c>
      <c r="N1526" s="666">
        <v>191.21999999999997</v>
      </c>
    </row>
    <row r="1527" spans="1:14" ht="14.4" customHeight="1" x14ac:dyDescent="0.3">
      <c r="A1527" s="661" t="s">
        <v>3020</v>
      </c>
      <c r="B1527" s="662" t="s">
        <v>4199</v>
      </c>
      <c r="C1527" s="663" t="s">
        <v>3021</v>
      </c>
      <c r="D1527" s="664" t="s">
        <v>4213</v>
      </c>
      <c r="E1527" s="663" t="s">
        <v>2132</v>
      </c>
      <c r="F1527" s="664" t="s">
        <v>4238</v>
      </c>
      <c r="G1527" s="663" t="s">
        <v>1772</v>
      </c>
      <c r="H1527" s="663" t="s">
        <v>2174</v>
      </c>
      <c r="I1527" s="663" t="s">
        <v>2174</v>
      </c>
      <c r="J1527" s="663" t="s">
        <v>2175</v>
      </c>
      <c r="K1527" s="663" t="s">
        <v>2173</v>
      </c>
      <c r="L1527" s="665">
        <v>154.83160940271034</v>
      </c>
      <c r="M1527" s="665">
        <v>44</v>
      </c>
      <c r="N1527" s="666">
        <v>6812.5908137192546</v>
      </c>
    </row>
    <row r="1528" spans="1:14" ht="14.4" customHeight="1" x14ac:dyDescent="0.3">
      <c r="A1528" s="661" t="s">
        <v>3020</v>
      </c>
      <c r="B1528" s="662" t="s">
        <v>4199</v>
      </c>
      <c r="C1528" s="663" t="s">
        <v>3021</v>
      </c>
      <c r="D1528" s="664" t="s">
        <v>4213</v>
      </c>
      <c r="E1528" s="663" t="s">
        <v>2132</v>
      </c>
      <c r="F1528" s="664" t="s">
        <v>4238</v>
      </c>
      <c r="G1528" s="663" t="s">
        <v>1772</v>
      </c>
      <c r="H1528" s="663" t="s">
        <v>2176</v>
      </c>
      <c r="I1528" s="663" t="s">
        <v>2176</v>
      </c>
      <c r="J1528" s="663" t="s">
        <v>2177</v>
      </c>
      <c r="K1528" s="663" t="s">
        <v>2173</v>
      </c>
      <c r="L1528" s="665">
        <v>154.03548819214208</v>
      </c>
      <c r="M1528" s="665">
        <v>35</v>
      </c>
      <c r="N1528" s="666">
        <v>5391.242086724973</v>
      </c>
    </row>
    <row r="1529" spans="1:14" ht="14.4" customHeight="1" x14ac:dyDescent="0.3">
      <c r="A1529" s="661" t="s">
        <v>3020</v>
      </c>
      <c r="B1529" s="662" t="s">
        <v>4199</v>
      </c>
      <c r="C1529" s="663" t="s">
        <v>3021</v>
      </c>
      <c r="D1529" s="664" t="s">
        <v>4213</v>
      </c>
      <c r="E1529" s="663" t="s">
        <v>2132</v>
      </c>
      <c r="F1529" s="664" t="s">
        <v>4238</v>
      </c>
      <c r="G1529" s="663" t="s">
        <v>1772</v>
      </c>
      <c r="H1529" s="663" t="s">
        <v>2178</v>
      </c>
      <c r="I1529" s="663" t="s">
        <v>2178</v>
      </c>
      <c r="J1529" s="663" t="s">
        <v>2179</v>
      </c>
      <c r="K1529" s="663" t="s">
        <v>2173</v>
      </c>
      <c r="L1529" s="665">
        <v>134.58684510116501</v>
      </c>
      <c r="M1529" s="665">
        <v>38.5</v>
      </c>
      <c r="N1529" s="666">
        <v>5181.5935363948529</v>
      </c>
    </row>
    <row r="1530" spans="1:14" ht="14.4" customHeight="1" x14ac:dyDescent="0.3">
      <c r="A1530" s="661" t="s">
        <v>3020</v>
      </c>
      <c r="B1530" s="662" t="s">
        <v>4199</v>
      </c>
      <c r="C1530" s="663" t="s">
        <v>3021</v>
      </c>
      <c r="D1530" s="664" t="s">
        <v>4213</v>
      </c>
      <c r="E1530" s="663" t="s">
        <v>2132</v>
      </c>
      <c r="F1530" s="664" t="s">
        <v>4238</v>
      </c>
      <c r="G1530" s="663" t="s">
        <v>1772</v>
      </c>
      <c r="H1530" s="663" t="s">
        <v>3686</v>
      </c>
      <c r="I1530" s="663" t="s">
        <v>3686</v>
      </c>
      <c r="J1530" s="663" t="s">
        <v>3687</v>
      </c>
      <c r="K1530" s="663" t="s">
        <v>2142</v>
      </c>
      <c r="L1530" s="665">
        <v>39.364421602738027</v>
      </c>
      <c r="M1530" s="665">
        <v>97</v>
      </c>
      <c r="N1530" s="666">
        <v>3818.3488954655886</v>
      </c>
    </row>
    <row r="1531" spans="1:14" ht="14.4" customHeight="1" x14ac:dyDescent="0.3">
      <c r="A1531" s="661" t="s">
        <v>3020</v>
      </c>
      <c r="B1531" s="662" t="s">
        <v>4199</v>
      </c>
      <c r="C1531" s="663" t="s">
        <v>3021</v>
      </c>
      <c r="D1531" s="664" t="s">
        <v>4213</v>
      </c>
      <c r="E1531" s="663" t="s">
        <v>2132</v>
      </c>
      <c r="F1531" s="664" t="s">
        <v>4238</v>
      </c>
      <c r="G1531" s="663" t="s">
        <v>1772</v>
      </c>
      <c r="H1531" s="663" t="s">
        <v>2180</v>
      </c>
      <c r="I1531" s="663" t="s">
        <v>2181</v>
      </c>
      <c r="J1531" s="663" t="s">
        <v>2182</v>
      </c>
      <c r="K1531" s="663" t="s">
        <v>2142</v>
      </c>
      <c r="L1531" s="665">
        <v>30.670002253278003</v>
      </c>
      <c r="M1531" s="665">
        <v>11</v>
      </c>
      <c r="N1531" s="666">
        <v>337.37002478605802</v>
      </c>
    </row>
    <row r="1532" spans="1:14" ht="14.4" customHeight="1" x14ac:dyDescent="0.3">
      <c r="A1532" s="661" t="s">
        <v>3020</v>
      </c>
      <c r="B1532" s="662" t="s">
        <v>4199</v>
      </c>
      <c r="C1532" s="663" t="s">
        <v>3021</v>
      </c>
      <c r="D1532" s="664" t="s">
        <v>4213</v>
      </c>
      <c r="E1532" s="663" t="s">
        <v>2188</v>
      </c>
      <c r="F1532" s="664" t="s">
        <v>4240</v>
      </c>
      <c r="G1532" s="663"/>
      <c r="H1532" s="663" t="s">
        <v>3688</v>
      </c>
      <c r="I1532" s="663" t="s">
        <v>3689</v>
      </c>
      <c r="J1532" s="663" t="s">
        <v>3690</v>
      </c>
      <c r="K1532" s="663" t="s">
        <v>3691</v>
      </c>
      <c r="L1532" s="665">
        <v>84.74</v>
      </c>
      <c r="M1532" s="665">
        <v>10</v>
      </c>
      <c r="N1532" s="666">
        <v>847.4</v>
      </c>
    </row>
    <row r="1533" spans="1:14" ht="14.4" customHeight="1" x14ac:dyDescent="0.3">
      <c r="A1533" s="661" t="s">
        <v>3020</v>
      </c>
      <c r="B1533" s="662" t="s">
        <v>4199</v>
      </c>
      <c r="C1533" s="663" t="s">
        <v>3021</v>
      </c>
      <c r="D1533" s="664" t="s">
        <v>4213</v>
      </c>
      <c r="E1533" s="663" t="s">
        <v>2188</v>
      </c>
      <c r="F1533" s="664" t="s">
        <v>4240</v>
      </c>
      <c r="G1533" s="663"/>
      <c r="H1533" s="663" t="s">
        <v>2833</v>
      </c>
      <c r="I1533" s="663" t="s">
        <v>2834</v>
      </c>
      <c r="J1533" s="663" t="s">
        <v>2835</v>
      </c>
      <c r="K1533" s="663" t="s">
        <v>2836</v>
      </c>
      <c r="L1533" s="665">
        <v>418.58204243515115</v>
      </c>
      <c r="M1533" s="665">
        <v>19</v>
      </c>
      <c r="N1533" s="666">
        <v>7953.0588062678717</v>
      </c>
    </row>
    <row r="1534" spans="1:14" ht="14.4" customHeight="1" x14ac:dyDescent="0.3">
      <c r="A1534" s="661" t="s">
        <v>3020</v>
      </c>
      <c r="B1534" s="662" t="s">
        <v>4199</v>
      </c>
      <c r="C1534" s="663" t="s">
        <v>3021</v>
      </c>
      <c r="D1534" s="664" t="s">
        <v>4213</v>
      </c>
      <c r="E1534" s="663" t="s">
        <v>2188</v>
      </c>
      <c r="F1534" s="664" t="s">
        <v>4240</v>
      </c>
      <c r="G1534" s="663"/>
      <c r="H1534" s="663" t="s">
        <v>2189</v>
      </c>
      <c r="I1534" s="663" t="s">
        <v>2190</v>
      </c>
      <c r="J1534" s="663" t="s">
        <v>2191</v>
      </c>
      <c r="K1534" s="663" t="s">
        <v>2192</v>
      </c>
      <c r="L1534" s="665">
        <v>71.459811882319329</v>
      </c>
      <c r="M1534" s="665">
        <v>20</v>
      </c>
      <c r="N1534" s="666">
        <v>1429.1962376463866</v>
      </c>
    </row>
    <row r="1535" spans="1:14" ht="14.4" customHeight="1" x14ac:dyDescent="0.3">
      <c r="A1535" s="661" t="s">
        <v>3020</v>
      </c>
      <c r="B1535" s="662" t="s">
        <v>4199</v>
      </c>
      <c r="C1535" s="663" t="s">
        <v>3021</v>
      </c>
      <c r="D1535" s="664" t="s">
        <v>4213</v>
      </c>
      <c r="E1535" s="663" t="s">
        <v>2188</v>
      </c>
      <c r="F1535" s="664" t="s">
        <v>4240</v>
      </c>
      <c r="G1535" s="663"/>
      <c r="H1535" s="663" t="s">
        <v>2837</v>
      </c>
      <c r="I1535" s="663" t="s">
        <v>2838</v>
      </c>
      <c r="J1535" s="663" t="s">
        <v>2839</v>
      </c>
      <c r="K1535" s="663" t="s">
        <v>2303</v>
      </c>
      <c r="L1535" s="665">
        <v>2784.4137946428577</v>
      </c>
      <c r="M1535" s="665">
        <v>22.4</v>
      </c>
      <c r="N1535" s="666">
        <v>62370.869000000013</v>
      </c>
    </row>
    <row r="1536" spans="1:14" ht="14.4" customHeight="1" x14ac:dyDescent="0.3">
      <c r="A1536" s="661" t="s">
        <v>3020</v>
      </c>
      <c r="B1536" s="662" t="s">
        <v>4199</v>
      </c>
      <c r="C1536" s="663" t="s">
        <v>3021</v>
      </c>
      <c r="D1536" s="664" t="s">
        <v>4213</v>
      </c>
      <c r="E1536" s="663" t="s">
        <v>2188</v>
      </c>
      <c r="F1536" s="664" t="s">
        <v>4240</v>
      </c>
      <c r="G1536" s="663"/>
      <c r="H1536" s="663" t="s">
        <v>2844</v>
      </c>
      <c r="I1536" s="663" t="s">
        <v>2845</v>
      </c>
      <c r="J1536" s="663" t="s">
        <v>2846</v>
      </c>
      <c r="K1536" s="663" t="s">
        <v>2847</v>
      </c>
      <c r="L1536" s="665">
        <v>654.87151422467468</v>
      </c>
      <c r="M1536" s="665">
        <v>15.053000000000001</v>
      </c>
      <c r="N1536" s="666">
        <v>9857.7809036240287</v>
      </c>
    </row>
    <row r="1537" spans="1:14" ht="14.4" customHeight="1" x14ac:dyDescent="0.3">
      <c r="A1537" s="661" t="s">
        <v>3020</v>
      </c>
      <c r="B1537" s="662" t="s">
        <v>4199</v>
      </c>
      <c r="C1537" s="663" t="s">
        <v>3021</v>
      </c>
      <c r="D1537" s="664" t="s">
        <v>4213</v>
      </c>
      <c r="E1537" s="663" t="s">
        <v>2188</v>
      </c>
      <c r="F1537" s="664" t="s">
        <v>4240</v>
      </c>
      <c r="G1537" s="663"/>
      <c r="H1537" s="663" t="s">
        <v>2848</v>
      </c>
      <c r="I1537" s="663" t="s">
        <v>2848</v>
      </c>
      <c r="J1537" s="663" t="s">
        <v>2849</v>
      </c>
      <c r="K1537" s="663" t="s">
        <v>2850</v>
      </c>
      <c r="L1537" s="665">
        <v>1774.2978795956801</v>
      </c>
      <c r="M1537" s="665">
        <v>10.999999999999998</v>
      </c>
      <c r="N1537" s="666">
        <v>19517.276675552479</v>
      </c>
    </row>
    <row r="1538" spans="1:14" ht="14.4" customHeight="1" x14ac:dyDescent="0.3">
      <c r="A1538" s="661" t="s">
        <v>3020</v>
      </c>
      <c r="B1538" s="662" t="s">
        <v>4199</v>
      </c>
      <c r="C1538" s="663" t="s">
        <v>3021</v>
      </c>
      <c r="D1538" s="664" t="s">
        <v>4213</v>
      </c>
      <c r="E1538" s="663" t="s">
        <v>2188</v>
      </c>
      <c r="F1538" s="664" t="s">
        <v>4240</v>
      </c>
      <c r="G1538" s="663"/>
      <c r="H1538" s="663" t="s">
        <v>2851</v>
      </c>
      <c r="I1538" s="663" t="s">
        <v>2851</v>
      </c>
      <c r="J1538" s="663" t="s">
        <v>2852</v>
      </c>
      <c r="K1538" s="663" t="s">
        <v>2198</v>
      </c>
      <c r="L1538" s="665">
        <v>961.58771471967316</v>
      </c>
      <c r="M1538" s="665">
        <v>35.700000000000003</v>
      </c>
      <c r="N1538" s="666">
        <v>34328.681415492334</v>
      </c>
    </row>
    <row r="1539" spans="1:14" ht="14.4" customHeight="1" x14ac:dyDescent="0.3">
      <c r="A1539" s="661" t="s">
        <v>3020</v>
      </c>
      <c r="B1539" s="662" t="s">
        <v>4199</v>
      </c>
      <c r="C1539" s="663" t="s">
        <v>3021</v>
      </c>
      <c r="D1539" s="664" t="s">
        <v>4213</v>
      </c>
      <c r="E1539" s="663" t="s">
        <v>2188</v>
      </c>
      <c r="F1539" s="664" t="s">
        <v>4240</v>
      </c>
      <c r="G1539" s="663"/>
      <c r="H1539" s="663" t="s">
        <v>3692</v>
      </c>
      <c r="I1539" s="663" t="s">
        <v>3692</v>
      </c>
      <c r="J1539" s="663" t="s">
        <v>3693</v>
      </c>
      <c r="K1539" s="663" t="s">
        <v>2351</v>
      </c>
      <c r="L1539" s="665">
        <v>33.71955228936455</v>
      </c>
      <c r="M1539" s="665">
        <v>67</v>
      </c>
      <c r="N1539" s="666">
        <v>2259.2100033874249</v>
      </c>
    </row>
    <row r="1540" spans="1:14" ht="14.4" customHeight="1" x14ac:dyDescent="0.3">
      <c r="A1540" s="661" t="s">
        <v>3020</v>
      </c>
      <c r="B1540" s="662" t="s">
        <v>4199</v>
      </c>
      <c r="C1540" s="663" t="s">
        <v>3021</v>
      </c>
      <c r="D1540" s="664" t="s">
        <v>4213</v>
      </c>
      <c r="E1540" s="663" t="s">
        <v>2188</v>
      </c>
      <c r="F1540" s="664" t="s">
        <v>4240</v>
      </c>
      <c r="G1540" s="663"/>
      <c r="H1540" s="663" t="s">
        <v>2193</v>
      </c>
      <c r="I1540" s="663" t="s">
        <v>2193</v>
      </c>
      <c r="J1540" s="663" t="s">
        <v>2194</v>
      </c>
      <c r="K1540" s="663" t="s">
        <v>2195</v>
      </c>
      <c r="L1540" s="665">
        <v>1116.5</v>
      </c>
      <c r="M1540" s="665">
        <v>35.700000000000003</v>
      </c>
      <c r="N1540" s="666">
        <v>39859.050000000003</v>
      </c>
    </row>
    <row r="1541" spans="1:14" ht="14.4" customHeight="1" x14ac:dyDescent="0.3">
      <c r="A1541" s="661" t="s">
        <v>3020</v>
      </c>
      <c r="B1541" s="662" t="s">
        <v>4199</v>
      </c>
      <c r="C1541" s="663" t="s">
        <v>3021</v>
      </c>
      <c r="D1541" s="664" t="s">
        <v>4213</v>
      </c>
      <c r="E1541" s="663" t="s">
        <v>2188</v>
      </c>
      <c r="F1541" s="664" t="s">
        <v>4240</v>
      </c>
      <c r="G1541" s="663"/>
      <c r="H1541" s="663" t="s">
        <v>3694</v>
      </c>
      <c r="I1541" s="663" t="s">
        <v>3694</v>
      </c>
      <c r="J1541" s="663" t="s">
        <v>3695</v>
      </c>
      <c r="K1541" s="663" t="s">
        <v>3696</v>
      </c>
      <c r="L1541" s="665">
        <v>153.52500000000001</v>
      </c>
      <c r="M1541" s="665">
        <v>4</v>
      </c>
      <c r="N1541" s="666">
        <v>614.1</v>
      </c>
    </row>
    <row r="1542" spans="1:14" ht="14.4" customHeight="1" x14ac:dyDescent="0.3">
      <c r="A1542" s="661" t="s">
        <v>3020</v>
      </c>
      <c r="B1542" s="662" t="s">
        <v>4199</v>
      </c>
      <c r="C1542" s="663" t="s">
        <v>3021</v>
      </c>
      <c r="D1542" s="664" t="s">
        <v>4213</v>
      </c>
      <c r="E1542" s="663" t="s">
        <v>2188</v>
      </c>
      <c r="F1542" s="664" t="s">
        <v>4240</v>
      </c>
      <c r="G1542" s="663"/>
      <c r="H1542" s="663" t="s">
        <v>2196</v>
      </c>
      <c r="I1542" s="663" t="s">
        <v>2196</v>
      </c>
      <c r="J1542" s="663" t="s">
        <v>2197</v>
      </c>
      <c r="K1542" s="663" t="s">
        <v>2198</v>
      </c>
      <c r="L1542" s="665">
        <v>194.6896442006913</v>
      </c>
      <c r="M1542" s="665">
        <v>14.999999999999995</v>
      </c>
      <c r="N1542" s="666">
        <v>2920.3446630103685</v>
      </c>
    </row>
    <row r="1543" spans="1:14" ht="14.4" customHeight="1" x14ac:dyDescent="0.3">
      <c r="A1543" s="661" t="s">
        <v>3020</v>
      </c>
      <c r="B1543" s="662" t="s">
        <v>4199</v>
      </c>
      <c r="C1543" s="663" t="s">
        <v>3021</v>
      </c>
      <c r="D1543" s="664" t="s">
        <v>4213</v>
      </c>
      <c r="E1543" s="663" t="s">
        <v>2188</v>
      </c>
      <c r="F1543" s="664" t="s">
        <v>4240</v>
      </c>
      <c r="G1543" s="663"/>
      <c r="H1543" s="663" t="s">
        <v>2202</v>
      </c>
      <c r="I1543" s="663" t="s">
        <v>2202</v>
      </c>
      <c r="J1543" s="663" t="s">
        <v>2203</v>
      </c>
      <c r="K1543" s="663" t="s">
        <v>2198</v>
      </c>
      <c r="L1543" s="665">
        <v>169.79</v>
      </c>
      <c r="M1543" s="665">
        <v>11.5</v>
      </c>
      <c r="N1543" s="666">
        <v>1952.5849999999998</v>
      </c>
    </row>
    <row r="1544" spans="1:14" ht="14.4" customHeight="1" x14ac:dyDescent="0.3">
      <c r="A1544" s="661" t="s">
        <v>3020</v>
      </c>
      <c r="B1544" s="662" t="s">
        <v>4199</v>
      </c>
      <c r="C1544" s="663" t="s">
        <v>3021</v>
      </c>
      <c r="D1544" s="664" t="s">
        <v>4213</v>
      </c>
      <c r="E1544" s="663" t="s">
        <v>2188</v>
      </c>
      <c r="F1544" s="664" t="s">
        <v>4240</v>
      </c>
      <c r="G1544" s="663"/>
      <c r="H1544" s="663" t="s">
        <v>2204</v>
      </c>
      <c r="I1544" s="663" t="s">
        <v>2204</v>
      </c>
      <c r="J1544" s="663" t="s">
        <v>2205</v>
      </c>
      <c r="K1544" s="663" t="s">
        <v>2206</v>
      </c>
      <c r="L1544" s="665">
        <v>454.45</v>
      </c>
      <c r="M1544" s="665">
        <v>1</v>
      </c>
      <c r="N1544" s="666">
        <v>454.45</v>
      </c>
    </row>
    <row r="1545" spans="1:14" ht="14.4" customHeight="1" x14ac:dyDescent="0.3">
      <c r="A1545" s="661" t="s">
        <v>3020</v>
      </c>
      <c r="B1545" s="662" t="s">
        <v>4199</v>
      </c>
      <c r="C1545" s="663" t="s">
        <v>3021</v>
      </c>
      <c r="D1545" s="664" t="s">
        <v>4213</v>
      </c>
      <c r="E1545" s="663" t="s">
        <v>2188</v>
      </c>
      <c r="F1545" s="664" t="s">
        <v>4240</v>
      </c>
      <c r="G1545" s="663"/>
      <c r="H1545" s="663" t="s">
        <v>2207</v>
      </c>
      <c r="I1545" s="663" t="s">
        <v>2207</v>
      </c>
      <c r="J1545" s="663" t="s">
        <v>2208</v>
      </c>
      <c r="K1545" s="663" t="s">
        <v>2209</v>
      </c>
      <c r="L1545" s="665">
        <v>272.34156821365445</v>
      </c>
      <c r="M1545" s="665">
        <v>3.6</v>
      </c>
      <c r="N1545" s="666">
        <v>980.42964556915604</v>
      </c>
    </row>
    <row r="1546" spans="1:14" ht="14.4" customHeight="1" x14ac:dyDescent="0.3">
      <c r="A1546" s="661" t="s">
        <v>3020</v>
      </c>
      <c r="B1546" s="662" t="s">
        <v>4199</v>
      </c>
      <c r="C1546" s="663" t="s">
        <v>3021</v>
      </c>
      <c r="D1546" s="664" t="s">
        <v>4213</v>
      </c>
      <c r="E1546" s="663" t="s">
        <v>2188</v>
      </c>
      <c r="F1546" s="664" t="s">
        <v>4240</v>
      </c>
      <c r="G1546" s="663" t="s">
        <v>627</v>
      </c>
      <c r="H1546" s="663" t="s">
        <v>2210</v>
      </c>
      <c r="I1546" s="663" t="s">
        <v>2211</v>
      </c>
      <c r="J1546" s="663" t="s">
        <v>2212</v>
      </c>
      <c r="K1546" s="663" t="s">
        <v>2213</v>
      </c>
      <c r="L1546" s="665">
        <v>40.28</v>
      </c>
      <c r="M1546" s="665">
        <v>8</v>
      </c>
      <c r="N1546" s="666">
        <v>322.24</v>
      </c>
    </row>
    <row r="1547" spans="1:14" ht="14.4" customHeight="1" x14ac:dyDescent="0.3">
      <c r="A1547" s="661" t="s">
        <v>3020</v>
      </c>
      <c r="B1547" s="662" t="s">
        <v>4199</v>
      </c>
      <c r="C1547" s="663" t="s">
        <v>3021</v>
      </c>
      <c r="D1547" s="664" t="s">
        <v>4213</v>
      </c>
      <c r="E1547" s="663" t="s">
        <v>2188</v>
      </c>
      <c r="F1547" s="664" t="s">
        <v>4240</v>
      </c>
      <c r="G1547" s="663" t="s">
        <v>627</v>
      </c>
      <c r="H1547" s="663" t="s">
        <v>3697</v>
      </c>
      <c r="I1547" s="663" t="s">
        <v>3698</v>
      </c>
      <c r="J1547" s="663" t="s">
        <v>3699</v>
      </c>
      <c r="K1547" s="663" t="s">
        <v>1309</v>
      </c>
      <c r="L1547" s="665">
        <v>67.938723981163818</v>
      </c>
      <c r="M1547" s="665">
        <v>8</v>
      </c>
      <c r="N1547" s="666">
        <v>543.50979184931055</v>
      </c>
    </row>
    <row r="1548" spans="1:14" ht="14.4" customHeight="1" x14ac:dyDescent="0.3">
      <c r="A1548" s="661" t="s">
        <v>3020</v>
      </c>
      <c r="B1548" s="662" t="s">
        <v>4199</v>
      </c>
      <c r="C1548" s="663" t="s">
        <v>3021</v>
      </c>
      <c r="D1548" s="664" t="s">
        <v>4213</v>
      </c>
      <c r="E1548" s="663" t="s">
        <v>2188</v>
      </c>
      <c r="F1548" s="664" t="s">
        <v>4240</v>
      </c>
      <c r="G1548" s="663" t="s">
        <v>627</v>
      </c>
      <c r="H1548" s="663" t="s">
        <v>2214</v>
      </c>
      <c r="I1548" s="663" t="s">
        <v>2215</v>
      </c>
      <c r="J1548" s="663" t="s">
        <v>2216</v>
      </c>
      <c r="K1548" s="663" t="s">
        <v>2217</v>
      </c>
      <c r="L1548" s="665">
        <v>25.629999999999978</v>
      </c>
      <c r="M1548" s="665">
        <v>7</v>
      </c>
      <c r="N1548" s="666">
        <v>179.40999999999985</v>
      </c>
    </row>
    <row r="1549" spans="1:14" ht="14.4" customHeight="1" x14ac:dyDescent="0.3">
      <c r="A1549" s="661" t="s">
        <v>3020</v>
      </c>
      <c r="B1549" s="662" t="s">
        <v>4199</v>
      </c>
      <c r="C1549" s="663" t="s">
        <v>3021</v>
      </c>
      <c r="D1549" s="664" t="s">
        <v>4213</v>
      </c>
      <c r="E1549" s="663" t="s">
        <v>2188</v>
      </c>
      <c r="F1549" s="664" t="s">
        <v>4240</v>
      </c>
      <c r="G1549" s="663" t="s">
        <v>627</v>
      </c>
      <c r="H1549" s="663" t="s">
        <v>2218</v>
      </c>
      <c r="I1549" s="663" t="s">
        <v>2219</v>
      </c>
      <c r="J1549" s="663" t="s">
        <v>2220</v>
      </c>
      <c r="K1549" s="663" t="s">
        <v>2221</v>
      </c>
      <c r="L1549" s="665">
        <v>32.405840567524997</v>
      </c>
      <c r="M1549" s="665">
        <v>13</v>
      </c>
      <c r="N1549" s="666">
        <v>421.27592737782498</v>
      </c>
    </row>
    <row r="1550" spans="1:14" ht="14.4" customHeight="1" x14ac:dyDescent="0.3">
      <c r="A1550" s="661" t="s">
        <v>3020</v>
      </c>
      <c r="B1550" s="662" t="s">
        <v>4199</v>
      </c>
      <c r="C1550" s="663" t="s">
        <v>3021</v>
      </c>
      <c r="D1550" s="664" t="s">
        <v>4213</v>
      </c>
      <c r="E1550" s="663" t="s">
        <v>2188</v>
      </c>
      <c r="F1550" s="664" t="s">
        <v>4240</v>
      </c>
      <c r="G1550" s="663" t="s">
        <v>627</v>
      </c>
      <c r="H1550" s="663" t="s">
        <v>2230</v>
      </c>
      <c r="I1550" s="663" t="s">
        <v>2231</v>
      </c>
      <c r="J1550" s="663" t="s">
        <v>2232</v>
      </c>
      <c r="K1550" s="663" t="s">
        <v>2229</v>
      </c>
      <c r="L1550" s="665">
        <v>54.88</v>
      </c>
      <c r="M1550" s="665">
        <v>1</v>
      </c>
      <c r="N1550" s="666">
        <v>54.88</v>
      </c>
    </row>
    <row r="1551" spans="1:14" ht="14.4" customHeight="1" x14ac:dyDescent="0.3">
      <c r="A1551" s="661" t="s">
        <v>3020</v>
      </c>
      <c r="B1551" s="662" t="s">
        <v>4199</v>
      </c>
      <c r="C1551" s="663" t="s">
        <v>3021</v>
      </c>
      <c r="D1551" s="664" t="s">
        <v>4213</v>
      </c>
      <c r="E1551" s="663" t="s">
        <v>2188</v>
      </c>
      <c r="F1551" s="664" t="s">
        <v>4240</v>
      </c>
      <c r="G1551" s="663" t="s">
        <v>627</v>
      </c>
      <c r="H1551" s="663" t="s">
        <v>2237</v>
      </c>
      <c r="I1551" s="663" t="s">
        <v>2238</v>
      </c>
      <c r="J1551" s="663" t="s">
        <v>2239</v>
      </c>
      <c r="K1551" s="663" t="s">
        <v>2240</v>
      </c>
      <c r="L1551" s="665">
        <v>98.03</v>
      </c>
      <c r="M1551" s="665">
        <v>1</v>
      </c>
      <c r="N1551" s="666">
        <v>98.03</v>
      </c>
    </row>
    <row r="1552" spans="1:14" ht="14.4" customHeight="1" x14ac:dyDescent="0.3">
      <c r="A1552" s="661" t="s">
        <v>3020</v>
      </c>
      <c r="B1552" s="662" t="s">
        <v>4199</v>
      </c>
      <c r="C1552" s="663" t="s">
        <v>3021</v>
      </c>
      <c r="D1552" s="664" t="s">
        <v>4213</v>
      </c>
      <c r="E1552" s="663" t="s">
        <v>2188</v>
      </c>
      <c r="F1552" s="664" t="s">
        <v>4240</v>
      </c>
      <c r="G1552" s="663" t="s">
        <v>627</v>
      </c>
      <c r="H1552" s="663" t="s">
        <v>3700</v>
      </c>
      <c r="I1552" s="663" t="s">
        <v>3701</v>
      </c>
      <c r="J1552" s="663" t="s">
        <v>3702</v>
      </c>
      <c r="K1552" s="663" t="s">
        <v>816</v>
      </c>
      <c r="L1552" s="665">
        <v>110.297</v>
      </c>
      <c r="M1552" s="665">
        <v>1</v>
      </c>
      <c r="N1552" s="666">
        <v>110.297</v>
      </c>
    </row>
    <row r="1553" spans="1:14" ht="14.4" customHeight="1" x14ac:dyDescent="0.3">
      <c r="A1553" s="661" t="s">
        <v>3020</v>
      </c>
      <c r="B1553" s="662" t="s">
        <v>4199</v>
      </c>
      <c r="C1553" s="663" t="s">
        <v>3021</v>
      </c>
      <c r="D1553" s="664" t="s">
        <v>4213</v>
      </c>
      <c r="E1553" s="663" t="s">
        <v>2188</v>
      </c>
      <c r="F1553" s="664" t="s">
        <v>4240</v>
      </c>
      <c r="G1553" s="663" t="s">
        <v>627</v>
      </c>
      <c r="H1553" s="663" t="s">
        <v>3703</v>
      </c>
      <c r="I1553" s="663" t="s">
        <v>3704</v>
      </c>
      <c r="J1553" s="663" t="s">
        <v>3705</v>
      </c>
      <c r="K1553" s="663" t="s">
        <v>3706</v>
      </c>
      <c r="L1553" s="665">
        <v>73.55999973606437</v>
      </c>
      <c r="M1553" s="665">
        <v>7</v>
      </c>
      <c r="N1553" s="666">
        <v>514.9199981524506</v>
      </c>
    </row>
    <row r="1554" spans="1:14" ht="14.4" customHeight="1" x14ac:dyDescent="0.3">
      <c r="A1554" s="661" t="s">
        <v>3020</v>
      </c>
      <c r="B1554" s="662" t="s">
        <v>4199</v>
      </c>
      <c r="C1554" s="663" t="s">
        <v>3021</v>
      </c>
      <c r="D1554" s="664" t="s">
        <v>4213</v>
      </c>
      <c r="E1554" s="663" t="s">
        <v>2188</v>
      </c>
      <c r="F1554" s="664" t="s">
        <v>4240</v>
      </c>
      <c r="G1554" s="663" t="s">
        <v>627</v>
      </c>
      <c r="H1554" s="663" t="s">
        <v>3707</v>
      </c>
      <c r="I1554" s="663" t="s">
        <v>3708</v>
      </c>
      <c r="J1554" s="663" t="s">
        <v>3709</v>
      </c>
      <c r="K1554" s="663" t="s">
        <v>683</v>
      </c>
      <c r="L1554" s="665">
        <v>73.440000000000026</v>
      </c>
      <c r="M1554" s="665">
        <v>3</v>
      </c>
      <c r="N1554" s="666">
        <v>220.32000000000008</v>
      </c>
    </row>
    <row r="1555" spans="1:14" ht="14.4" customHeight="1" x14ac:dyDescent="0.3">
      <c r="A1555" s="661" t="s">
        <v>3020</v>
      </c>
      <c r="B1555" s="662" t="s">
        <v>4199</v>
      </c>
      <c r="C1555" s="663" t="s">
        <v>3021</v>
      </c>
      <c r="D1555" s="664" t="s">
        <v>4213</v>
      </c>
      <c r="E1555" s="663" t="s">
        <v>2188</v>
      </c>
      <c r="F1555" s="664" t="s">
        <v>4240</v>
      </c>
      <c r="G1555" s="663" t="s">
        <v>627</v>
      </c>
      <c r="H1555" s="663" t="s">
        <v>3710</v>
      </c>
      <c r="I1555" s="663" t="s">
        <v>3711</v>
      </c>
      <c r="J1555" s="663" t="s">
        <v>3712</v>
      </c>
      <c r="K1555" s="663" t="s">
        <v>3713</v>
      </c>
      <c r="L1555" s="665">
        <v>105.17000000000003</v>
      </c>
      <c r="M1555" s="665">
        <v>2</v>
      </c>
      <c r="N1555" s="666">
        <v>210.34000000000006</v>
      </c>
    </row>
    <row r="1556" spans="1:14" ht="14.4" customHeight="1" x14ac:dyDescent="0.3">
      <c r="A1556" s="661" t="s">
        <v>3020</v>
      </c>
      <c r="B1556" s="662" t="s">
        <v>4199</v>
      </c>
      <c r="C1556" s="663" t="s">
        <v>3021</v>
      </c>
      <c r="D1556" s="664" t="s">
        <v>4213</v>
      </c>
      <c r="E1556" s="663" t="s">
        <v>2188</v>
      </c>
      <c r="F1556" s="664" t="s">
        <v>4240</v>
      </c>
      <c r="G1556" s="663" t="s">
        <v>627</v>
      </c>
      <c r="H1556" s="663" t="s">
        <v>3714</v>
      </c>
      <c r="I1556" s="663" t="s">
        <v>3715</v>
      </c>
      <c r="J1556" s="663" t="s">
        <v>2212</v>
      </c>
      <c r="K1556" s="663" t="s">
        <v>3716</v>
      </c>
      <c r="L1556" s="665">
        <v>48.414940674277418</v>
      </c>
      <c r="M1556" s="665">
        <v>2</v>
      </c>
      <c r="N1556" s="666">
        <v>96.829881348554835</v>
      </c>
    </row>
    <row r="1557" spans="1:14" ht="14.4" customHeight="1" x14ac:dyDescent="0.3">
      <c r="A1557" s="661" t="s">
        <v>3020</v>
      </c>
      <c r="B1557" s="662" t="s">
        <v>4199</v>
      </c>
      <c r="C1557" s="663" t="s">
        <v>3021</v>
      </c>
      <c r="D1557" s="664" t="s">
        <v>4213</v>
      </c>
      <c r="E1557" s="663" t="s">
        <v>2188</v>
      </c>
      <c r="F1557" s="664" t="s">
        <v>4240</v>
      </c>
      <c r="G1557" s="663" t="s">
        <v>627</v>
      </c>
      <c r="H1557" s="663" t="s">
        <v>2245</v>
      </c>
      <c r="I1557" s="663" t="s">
        <v>2246</v>
      </c>
      <c r="J1557" s="663" t="s">
        <v>2247</v>
      </c>
      <c r="K1557" s="663" t="s">
        <v>2248</v>
      </c>
      <c r="L1557" s="665">
        <v>235.44256125683177</v>
      </c>
      <c r="M1557" s="665">
        <v>44</v>
      </c>
      <c r="N1557" s="666">
        <v>10359.472695300597</v>
      </c>
    </row>
    <row r="1558" spans="1:14" ht="14.4" customHeight="1" x14ac:dyDescent="0.3">
      <c r="A1558" s="661" t="s">
        <v>3020</v>
      </c>
      <c r="B1558" s="662" t="s">
        <v>4199</v>
      </c>
      <c r="C1558" s="663" t="s">
        <v>3021</v>
      </c>
      <c r="D1558" s="664" t="s">
        <v>4213</v>
      </c>
      <c r="E1558" s="663" t="s">
        <v>2188</v>
      </c>
      <c r="F1558" s="664" t="s">
        <v>4240</v>
      </c>
      <c r="G1558" s="663" t="s">
        <v>627</v>
      </c>
      <c r="H1558" s="663" t="s">
        <v>3717</v>
      </c>
      <c r="I1558" s="663" t="s">
        <v>3718</v>
      </c>
      <c r="J1558" s="663" t="s">
        <v>3719</v>
      </c>
      <c r="K1558" s="663" t="s">
        <v>3720</v>
      </c>
      <c r="L1558" s="665">
        <v>848.69111182887468</v>
      </c>
      <c r="M1558" s="665">
        <v>4</v>
      </c>
      <c r="N1558" s="666">
        <v>3394.7644473154987</v>
      </c>
    </row>
    <row r="1559" spans="1:14" ht="14.4" customHeight="1" x14ac:dyDescent="0.3">
      <c r="A1559" s="661" t="s">
        <v>3020</v>
      </c>
      <c r="B1559" s="662" t="s">
        <v>4199</v>
      </c>
      <c r="C1559" s="663" t="s">
        <v>3021</v>
      </c>
      <c r="D1559" s="664" t="s">
        <v>4213</v>
      </c>
      <c r="E1559" s="663" t="s">
        <v>2188</v>
      </c>
      <c r="F1559" s="664" t="s">
        <v>4240</v>
      </c>
      <c r="G1559" s="663" t="s">
        <v>627</v>
      </c>
      <c r="H1559" s="663" t="s">
        <v>2263</v>
      </c>
      <c r="I1559" s="663" t="s">
        <v>2264</v>
      </c>
      <c r="J1559" s="663" t="s">
        <v>2265</v>
      </c>
      <c r="K1559" s="663" t="s">
        <v>2266</v>
      </c>
      <c r="L1559" s="665">
        <v>49.190000000000005</v>
      </c>
      <c r="M1559" s="665">
        <v>2</v>
      </c>
      <c r="N1559" s="666">
        <v>98.38000000000001</v>
      </c>
    </row>
    <row r="1560" spans="1:14" ht="14.4" customHeight="1" x14ac:dyDescent="0.3">
      <c r="A1560" s="661" t="s">
        <v>3020</v>
      </c>
      <c r="B1560" s="662" t="s">
        <v>4199</v>
      </c>
      <c r="C1560" s="663" t="s">
        <v>3021</v>
      </c>
      <c r="D1560" s="664" t="s">
        <v>4213</v>
      </c>
      <c r="E1560" s="663" t="s">
        <v>2188</v>
      </c>
      <c r="F1560" s="664" t="s">
        <v>4240</v>
      </c>
      <c r="G1560" s="663" t="s">
        <v>627</v>
      </c>
      <c r="H1560" s="663" t="s">
        <v>2278</v>
      </c>
      <c r="I1560" s="663" t="s">
        <v>2278</v>
      </c>
      <c r="J1560" s="663" t="s">
        <v>2279</v>
      </c>
      <c r="K1560" s="663" t="s">
        <v>2280</v>
      </c>
      <c r="L1560" s="665">
        <v>289.19571865443424</v>
      </c>
      <c r="M1560" s="665">
        <v>32.700000000000003</v>
      </c>
      <c r="N1560" s="666">
        <v>9456.7000000000007</v>
      </c>
    </row>
    <row r="1561" spans="1:14" ht="14.4" customHeight="1" x14ac:dyDescent="0.3">
      <c r="A1561" s="661" t="s">
        <v>3020</v>
      </c>
      <c r="B1561" s="662" t="s">
        <v>4199</v>
      </c>
      <c r="C1561" s="663" t="s">
        <v>3021</v>
      </c>
      <c r="D1561" s="664" t="s">
        <v>4213</v>
      </c>
      <c r="E1561" s="663" t="s">
        <v>2188</v>
      </c>
      <c r="F1561" s="664" t="s">
        <v>4240</v>
      </c>
      <c r="G1561" s="663" t="s">
        <v>1772</v>
      </c>
      <c r="H1561" s="663" t="s">
        <v>2286</v>
      </c>
      <c r="I1561" s="663" t="s">
        <v>2286</v>
      </c>
      <c r="J1561" s="663" t="s">
        <v>2287</v>
      </c>
      <c r="K1561" s="663" t="s">
        <v>2288</v>
      </c>
      <c r="L1561" s="665">
        <v>68.198832884716595</v>
      </c>
      <c r="M1561" s="665">
        <v>13</v>
      </c>
      <c r="N1561" s="666">
        <v>886.58482750131577</v>
      </c>
    </row>
    <row r="1562" spans="1:14" ht="14.4" customHeight="1" x14ac:dyDescent="0.3">
      <c r="A1562" s="661" t="s">
        <v>3020</v>
      </c>
      <c r="B1562" s="662" t="s">
        <v>4199</v>
      </c>
      <c r="C1562" s="663" t="s">
        <v>3021</v>
      </c>
      <c r="D1562" s="664" t="s">
        <v>4213</v>
      </c>
      <c r="E1562" s="663" t="s">
        <v>2188</v>
      </c>
      <c r="F1562" s="664" t="s">
        <v>4240</v>
      </c>
      <c r="G1562" s="663" t="s">
        <v>1772</v>
      </c>
      <c r="H1562" s="663" t="s">
        <v>2293</v>
      </c>
      <c r="I1562" s="663" t="s">
        <v>2294</v>
      </c>
      <c r="J1562" s="663" t="s">
        <v>2224</v>
      </c>
      <c r="K1562" s="663" t="s">
        <v>2295</v>
      </c>
      <c r="L1562" s="665">
        <v>21.773782768113417</v>
      </c>
      <c r="M1562" s="665">
        <v>520</v>
      </c>
      <c r="N1562" s="666">
        <v>11322.367039418978</v>
      </c>
    </row>
    <row r="1563" spans="1:14" ht="14.4" customHeight="1" x14ac:dyDescent="0.3">
      <c r="A1563" s="661" t="s">
        <v>3020</v>
      </c>
      <c r="B1563" s="662" t="s">
        <v>4199</v>
      </c>
      <c r="C1563" s="663" t="s">
        <v>3021</v>
      </c>
      <c r="D1563" s="664" t="s">
        <v>4213</v>
      </c>
      <c r="E1563" s="663" t="s">
        <v>2188</v>
      </c>
      <c r="F1563" s="664" t="s">
        <v>4240</v>
      </c>
      <c r="G1563" s="663" t="s">
        <v>1772</v>
      </c>
      <c r="H1563" s="663" t="s">
        <v>2296</v>
      </c>
      <c r="I1563" s="663" t="s">
        <v>2297</v>
      </c>
      <c r="J1563" s="663" t="s">
        <v>2298</v>
      </c>
      <c r="K1563" s="663" t="s">
        <v>2299</v>
      </c>
      <c r="L1563" s="665">
        <v>598.84183620772956</v>
      </c>
      <c r="M1563" s="665">
        <v>59.199999999999996</v>
      </c>
      <c r="N1563" s="666">
        <v>35451.436703497588</v>
      </c>
    </row>
    <row r="1564" spans="1:14" ht="14.4" customHeight="1" x14ac:dyDescent="0.3">
      <c r="A1564" s="661" t="s">
        <v>3020</v>
      </c>
      <c r="B1564" s="662" t="s">
        <v>4199</v>
      </c>
      <c r="C1564" s="663" t="s">
        <v>3021</v>
      </c>
      <c r="D1564" s="664" t="s">
        <v>4213</v>
      </c>
      <c r="E1564" s="663" t="s">
        <v>2188</v>
      </c>
      <c r="F1564" s="664" t="s">
        <v>4240</v>
      </c>
      <c r="G1564" s="663" t="s">
        <v>1772</v>
      </c>
      <c r="H1564" s="663" t="s">
        <v>3721</v>
      </c>
      <c r="I1564" s="663" t="s">
        <v>3721</v>
      </c>
      <c r="J1564" s="663" t="s">
        <v>3722</v>
      </c>
      <c r="K1564" s="663" t="s">
        <v>2209</v>
      </c>
      <c r="L1564" s="665">
        <v>347.84285705094754</v>
      </c>
      <c r="M1564" s="665">
        <v>4</v>
      </c>
      <c r="N1564" s="666">
        <v>1391.3714282037902</v>
      </c>
    </row>
    <row r="1565" spans="1:14" ht="14.4" customHeight="1" x14ac:dyDescent="0.3">
      <c r="A1565" s="661" t="s">
        <v>3020</v>
      </c>
      <c r="B1565" s="662" t="s">
        <v>4199</v>
      </c>
      <c r="C1565" s="663" t="s">
        <v>3021</v>
      </c>
      <c r="D1565" s="664" t="s">
        <v>4213</v>
      </c>
      <c r="E1565" s="663" t="s">
        <v>2188</v>
      </c>
      <c r="F1565" s="664" t="s">
        <v>4240</v>
      </c>
      <c r="G1565" s="663" t="s">
        <v>1772</v>
      </c>
      <c r="H1565" s="663" t="s">
        <v>2300</v>
      </c>
      <c r="I1565" s="663" t="s">
        <v>2301</v>
      </c>
      <c r="J1565" s="663" t="s">
        <v>2302</v>
      </c>
      <c r="K1565" s="663" t="s">
        <v>2303</v>
      </c>
      <c r="L1565" s="665">
        <v>138.60869131728182</v>
      </c>
      <c r="M1565" s="665">
        <v>14</v>
      </c>
      <c r="N1565" s="666">
        <v>1940.5216784419454</v>
      </c>
    </row>
    <row r="1566" spans="1:14" ht="14.4" customHeight="1" x14ac:dyDescent="0.3">
      <c r="A1566" s="661" t="s">
        <v>3020</v>
      </c>
      <c r="B1566" s="662" t="s">
        <v>4199</v>
      </c>
      <c r="C1566" s="663" t="s">
        <v>3021</v>
      </c>
      <c r="D1566" s="664" t="s">
        <v>4213</v>
      </c>
      <c r="E1566" s="663" t="s">
        <v>2188</v>
      </c>
      <c r="F1566" s="664" t="s">
        <v>4240</v>
      </c>
      <c r="G1566" s="663" t="s">
        <v>1772</v>
      </c>
      <c r="H1566" s="663" t="s">
        <v>2304</v>
      </c>
      <c r="I1566" s="663" t="s">
        <v>2305</v>
      </c>
      <c r="J1566" s="663" t="s">
        <v>2306</v>
      </c>
      <c r="K1566" s="663" t="s">
        <v>2307</v>
      </c>
      <c r="L1566" s="665">
        <v>233.15496147595559</v>
      </c>
      <c r="M1566" s="665">
        <v>4</v>
      </c>
      <c r="N1566" s="666">
        <v>932.61984590382235</v>
      </c>
    </row>
    <row r="1567" spans="1:14" ht="14.4" customHeight="1" x14ac:dyDescent="0.3">
      <c r="A1567" s="661" t="s">
        <v>3020</v>
      </c>
      <c r="B1567" s="662" t="s">
        <v>4199</v>
      </c>
      <c r="C1567" s="663" t="s">
        <v>3021</v>
      </c>
      <c r="D1567" s="664" t="s">
        <v>4213</v>
      </c>
      <c r="E1567" s="663" t="s">
        <v>2188</v>
      </c>
      <c r="F1567" s="664" t="s">
        <v>4240</v>
      </c>
      <c r="G1567" s="663" t="s">
        <v>1772</v>
      </c>
      <c r="H1567" s="663" t="s">
        <v>2308</v>
      </c>
      <c r="I1567" s="663" t="s">
        <v>2309</v>
      </c>
      <c r="J1567" s="663" t="s">
        <v>2310</v>
      </c>
      <c r="K1567" s="663" t="s">
        <v>2311</v>
      </c>
      <c r="L1567" s="665">
        <v>76.520108075644572</v>
      </c>
      <c r="M1567" s="665">
        <v>352.19999999999965</v>
      </c>
      <c r="N1567" s="666">
        <v>26950.382064241992</v>
      </c>
    </row>
    <row r="1568" spans="1:14" ht="14.4" customHeight="1" x14ac:dyDescent="0.3">
      <c r="A1568" s="661" t="s">
        <v>3020</v>
      </c>
      <c r="B1568" s="662" t="s">
        <v>4199</v>
      </c>
      <c r="C1568" s="663" t="s">
        <v>3021</v>
      </c>
      <c r="D1568" s="664" t="s">
        <v>4213</v>
      </c>
      <c r="E1568" s="663" t="s">
        <v>2188</v>
      </c>
      <c r="F1568" s="664" t="s">
        <v>4240</v>
      </c>
      <c r="G1568" s="663" t="s">
        <v>1772</v>
      </c>
      <c r="H1568" s="663" t="s">
        <v>3723</v>
      </c>
      <c r="I1568" s="663" t="s">
        <v>3724</v>
      </c>
      <c r="J1568" s="663" t="s">
        <v>3725</v>
      </c>
      <c r="K1568" s="663" t="s">
        <v>3726</v>
      </c>
      <c r="L1568" s="665">
        <v>112.30999999999999</v>
      </c>
      <c r="M1568" s="665">
        <v>1</v>
      </c>
      <c r="N1568" s="666">
        <v>112.30999999999999</v>
      </c>
    </row>
    <row r="1569" spans="1:14" ht="14.4" customHeight="1" x14ac:dyDescent="0.3">
      <c r="A1569" s="661" t="s">
        <v>3020</v>
      </c>
      <c r="B1569" s="662" t="s">
        <v>4199</v>
      </c>
      <c r="C1569" s="663" t="s">
        <v>3021</v>
      </c>
      <c r="D1569" s="664" t="s">
        <v>4213</v>
      </c>
      <c r="E1569" s="663" t="s">
        <v>2188</v>
      </c>
      <c r="F1569" s="664" t="s">
        <v>4240</v>
      </c>
      <c r="G1569" s="663" t="s">
        <v>1772</v>
      </c>
      <c r="H1569" s="663" t="s">
        <v>2312</v>
      </c>
      <c r="I1569" s="663" t="s">
        <v>2313</v>
      </c>
      <c r="J1569" s="663" t="s">
        <v>2314</v>
      </c>
      <c r="K1569" s="663" t="s">
        <v>2315</v>
      </c>
      <c r="L1569" s="665">
        <v>35.089999999999996</v>
      </c>
      <c r="M1569" s="665">
        <v>120</v>
      </c>
      <c r="N1569" s="666">
        <v>4210.7999999999993</v>
      </c>
    </row>
    <row r="1570" spans="1:14" ht="14.4" customHeight="1" x14ac:dyDescent="0.3">
      <c r="A1570" s="661" t="s">
        <v>3020</v>
      </c>
      <c r="B1570" s="662" t="s">
        <v>4199</v>
      </c>
      <c r="C1570" s="663" t="s">
        <v>3021</v>
      </c>
      <c r="D1570" s="664" t="s">
        <v>4213</v>
      </c>
      <c r="E1570" s="663" t="s">
        <v>2188</v>
      </c>
      <c r="F1570" s="664" t="s">
        <v>4240</v>
      </c>
      <c r="G1570" s="663" t="s">
        <v>1772</v>
      </c>
      <c r="H1570" s="663" t="s">
        <v>3727</v>
      </c>
      <c r="I1570" s="663" t="s">
        <v>3728</v>
      </c>
      <c r="J1570" s="663" t="s">
        <v>3729</v>
      </c>
      <c r="K1570" s="663" t="s">
        <v>3730</v>
      </c>
      <c r="L1570" s="665">
        <v>642.57736170505405</v>
      </c>
      <c r="M1570" s="665">
        <v>1.6</v>
      </c>
      <c r="N1570" s="666">
        <v>1028.1237787280866</v>
      </c>
    </row>
    <row r="1571" spans="1:14" ht="14.4" customHeight="1" x14ac:dyDescent="0.3">
      <c r="A1571" s="661" t="s">
        <v>3020</v>
      </c>
      <c r="B1571" s="662" t="s">
        <v>4199</v>
      </c>
      <c r="C1571" s="663" t="s">
        <v>3021</v>
      </c>
      <c r="D1571" s="664" t="s">
        <v>4213</v>
      </c>
      <c r="E1571" s="663" t="s">
        <v>2188</v>
      </c>
      <c r="F1571" s="664" t="s">
        <v>4240</v>
      </c>
      <c r="G1571" s="663" t="s">
        <v>1772</v>
      </c>
      <c r="H1571" s="663" t="s">
        <v>2316</v>
      </c>
      <c r="I1571" s="663" t="s">
        <v>2317</v>
      </c>
      <c r="J1571" s="663" t="s">
        <v>2318</v>
      </c>
      <c r="K1571" s="663" t="s">
        <v>2192</v>
      </c>
      <c r="L1571" s="665">
        <v>41.270125084200536</v>
      </c>
      <c r="M1571" s="665">
        <v>44</v>
      </c>
      <c r="N1571" s="666">
        <v>1815.8855037048236</v>
      </c>
    </row>
    <row r="1572" spans="1:14" ht="14.4" customHeight="1" x14ac:dyDescent="0.3">
      <c r="A1572" s="661" t="s">
        <v>3020</v>
      </c>
      <c r="B1572" s="662" t="s">
        <v>4199</v>
      </c>
      <c r="C1572" s="663" t="s">
        <v>3021</v>
      </c>
      <c r="D1572" s="664" t="s">
        <v>4213</v>
      </c>
      <c r="E1572" s="663" t="s">
        <v>2188</v>
      </c>
      <c r="F1572" s="664" t="s">
        <v>4240</v>
      </c>
      <c r="G1572" s="663" t="s">
        <v>1772</v>
      </c>
      <c r="H1572" s="663" t="s">
        <v>2323</v>
      </c>
      <c r="I1572" s="663" t="s">
        <v>2323</v>
      </c>
      <c r="J1572" s="663" t="s">
        <v>2324</v>
      </c>
      <c r="K1572" s="663" t="s">
        <v>2325</v>
      </c>
      <c r="L1572" s="665">
        <v>535.60212812294981</v>
      </c>
      <c r="M1572" s="665">
        <v>16</v>
      </c>
      <c r="N1572" s="666">
        <v>8569.6340499671969</v>
      </c>
    </row>
    <row r="1573" spans="1:14" ht="14.4" customHeight="1" x14ac:dyDescent="0.3">
      <c r="A1573" s="661" t="s">
        <v>3020</v>
      </c>
      <c r="B1573" s="662" t="s">
        <v>4199</v>
      </c>
      <c r="C1573" s="663" t="s">
        <v>3021</v>
      </c>
      <c r="D1573" s="664" t="s">
        <v>4213</v>
      </c>
      <c r="E1573" s="663" t="s">
        <v>2188</v>
      </c>
      <c r="F1573" s="664" t="s">
        <v>4240</v>
      </c>
      <c r="G1573" s="663" t="s">
        <v>1772</v>
      </c>
      <c r="H1573" s="663" t="s">
        <v>3731</v>
      </c>
      <c r="I1573" s="663" t="s">
        <v>3732</v>
      </c>
      <c r="J1573" s="663" t="s">
        <v>3733</v>
      </c>
      <c r="K1573" s="663" t="s">
        <v>3734</v>
      </c>
      <c r="L1573" s="665">
        <v>28.889285493575596</v>
      </c>
      <c r="M1573" s="665">
        <v>1200</v>
      </c>
      <c r="N1573" s="666">
        <v>34667.142592290715</v>
      </c>
    </row>
    <row r="1574" spans="1:14" ht="14.4" customHeight="1" x14ac:dyDescent="0.3">
      <c r="A1574" s="661" t="s">
        <v>3020</v>
      </c>
      <c r="B1574" s="662" t="s">
        <v>4199</v>
      </c>
      <c r="C1574" s="663" t="s">
        <v>3021</v>
      </c>
      <c r="D1574" s="664" t="s">
        <v>4213</v>
      </c>
      <c r="E1574" s="663" t="s">
        <v>2188</v>
      </c>
      <c r="F1574" s="664" t="s">
        <v>4240</v>
      </c>
      <c r="G1574" s="663" t="s">
        <v>1772</v>
      </c>
      <c r="H1574" s="663" t="s">
        <v>2326</v>
      </c>
      <c r="I1574" s="663" t="s">
        <v>2327</v>
      </c>
      <c r="J1574" s="663" t="s">
        <v>2328</v>
      </c>
      <c r="K1574" s="663" t="s">
        <v>2329</v>
      </c>
      <c r="L1574" s="665">
        <v>12500.479077720413</v>
      </c>
      <c r="M1574" s="665">
        <v>44.6</v>
      </c>
      <c r="N1574" s="666">
        <v>557521.36686633038</v>
      </c>
    </row>
    <row r="1575" spans="1:14" ht="14.4" customHeight="1" x14ac:dyDescent="0.3">
      <c r="A1575" s="661" t="s">
        <v>3020</v>
      </c>
      <c r="B1575" s="662" t="s">
        <v>4199</v>
      </c>
      <c r="C1575" s="663" t="s">
        <v>3021</v>
      </c>
      <c r="D1575" s="664" t="s">
        <v>4213</v>
      </c>
      <c r="E1575" s="663" t="s">
        <v>2188</v>
      </c>
      <c r="F1575" s="664" t="s">
        <v>4240</v>
      </c>
      <c r="G1575" s="663" t="s">
        <v>1772</v>
      </c>
      <c r="H1575" s="663" t="s">
        <v>3735</v>
      </c>
      <c r="I1575" s="663" t="s">
        <v>3735</v>
      </c>
      <c r="J1575" s="663" t="s">
        <v>3736</v>
      </c>
      <c r="K1575" s="663" t="s">
        <v>2367</v>
      </c>
      <c r="L1575" s="665">
        <v>1005.7814977933051</v>
      </c>
      <c r="M1575" s="665">
        <v>10</v>
      </c>
      <c r="N1575" s="666">
        <v>10057.814977933051</v>
      </c>
    </row>
    <row r="1576" spans="1:14" ht="14.4" customHeight="1" x14ac:dyDescent="0.3">
      <c r="A1576" s="661" t="s">
        <v>3020</v>
      </c>
      <c r="B1576" s="662" t="s">
        <v>4199</v>
      </c>
      <c r="C1576" s="663" t="s">
        <v>3021</v>
      </c>
      <c r="D1576" s="664" t="s">
        <v>4213</v>
      </c>
      <c r="E1576" s="663" t="s">
        <v>2188</v>
      </c>
      <c r="F1576" s="664" t="s">
        <v>4240</v>
      </c>
      <c r="G1576" s="663" t="s">
        <v>1772</v>
      </c>
      <c r="H1576" s="663" t="s">
        <v>2330</v>
      </c>
      <c r="I1576" s="663" t="s">
        <v>2331</v>
      </c>
      <c r="J1576" s="663" t="s">
        <v>2332</v>
      </c>
      <c r="K1576" s="663" t="s">
        <v>2333</v>
      </c>
      <c r="L1576" s="665">
        <v>77.367726732488194</v>
      </c>
      <c r="M1576" s="665">
        <v>322</v>
      </c>
      <c r="N1576" s="666">
        <v>24912.408007861199</v>
      </c>
    </row>
    <row r="1577" spans="1:14" ht="14.4" customHeight="1" x14ac:dyDescent="0.3">
      <c r="A1577" s="661" t="s">
        <v>3020</v>
      </c>
      <c r="B1577" s="662" t="s">
        <v>4199</v>
      </c>
      <c r="C1577" s="663" t="s">
        <v>3021</v>
      </c>
      <c r="D1577" s="664" t="s">
        <v>4213</v>
      </c>
      <c r="E1577" s="663" t="s">
        <v>2188</v>
      </c>
      <c r="F1577" s="664" t="s">
        <v>4240</v>
      </c>
      <c r="G1577" s="663" t="s">
        <v>1772</v>
      </c>
      <c r="H1577" s="663" t="s">
        <v>3737</v>
      </c>
      <c r="I1577" s="663" t="s">
        <v>3738</v>
      </c>
      <c r="J1577" s="663" t="s">
        <v>3739</v>
      </c>
      <c r="K1577" s="663" t="s">
        <v>3740</v>
      </c>
      <c r="L1577" s="665">
        <v>135.63</v>
      </c>
      <c r="M1577" s="665">
        <v>8</v>
      </c>
      <c r="N1577" s="666">
        <v>1085.04</v>
      </c>
    </row>
    <row r="1578" spans="1:14" ht="14.4" customHeight="1" x14ac:dyDescent="0.3">
      <c r="A1578" s="661" t="s">
        <v>3020</v>
      </c>
      <c r="B1578" s="662" t="s">
        <v>4199</v>
      </c>
      <c r="C1578" s="663" t="s">
        <v>3021</v>
      </c>
      <c r="D1578" s="664" t="s">
        <v>4213</v>
      </c>
      <c r="E1578" s="663" t="s">
        <v>2188</v>
      </c>
      <c r="F1578" s="664" t="s">
        <v>4240</v>
      </c>
      <c r="G1578" s="663" t="s">
        <v>1772</v>
      </c>
      <c r="H1578" s="663" t="s">
        <v>2338</v>
      </c>
      <c r="I1578" s="663" t="s">
        <v>2339</v>
      </c>
      <c r="J1578" s="663" t="s">
        <v>2340</v>
      </c>
      <c r="K1578" s="663" t="s">
        <v>2341</v>
      </c>
      <c r="L1578" s="665">
        <v>220.00999999999996</v>
      </c>
      <c r="M1578" s="665">
        <v>4</v>
      </c>
      <c r="N1578" s="666">
        <v>880.03999999999985</v>
      </c>
    </row>
    <row r="1579" spans="1:14" ht="14.4" customHeight="1" x14ac:dyDescent="0.3">
      <c r="A1579" s="661" t="s">
        <v>3020</v>
      </c>
      <c r="B1579" s="662" t="s">
        <v>4199</v>
      </c>
      <c r="C1579" s="663" t="s">
        <v>3021</v>
      </c>
      <c r="D1579" s="664" t="s">
        <v>4213</v>
      </c>
      <c r="E1579" s="663" t="s">
        <v>2188</v>
      </c>
      <c r="F1579" s="664" t="s">
        <v>4240</v>
      </c>
      <c r="G1579" s="663" t="s">
        <v>1772</v>
      </c>
      <c r="H1579" s="663" t="s">
        <v>2342</v>
      </c>
      <c r="I1579" s="663" t="s">
        <v>2343</v>
      </c>
      <c r="J1579" s="663" t="s">
        <v>2344</v>
      </c>
      <c r="K1579" s="663" t="s">
        <v>2345</v>
      </c>
      <c r="L1579" s="665">
        <v>774.37632245975851</v>
      </c>
      <c r="M1579" s="665">
        <v>46.699999999999996</v>
      </c>
      <c r="N1579" s="666">
        <v>36163.374258870717</v>
      </c>
    </row>
    <row r="1580" spans="1:14" ht="14.4" customHeight="1" x14ac:dyDescent="0.3">
      <c r="A1580" s="661" t="s">
        <v>3020</v>
      </c>
      <c r="B1580" s="662" t="s">
        <v>4199</v>
      </c>
      <c r="C1580" s="663" t="s">
        <v>3021</v>
      </c>
      <c r="D1580" s="664" t="s">
        <v>4213</v>
      </c>
      <c r="E1580" s="663" t="s">
        <v>2188</v>
      </c>
      <c r="F1580" s="664" t="s">
        <v>4240</v>
      </c>
      <c r="G1580" s="663" t="s">
        <v>1772</v>
      </c>
      <c r="H1580" s="663" t="s">
        <v>2346</v>
      </c>
      <c r="I1580" s="663" t="s">
        <v>2346</v>
      </c>
      <c r="J1580" s="663" t="s">
        <v>2347</v>
      </c>
      <c r="K1580" s="663" t="s">
        <v>2348</v>
      </c>
      <c r="L1580" s="665">
        <v>464.43873101266132</v>
      </c>
      <c r="M1580" s="665">
        <v>171.39999999999998</v>
      </c>
      <c r="N1580" s="666">
        <v>79604.798495570139</v>
      </c>
    </row>
    <row r="1581" spans="1:14" ht="14.4" customHeight="1" x14ac:dyDescent="0.3">
      <c r="A1581" s="661" t="s">
        <v>3020</v>
      </c>
      <c r="B1581" s="662" t="s">
        <v>4199</v>
      </c>
      <c r="C1581" s="663" t="s">
        <v>3021</v>
      </c>
      <c r="D1581" s="664" t="s">
        <v>4213</v>
      </c>
      <c r="E1581" s="663" t="s">
        <v>2188</v>
      </c>
      <c r="F1581" s="664" t="s">
        <v>4240</v>
      </c>
      <c r="G1581" s="663" t="s">
        <v>1772</v>
      </c>
      <c r="H1581" s="663" t="s">
        <v>2349</v>
      </c>
      <c r="I1581" s="663" t="s">
        <v>2349</v>
      </c>
      <c r="J1581" s="663" t="s">
        <v>2350</v>
      </c>
      <c r="K1581" s="663" t="s">
        <v>2351</v>
      </c>
      <c r="L1581" s="665">
        <v>29.939813346203625</v>
      </c>
      <c r="M1581" s="665">
        <v>115</v>
      </c>
      <c r="N1581" s="666">
        <v>3443.0785348134168</v>
      </c>
    </row>
    <row r="1582" spans="1:14" ht="14.4" customHeight="1" x14ac:dyDescent="0.3">
      <c r="A1582" s="661" t="s">
        <v>3020</v>
      </c>
      <c r="B1582" s="662" t="s">
        <v>4199</v>
      </c>
      <c r="C1582" s="663" t="s">
        <v>3021</v>
      </c>
      <c r="D1582" s="664" t="s">
        <v>4213</v>
      </c>
      <c r="E1582" s="663" t="s">
        <v>2188</v>
      </c>
      <c r="F1582" s="664" t="s">
        <v>4240</v>
      </c>
      <c r="G1582" s="663" t="s">
        <v>1772</v>
      </c>
      <c r="H1582" s="663" t="s">
        <v>2352</v>
      </c>
      <c r="I1582" s="663" t="s">
        <v>2352</v>
      </c>
      <c r="J1582" s="663" t="s">
        <v>2353</v>
      </c>
      <c r="K1582" s="663" t="s">
        <v>2354</v>
      </c>
      <c r="L1582" s="665">
        <v>156.75</v>
      </c>
      <c r="M1582" s="665">
        <v>2</v>
      </c>
      <c r="N1582" s="666">
        <v>313.5</v>
      </c>
    </row>
    <row r="1583" spans="1:14" ht="14.4" customHeight="1" x14ac:dyDescent="0.3">
      <c r="A1583" s="661" t="s">
        <v>3020</v>
      </c>
      <c r="B1583" s="662" t="s">
        <v>4199</v>
      </c>
      <c r="C1583" s="663" t="s">
        <v>3021</v>
      </c>
      <c r="D1583" s="664" t="s">
        <v>4213</v>
      </c>
      <c r="E1583" s="663" t="s">
        <v>2188</v>
      </c>
      <c r="F1583" s="664" t="s">
        <v>4240</v>
      </c>
      <c r="G1583" s="663" t="s">
        <v>1772</v>
      </c>
      <c r="H1583" s="663" t="s">
        <v>2879</v>
      </c>
      <c r="I1583" s="663" t="s">
        <v>2879</v>
      </c>
      <c r="J1583" s="663" t="s">
        <v>2880</v>
      </c>
      <c r="K1583" s="663" t="s">
        <v>2881</v>
      </c>
      <c r="L1583" s="665">
        <v>2539.9148648648647</v>
      </c>
      <c r="M1583" s="665">
        <v>3.6999999999999997</v>
      </c>
      <c r="N1583" s="666">
        <v>9397.6849999999995</v>
      </c>
    </row>
    <row r="1584" spans="1:14" ht="14.4" customHeight="1" x14ac:dyDescent="0.3">
      <c r="A1584" s="661" t="s">
        <v>3020</v>
      </c>
      <c r="B1584" s="662" t="s">
        <v>4199</v>
      </c>
      <c r="C1584" s="663" t="s">
        <v>3021</v>
      </c>
      <c r="D1584" s="664" t="s">
        <v>4213</v>
      </c>
      <c r="E1584" s="663" t="s">
        <v>2188</v>
      </c>
      <c r="F1584" s="664" t="s">
        <v>4240</v>
      </c>
      <c r="G1584" s="663" t="s">
        <v>1772</v>
      </c>
      <c r="H1584" s="663" t="s">
        <v>2355</v>
      </c>
      <c r="I1584" s="663" t="s">
        <v>2355</v>
      </c>
      <c r="J1584" s="663" t="s">
        <v>2356</v>
      </c>
      <c r="K1584" s="663" t="s">
        <v>2357</v>
      </c>
      <c r="L1584" s="665">
        <v>142.32992221212476</v>
      </c>
      <c r="M1584" s="665">
        <v>218</v>
      </c>
      <c r="N1584" s="666">
        <v>31027.923042243197</v>
      </c>
    </row>
    <row r="1585" spans="1:14" ht="14.4" customHeight="1" x14ac:dyDescent="0.3">
      <c r="A1585" s="661" t="s">
        <v>3020</v>
      </c>
      <c r="B1585" s="662" t="s">
        <v>4199</v>
      </c>
      <c r="C1585" s="663" t="s">
        <v>3021</v>
      </c>
      <c r="D1585" s="664" t="s">
        <v>4213</v>
      </c>
      <c r="E1585" s="663" t="s">
        <v>2188</v>
      </c>
      <c r="F1585" s="664" t="s">
        <v>4240</v>
      </c>
      <c r="G1585" s="663" t="s">
        <v>1772</v>
      </c>
      <c r="H1585" s="663" t="s">
        <v>2358</v>
      </c>
      <c r="I1585" s="663" t="s">
        <v>2358</v>
      </c>
      <c r="J1585" s="663" t="s">
        <v>2359</v>
      </c>
      <c r="K1585" s="663" t="s">
        <v>2206</v>
      </c>
      <c r="L1585" s="665">
        <v>217.79999999999998</v>
      </c>
      <c r="M1585" s="665">
        <v>9.9</v>
      </c>
      <c r="N1585" s="666">
        <v>2156.2199999999998</v>
      </c>
    </row>
    <row r="1586" spans="1:14" ht="14.4" customHeight="1" x14ac:dyDescent="0.3">
      <c r="A1586" s="661" t="s">
        <v>3020</v>
      </c>
      <c r="B1586" s="662" t="s">
        <v>4199</v>
      </c>
      <c r="C1586" s="663" t="s">
        <v>3021</v>
      </c>
      <c r="D1586" s="664" t="s">
        <v>4213</v>
      </c>
      <c r="E1586" s="663" t="s">
        <v>2188</v>
      </c>
      <c r="F1586" s="664" t="s">
        <v>4240</v>
      </c>
      <c r="G1586" s="663" t="s">
        <v>1772</v>
      </c>
      <c r="H1586" s="663" t="s">
        <v>2360</v>
      </c>
      <c r="I1586" s="663" t="s">
        <v>2360</v>
      </c>
      <c r="J1586" s="663" t="s">
        <v>2361</v>
      </c>
      <c r="K1586" s="663" t="s">
        <v>2362</v>
      </c>
      <c r="L1586" s="665">
        <v>178.21188459938824</v>
      </c>
      <c r="M1586" s="665">
        <v>13.8</v>
      </c>
      <c r="N1586" s="666">
        <v>2459.3240074715577</v>
      </c>
    </row>
    <row r="1587" spans="1:14" ht="14.4" customHeight="1" x14ac:dyDescent="0.3">
      <c r="A1587" s="661" t="s">
        <v>3020</v>
      </c>
      <c r="B1587" s="662" t="s">
        <v>4199</v>
      </c>
      <c r="C1587" s="663" t="s">
        <v>3021</v>
      </c>
      <c r="D1587" s="664" t="s">
        <v>4213</v>
      </c>
      <c r="E1587" s="663" t="s">
        <v>2188</v>
      </c>
      <c r="F1587" s="664" t="s">
        <v>4240</v>
      </c>
      <c r="G1587" s="663" t="s">
        <v>1772</v>
      </c>
      <c r="H1587" s="663" t="s">
        <v>2363</v>
      </c>
      <c r="I1587" s="663" t="s">
        <v>2363</v>
      </c>
      <c r="J1587" s="663" t="s">
        <v>2364</v>
      </c>
      <c r="K1587" s="663" t="s">
        <v>2357</v>
      </c>
      <c r="L1587" s="665">
        <v>34.660125000000001</v>
      </c>
      <c r="M1587" s="665">
        <v>80</v>
      </c>
      <c r="N1587" s="666">
        <v>2772.81</v>
      </c>
    </row>
    <row r="1588" spans="1:14" ht="14.4" customHeight="1" x14ac:dyDescent="0.3">
      <c r="A1588" s="661" t="s">
        <v>3020</v>
      </c>
      <c r="B1588" s="662" t="s">
        <v>4199</v>
      </c>
      <c r="C1588" s="663" t="s">
        <v>3021</v>
      </c>
      <c r="D1588" s="664" t="s">
        <v>4213</v>
      </c>
      <c r="E1588" s="663" t="s">
        <v>2188</v>
      </c>
      <c r="F1588" s="664" t="s">
        <v>4240</v>
      </c>
      <c r="G1588" s="663" t="s">
        <v>1772</v>
      </c>
      <c r="H1588" s="663" t="s">
        <v>2365</v>
      </c>
      <c r="I1588" s="663" t="s">
        <v>2365</v>
      </c>
      <c r="J1588" s="663" t="s">
        <v>2366</v>
      </c>
      <c r="K1588" s="663" t="s">
        <v>2367</v>
      </c>
      <c r="L1588" s="665">
        <v>63.406904331706016</v>
      </c>
      <c r="M1588" s="665">
        <v>266</v>
      </c>
      <c r="N1588" s="666">
        <v>16866.2365522338</v>
      </c>
    </row>
    <row r="1589" spans="1:14" ht="14.4" customHeight="1" x14ac:dyDescent="0.3">
      <c r="A1589" s="661" t="s">
        <v>3020</v>
      </c>
      <c r="B1589" s="662" t="s">
        <v>4199</v>
      </c>
      <c r="C1589" s="663" t="s">
        <v>3021</v>
      </c>
      <c r="D1589" s="664" t="s">
        <v>4213</v>
      </c>
      <c r="E1589" s="663" t="s">
        <v>2188</v>
      </c>
      <c r="F1589" s="664" t="s">
        <v>4240</v>
      </c>
      <c r="G1589" s="663" t="s">
        <v>1772</v>
      </c>
      <c r="H1589" s="663" t="s">
        <v>2368</v>
      </c>
      <c r="I1589" s="663" t="s">
        <v>2369</v>
      </c>
      <c r="J1589" s="663" t="s">
        <v>2370</v>
      </c>
      <c r="K1589" s="663" t="s">
        <v>2371</v>
      </c>
      <c r="L1589" s="665">
        <v>292.41025945194457</v>
      </c>
      <c r="M1589" s="665">
        <v>34.1</v>
      </c>
      <c r="N1589" s="666">
        <v>9971.1898473113106</v>
      </c>
    </row>
    <row r="1590" spans="1:14" ht="14.4" customHeight="1" x14ac:dyDescent="0.3">
      <c r="A1590" s="661" t="s">
        <v>3020</v>
      </c>
      <c r="B1590" s="662" t="s">
        <v>4199</v>
      </c>
      <c r="C1590" s="663" t="s">
        <v>3021</v>
      </c>
      <c r="D1590" s="664" t="s">
        <v>4213</v>
      </c>
      <c r="E1590" s="663" t="s">
        <v>2188</v>
      </c>
      <c r="F1590" s="664" t="s">
        <v>4240</v>
      </c>
      <c r="G1590" s="663" t="s">
        <v>1772</v>
      </c>
      <c r="H1590" s="663" t="s">
        <v>2372</v>
      </c>
      <c r="I1590" s="663" t="s">
        <v>2373</v>
      </c>
      <c r="J1590" s="663" t="s">
        <v>2374</v>
      </c>
      <c r="K1590" s="663"/>
      <c r="L1590" s="665">
        <v>194.64666666666665</v>
      </c>
      <c r="M1590" s="665">
        <v>7.1999999999999993</v>
      </c>
      <c r="N1590" s="666">
        <v>1401.4559999999997</v>
      </c>
    </row>
    <row r="1591" spans="1:14" ht="14.4" customHeight="1" x14ac:dyDescent="0.3">
      <c r="A1591" s="661" t="s">
        <v>3020</v>
      </c>
      <c r="B1591" s="662" t="s">
        <v>4199</v>
      </c>
      <c r="C1591" s="663" t="s">
        <v>3021</v>
      </c>
      <c r="D1591" s="664" t="s">
        <v>4213</v>
      </c>
      <c r="E1591" s="663" t="s">
        <v>2188</v>
      </c>
      <c r="F1591" s="664" t="s">
        <v>4240</v>
      </c>
      <c r="G1591" s="663" t="s">
        <v>1772</v>
      </c>
      <c r="H1591" s="663" t="s">
        <v>3741</v>
      </c>
      <c r="I1591" s="663" t="s">
        <v>3741</v>
      </c>
      <c r="J1591" s="663" t="s">
        <v>3742</v>
      </c>
      <c r="K1591" s="663" t="s">
        <v>3743</v>
      </c>
      <c r="L1591" s="665">
        <v>743.08999999999992</v>
      </c>
      <c r="M1591" s="665">
        <v>1</v>
      </c>
      <c r="N1591" s="666">
        <v>743.08999999999992</v>
      </c>
    </row>
    <row r="1592" spans="1:14" ht="14.4" customHeight="1" x14ac:dyDescent="0.3">
      <c r="A1592" s="661" t="s">
        <v>3020</v>
      </c>
      <c r="B1592" s="662" t="s">
        <v>4199</v>
      </c>
      <c r="C1592" s="663" t="s">
        <v>3021</v>
      </c>
      <c r="D1592" s="664" t="s">
        <v>4213</v>
      </c>
      <c r="E1592" s="663" t="s">
        <v>2188</v>
      </c>
      <c r="F1592" s="664" t="s">
        <v>4240</v>
      </c>
      <c r="G1592" s="663" t="s">
        <v>1772</v>
      </c>
      <c r="H1592" s="663" t="s">
        <v>2375</v>
      </c>
      <c r="I1592" s="663" t="s">
        <v>2375</v>
      </c>
      <c r="J1592" s="663" t="s">
        <v>2376</v>
      </c>
      <c r="K1592" s="663" t="s">
        <v>2198</v>
      </c>
      <c r="L1592" s="665">
        <v>960.00544255332841</v>
      </c>
      <c r="M1592" s="665">
        <v>16.899999999999999</v>
      </c>
      <c r="N1592" s="666">
        <v>16224.091979151248</v>
      </c>
    </row>
    <row r="1593" spans="1:14" ht="14.4" customHeight="1" x14ac:dyDescent="0.3">
      <c r="A1593" s="661" t="s">
        <v>3020</v>
      </c>
      <c r="B1593" s="662" t="s">
        <v>4199</v>
      </c>
      <c r="C1593" s="663" t="s">
        <v>3021</v>
      </c>
      <c r="D1593" s="664" t="s">
        <v>4213</v>
      </c>
      <c r="E1593" s="663" t="s">
        <v>2377</v>
      </c>
      <c r="F1593" s="664" t="s">
        <v>4241</v>
      </c>
      <c r="G1593" s="663"/>
      <c r="H1593" s="663" t="s">
        <v>2882</v>
      </c>
      <c r="I1593" s="663" t="s">
        <v>2883</v>
      </c>
      <c r="J1593" s="663" t="s">
        <v>2884</v>
      </c>
      <c r="K1593" s="663"/>
      <c r="L1593" s="665">
        <v>30.276961236748825</v>
      </c>
      <c r="M1593" s="665">
        <v>235</v>
      </c>
      <c r="N1593" s="666">
        <v>7115.0858906359736</v>
      </c>
    </row>
    <row r="1594" spans="1:14" ht="14.4" customHeight="1" x14ac:dyDescent="0.3">
      <c r="A1594" s="661" t="s">
        <v>3020</v>
      </c>
      <c r="B1594" s="662" t="s">
        <v>4199</v>
      </c>
      <c r="C1594" s="663" t="s">
        <v>3021</v>
      </c>
      <c r="D1594" s="664" t="s">
        <v>4213</v>
      </c>
      <c r="E1594" s="663" t="s">
        <v>2377</v>
      </c>
      <c r="F1594" s="664" t="s">
        <v>4241</v>
      </c>
      <c r="G1594" s="663" t="s">
        <v>627</v>
      </c>
      <c r="H1594" s="663" t="s">
        <v>2386</v>
      </c>
      <c r="I1594" s="663" t="s">
        <v>2387</v>
      </c>
      <c r="J1594" s="663" t="s">
        <v>2388</v>
      </c>
      <c r="K1594" s="663" t="s">
        <v>2389</v>
      </c>
      <c r="L1594" s="665">
        <v>765.13000000000034</v>
      </c>
      <c r="M1594" s="665">
        <v>2</v>
      </c>
      <c r="N1594" s="666">
        <v>1530.2600000000007</v>
      </c>
    </row>
    <row r="1595" spans="1:14" ht="14.4" customHeight="1" x14ac:dyDescent="0.3">
      <c r="A1595" s="661" t="s">
        <v>3020</v>
      </c>
      <c r="B1595" s="662" t="s">
        <v>4199</v>
      </c>
      <c r="C1595" s="663" t="s">
        <v>3021</v>
      </c>
      <c r="D1595" s="664" t="s">
        <v>4213</v>
      </c>
      <c r="E1595" s="663" t="s">
        <v>2377</v>
      </c>
      <c r="F1595" s="664" t="s">
        <v>4241</v>
      </c>
      <c r="G1595" s="663" t="s">
        <v>627</v>
      </c>
      <c r="H1595" s="663" t="s">
        <v>3744</v>
      </c>
      <c r="I1595" s="663" t="s">
        <v>3745</v>
      </c>
      <c r="J1595" s="663" t="s">
        <v>3746</v>
      </c>
      <c r="K1595" s="663" t="s">
        <v>3747</v>
      </c>
      <c r="L1595" s="665">
        <v>45.8757613741586</v>
      </c>
      <c r="M1595" s="665">
        <v>3</v>
      </c>
      <c r="N1595" s="666">
        <v>137.6272841224758</v>
      </c>
    </row>
    <row r="1596" spans="1:14" ht="14.4" customHeight="1" x14ac:dyDescent="0.3">
      <c r="A1596" s="661" t="s">
        <v>3020</v>
      </c>
      <c r="B1596" s="662" t="s">
        <v>4199</v>
      </c>
      <c r="C1596" s="663" t="s">
        <v>3021</v>
      </c>
      <c r="D1596" s="664" t="s">
        <v>4213</v>
      </c>
      <c r="E1596" s="663" t="s">
        <v>2377</v>
      </c>
      <c r="F1596" s="664" t="s">
        <v>4241</v>
      </c>
      <c r="G1596" s="663" t="s">
        <v>627</v>
      </c>
      <c r="H1596" s="663" t="s">
        <v>2390</v>
      </c>
      <c r="I1596" s="663" t="s">
        <v>2391</v>
      </c>
      <c r="J1596" s="663" t="s">
        <v>2392</v>
      </c>
      <c r="K1596" s="663" t="s">
        <v>2393</v>
      </c>
      <c r="L1596" s="665">
        <v>108.82999999999997</v>
      </c>
      <c r="M1596" s="665">
        <v>5</v>
      </c>
      <c r="N1596" s="666">
        <v>544.14999999999986</v>
      </c>
    </row>
    <row r="1597" spans="1:14" ht="14.4" customHeight="1" x14ac:dyDescent="0.3">
      <c r="A1597" s="661" t="s">
        <v>3020</v>
      </c>
      <c r="B1597" s="662" t="s">
        <v>4199</v>
      </c>
      <c r="C1597" s="663" t="s">
        <v>3021</v>
      </c>
      <c r="D1597" s="664" t="s">
        <v>4213</v>
      </c>
      <c r="E1597" s="663" t="s">
        <v>2377</v>
      </c>
      <c r="F1597" s="664" t="s">
        <v>4241</v>
      </c>
      <c r="G1597" s="663" t="s">
        <v>627</v>
      </c>
      <c r="H1597" s="663" t="s">
        <v>3748</v>
      </c>
      <c r="I1597" s="663" t="s">
        <v>3749</v>
      </c>
      <c r="J1597" s="663" t="s">
        <v>2388</v>
      </c>
      <c r="K1597" s="663" t="s">
        <v>3750</v>
      </c>
      <c r="L1597" s="665">
        <v>0</v>
      </c>
      <c r="M1597" s="665">
        <v>0</v>
      </c>
      <c r="N1597" s="666">
        <v>0</v>
      </c>
    </row>
    <row r="1598" spans="1:14" ht="14.4" customHeight="1" x14ac:dyDescent="0.3">
      <c r="A1598" s="661" t="s">
        <v>3020</v>
      </c>
      <c r="B1598" s="662" t="s">
        <v>4199</v>
      </c>
      <c r="C1598" s="663" t="s">
        <v>3021</v>
      </c>
      <c r="D1598" s="664" t="s">
        <v>4213</v>
      </c>
      <c r="E1598" s="663" t="s">
        <v>2377</v>
      </c>
      <c r="F1598" s="664" t="s">
        <v>4241</v>
      </c>
      <c r="G1598" s="663" t="s">
        <v>627</v>
      </c>
      <c r="H1598" s="663" t="s">
        <v>3751</v>
      </c>
      <c r="I1598" s="663" t="s">
        <v>3752</v>
      </c>
      <c r="J1598" s="663" t="s">
        <v>3753</v>
      </c>
      <c r="K1598" s="663" t="s">
        <v>3754</v>
      </c>
      <c r="L1598" s="665">
        <v>158.21000000000006</v>
      </c>
      <c r="M1598" s="665">
        <v>1</v>
      </c>
      <c r="N1598" s="666">
        <v>158.21000000000006</v>
      </c>
    </row>
    <row r="1599" spans="1:14" ht="14.4" customHeight="1" x14ac:dyDescent="0.3">
      <c r="A1599" s="661" t="s">
        <v>3020</v>
      </c>
      <c r="B1599" s="662" t="s">
        <v>4199</v>
      </c>
      <c r="C1599" s="663" t="s">
        <v>3021</v>
      </c>
      <c r="D1599" s="664" t="s">
        <v>4213</v>
      </c>
      <c r="E1599" s="663" t="s">
        <v>2377</v>
      </c>
      <c r="F1599" s="664" t="s">
        <v>4241</v>
      </c>
      <c r="G1599" s="663" t="s">
        <v>627</v>
      </c>
      <c r="H1599" s="663" t="s">
        <v>3755</v>
      </c>
      <c r="I1599" s="663" t="s">
        <v>3756</v>
      </c>
      <c r="J1599" s="663" t="s">
        <v>3757</v>
      </c>
      <c r="K1599" s="663" t="s">
        <v>3758</v>
      </c>
      <c r="L1599" s="665">
        <v>263.10000000000002</v>
      </c>
      <c r="M1599" s="665">
        <v>1</v>
      </c>
      <c r="N1599" s="666">
        <v>263.10000000000002</v>
      </c>
    </row>
    <row r="1600" spans="1:14" ht="14.4" customHeight="1" x14ac:dyDescent="0.3">
      <c r="A1600" s="661" t="s">
        <v>3020</v>
      </c>
      <c r="B1600" s="662" t="s">
        <v>4199</v>
      </c>
      <c r="C1600" s="663" t="s">
        <v>3021</v>
      </c>
      <c r="D1600" s="664" t="s">
        <v>4213</v>
      </c>
      <c r="E1600" s="663" t="s">
        <v>2377</v>
      </c>
      <c r="F1600" s="664" t="s">
        <v>4241</v>
      </c>
      <c r="G1600" s="663" t="s">
        <v>1772</v>
      </c>
      <c r="H1600" s="663" t="s">
        <v>2889</v>
      </c>
      <c r="I1600" s="663" t="s">
        <v>2890</v>
      </c>
      <c r="J1600" s="663" t="s">
        <v>2891</v>
      </c>
      <c r="K1600" s="663" t="s">
        <v>2892</v>
      </c>
      <c r="L1600" s="665">
        <v>2867.0618388985436</v>
      </c>
      <c r="M1600" s="665">
        <v>127</v>
      </c>
      <c r="N1600" s="666">
        <v>364116.85354011506</v>
      </c>
    </row>
    <row r="1601" spans="1:14" ht="14.4" customHeight="1" x14ac:dyDescent="0.3">
      <c r="A1601" s="661" t="s">
        <v>3020</v>
      </c>
      <c r="B1601" s="662" t="s">
        <v>4199</v>
      </c>
      <c r="C1601" s="663" t="s">
        <v>3021</v>
      </c>
      <c r="D1601" s="664" t="s">
        <v>4213</v>
      </c>
      <c r="E1601" s="663" t="s">
        <v>2377</v>
      </c>
      <c r="F1601" s="664" t="s">
        <v>4241</v>
      </c>
      <c r="G1601" s="663" t="s">
        <v>1772</v>
      </c>
      <c r="H1601" s="663" t="s">
        <v>3759</v>
      </c>
      <c r="I1601" s="663" t="s">
        <v>3760</v>
      </c>
      <c r="J1601" s="663" t="s">
        <v>3761</v>
      </c>
      <c r="K1601" s="663" t="s">
        <v>3762</v>
      </c>
      <c r="L1601" s="665">
        <v>5716.9</v>
      </c>
      <c r="M1601" s="665">
        <v>20</v>
      </c>
      <c r="N1601" s="666">
        <v>114338</v>
      </c>
    </row>
    <row r="1602" spans="1:14" ht="14.4" customHeight="1" x14ac:dyDescent="0.3">
      <c r="A1602" s="661" t="s">
        <v>3020</v>
      </c>
      <c r="B1602" s="662" t="s">
        <v>4199</v>
      </c>
      <c r="C1602" s="663" t="s">
        <v>3021</v>
      </c>
      <c r="D1602" s="664" t="s">
        <v>4213</v>
      </c>
      <c r="E1602" s="663" t="s">
        <v>2377</v>
      </c>
      <c r="F1602" s="664" t="s">
        <v>4241</v>
      </c>
      <c r="G1602" s="663" t="s">
        <v>1772</v>
      </c>
      <c r="H1602" s="663" t="s">
        <v>2394</v>
      </c>
      <c r="I1602" s="663" t="s">
        <v>2394</v>
      </c>
      <c r="J1602" s="663" t="s">
        <v>2395</v>
      </c>
      <c r="K1602" s="663" t="s">
        <v>2396</v>
      </c>
      <c r="L1602" s="665">
        <v>159.49999999999994</v>
      </c>
      <c r="M1602" s="665">
        <v>61.900000000000013</v>
      </c>
      <c r="N1602" s="666">
        <v>9873.0499999999993</v>
      </c>
    </row>
    <row r="1603" spans="1:14" ht="14.4" customHeight="1" x14ac:dyDescent="0.3">
      <c r="A1603" s="661" t="s">
        <v>3020</v>
      </c>
      <c r="B1603" s="662" t="s">
        <v>4199</v>
      </c>
      <c r="C1603" s="663" t="s">
        <v>3021</v>
      </c>
      <c r="D1603" s="664" t="s">
        <v>4213</v>
      </c>
      <c r="E1603" s="663" t="s">
        <v>2377</v>
      </c>
      <c r="F1603" s="664" t="s">
        <v>4241</v>
      </c>
      <c r="G1603" s="663" t="s">
        <v>1772</v>
      </c>
      <c r="H1603" s="663" t="s">
        <v>2893</v>
      </c>
      <c r="I1603" s="663" t="s">
        <v>2893</v>
      </c>
      <c r="J1603" s="663" t="s">
        <v>2395</v>
      </c>
      <c r="K1603" s="663" t="s">
        <v>2894</v>
      </c>
      <c r="L1603" s="665">
        <v>308</v>
      </c>
      <c r="M1603" s="665">
        <v>25.099999999999998</v>
      </c>
      <c r="N1603" s="666">
        <v>7730.7999999999993</v>
      </c>
    </row>
    <row r="1604" spans="1:14" ht="14.4" customHeight="1" x14ac:dyDescent="0.3">
      <c r="A1604" s="661" t="s">
        <v>3020</v>
      </c>
      <c r="B1604" s="662" t="s">
        <v>4199</v>
      </c>
      <c r="C1604" s="663" t="s">
        <v>3021</v>
      </c>
      <c r="D1604" s="664" t="s">
        <v>4213</v>
      </c>
      <c r="E1604" s="663" t="s">
        <v>2895</v>
      </c>
      <c r="F1604" s="664" t="s">
        <v>4243</v>
      </c>
      <c r="G1604" s="663"/>
      <c r="H1604" s="663"/>
      <c r="I1604" s="663" t="s">
        <v>3763</v>
      </c>
      <c r="J1604" s="663" t="s">
        <v>3764</v>
      </c>
      <c r="K1604" s="663"/>
      <c r="L1604" s="665">
        <v>9500</v>
      </c>
      <c r="M1604" s="665">
        <v>4</v>
      </c>
      <c r="N1604" s="666">
        <v>38000</v>
      </c>
    </row>
    <row r="1605" spans="1:14" ht="14.4" customHeight="1" x14ac:dyDescent="0.3">
      <c r="A1605" s="661" t="s">
        <v>3020</v>
      </c>
      <c r="B1605" s="662" t="s">
        <v>4199</v>
      </c>
      <c r="C1605" s="663" t="s">
        <v>3021</v>
      </c>
      <c r="D1605" s="664" t="s">
        <v>4213</v>
      </c>
      <c r="E1605" s="663" t="s">
        <v>2895</v>
      </c>
      <c r="F1605" s="664" t="s">
        <v>4243</v>
      </c>
      <c r="G1605" s="663"/>
      <c r="H1605" s="663"/>
      <c r="I1605" s="663" t="s">
        <v>2898</v>
      </c>
      <c r="J1605" s="663" t="s">
        <v>2899</v>
      </c>
      <c r="K1605" s="663"/>
      <c r="L1605" s="665">
        <v>2145</v>
      </c>
      <c r="M1605" s="665">
        <v>4</v>
      </c>
      <c r="N1605" s="666">
        <v>8580</v>
      </c>
    </row>
    <row r="1606" spans="1:14" ht="14.4" customHeight="1" x14ac:dyDescent="0.3">
      <c r="A1606" s="661" t="s">
        <v>3020</v>
      </c>
      <c r="B1606" s="662" t="s">
        <v>4199</v>
      </c>
      <c r="C1606" s="663" t="s">
        <v>3021</v>
      </c>
      <c r="D1606" s="664" t="s">
        <v>4213</v>
      </c>
      <c r="E1606" s="663" t="s">
        <v>2895</v>
      </c>
      <c r="F1606" s="664" t="s">
        <v>4243</v>
      </c>
      <c r="G1606" s="663"/>
      <c r="H1606" s="663"/>
      <c r="I1606" s="663" t="s">
        <v>2900</v>
      </c>
      <c r="J1606" s="663" t="s">
        <v>2901</v>
      </c>
      <c r="K1606" s="663"/>
      <c r="L1606" s="665">
        <v>7367.5973684210512</v>
      </c>
      <c r="M1606" s="665">
        <v>76</v>
      </c>
      <c r="N1606" s="666">
        <v>559937.39999999991</v>
      </c>
    </row>
    <row r="1607" spans="1:14" ht="14.4" customHeight="1" x14ac:dyDescent="0.3">
      <c r="A1607" s="661" t="s">
        <v>3020</v>
      </c>
      <c r="B1607" s="662" t="s">
        <v>4199</v>
      </c>
      <c r="C1607" s="663" t="s">
        <v>3021</v>
      </c>
      <c r="D1607" s="664" t="s">
        <v>4213</v>
      </c>
      <c r="E1607" s="663" t="s">
        <v>2895</v>
      </c>
      <c r="F1607" s="664" t="s">
        <v>4243</v>
      </c>
      <c r="G1607" s="663"/>
      <c r="H1607" s="663"/>
      <c r="I1607" s="663" t="s">
        <v>2902</v>
      </c>
      <c r="J1607" s="663" t="s">
        <v>2903</v>
      </c>
      <c r="K1607" s="663"/>
      <c r="L1607" s="665">
        <v>3315</v>
      </c>
      <c r="M1607" s="665">
        <v>6</v>
      </c>
      <c r="N1607" s="666">
        <v>19890</v>
      </c>
    </row>
    <row r="1608" spans="1:14" ht="14.4" customHeight="1" x14ac:dyDescent="0.3">
      <c r="A1608" s="661" t="s">
        <v>3020</v>
      </c>
      <c r="B1608" s="662" t="s">
        <v>4199</v>
      </c>
      <c r="C1608" s="663" t="s">
        <v>3021</v>
      </c>
      <c r="D1608" s="664" t="s">
        <v>4213</v>
      </c>
      <c r="E1608" s="663" t="s">
        <v>2895</v>
      </c>
      <c r="F1608" s="664" t="s">
        <v>4243</v>
      </c>
      <c r="G1608" s="663"/>
      <c r="H1608" s="663"/>
      <c r="I1608" s="663" t="s">
        <v>2904</v>
      </c>
      <c r="J1608" s="663" t="s">
        <v>2905</v>
      </c>
      <c r="K1608" s="663"/>
      <c r="L1608" s="665">
        <v>4272.3499999999995</v>
      </c>
      <c r="M1608" s="665">
        <v>6</v>
      </c>
      <c r="N1608" s="666">
        <v>25634.1</v>
      </c>
    </row>
    <row r="1609" spans="1:14" ht="14.4" customHeight="1" x14ac:dyDescent="0.3">
      <c r="A1609" s="661" t="s">
        <v>3020</v>
      </c>
      <c r="B1609" s="662" t="s">
        <v>4199</v>
      </c>
      <c r="C1609" s="663" t="s">
        <v>3021</v>
      </c>
      <c r="D1609" s="664" t="s">
        <v>4213</v>
      </c>
      <c r="E1609" s="663" t="s">
        <v>2895</v>
      </c>
      <c r="F1609" s="664" t="s">
        <v>4243</v>
      </c>
      <c r="G1609" s="663"/>
      <c r="H1609" s="663"/>
      <c r="I1609" s="663" t="s">
        <v>3765</v>
      </c>
      <c r="J1609" s="663" t="s">
        <v>3766</v>
      </c>
      <c r="K1609" s="663" t="s">
        <v>3767</v>
      </c>
      <c r="L1609" s="665">
        <v>16469.2</v>
      </c>
      <c r="M1609" s="665">
        <v>1</v>
      </c>
      <c r="N1609" s="666">
        <v>16469.2</v>
      </c>
    </row>
    <row r="1610" spans="1:14" ht="14.4" customHeight="1" x14ac:dyDescent="0.3">
      <c r="A1610" s="661" t="s">
        <v>3020</v>
      </c>
      <c r="B1610" s="662" t="s">
        <v>4199</v>
      </c>
      <c r="C1610" s="663" t="s">
        <v>3021</v>
      </c>
      <c r="D1610" s="664" t="s">
        <v>4213</v>
      </c>
      <c r="E1610" s="663" t="s">
        <v>2895</v>
      </c>
      <c r="F1610" s="664" t="s">
        <v>4243</v>
      </c>
      <c r="G1610" s="663"/>
      <c r="H1610" s="663"/>
      <c r="I1610" s="663" t="s">
        <v>2906</v>
      </c>
      <c r="J1610" s="663" t="s">
        <v>2907</v>
      </c>
      <c r="K1610" s="663" t="s">
        <v>2908</v>
      </c>
      <c r="L1610" s="665">
        <v>1287</v>
      </c>
      <c r="M1610" s="665">
        <v>104</v>
      </c>
      <c r="N1610" s="666">
        <v>133848</v>
      </c>
    </row>
    <row r="1611" spans="1:14" ht="14.4" customHeight="1" x14ac:dyDescent="0.3">
      <c r="A1611" s="661" t="s">
        <v>3020</v>
      </c>
      <c r="B1611" s="662" t="s">
        <v>4199</v>
      </c>
      <c r="C1611" s="663" t="s">
        <v>3021</v>
      </c>
      <c r="D1611" s="664" t="s">
        <v>4213</v>
      </c>
      <c r="E1611" s="663" t="s">
        <v>2895</v>
      </c>
      <c r="F1611" s="664" t="s">
        <v>4243</v>
      </c>
      <c r="G1611" s="663"/>
      <c r="H1611" s="663"/>
      <c r="I1611" s="663" t="s">
        <v>2909</v>
      </c>
      <c r="J1611" s="663" t="s">
        <v>2910</v>
      </c>
      <c r="K1611" s="663" t="s">
        <v>2908</v>
      </c>
      <c r="L1611" s="665">
        <v>1345.2999999999997</v>
      </c>
      <c r="M1611" s="665">
        <v>24</v>
      </c>
      <c r="N1611" s="666">
        <v>32287.199999999993</v>
      </c>
    </row>
    <row r="1612" spans="1:14" ht="14.4" customHeight="1" x14ac:dyDescent="0.3">
      <c r="A1612" s="661" t="s">
        <v>3020</v>
      </c>
      <c r="B1612" s="662" t="s">
        <v>4199</v>
      </c>
      <c r="C1612" s="663" t="s">
        <v>3021</v>
      </c>
      <c r="D1612" s="664" t="s">
        <v>4213</v>
      </c>
      <c r="E1612" s="663" t="s">
        <v>2895</v>
      </c>
      <c r="F1612" s="664" t="s">
        <v>4243</v>
      </c>
      <c r="G1612" s="663"/>
      <c r="H1612" s="663"/>
      <c r="I1612" s="663" t="s">
        <v>2911</v>
      </c>
      <c r="J1612" s="663" t="s">
        <v>2912</v>
      </c>
      <c r="K1612" s="663"/>
      <c r="L1612" s="665">
        <v>4305.4000000000005</v>
      </c>
      <c r="M1612" s="665">
        <v>44</v>
      </c>
      <c r="N1612" s="666">
        <v>189437.6</v>
      </c>
    </row>
    <row r="1613" spans="1:14" ht="14.4" customHeight="1" x14ac:dyDescent="0.3">
      <c r="A1613" s="661" t="s">
        <v>3020</v>
      </c>
      <c r="B1613" s="662" t="s">
        <v>4199</v>
      </c>
      <c r="C1613" s="663" t="s">
        <v>3021</v>
      </c>
      <c r="D1613" s="664" t="s">
        <v>4213</v>
      </c>
      <c r="E1613" s="663" t="s">
        <v>2895</v>
      </c>
      <c r="F1613" s="664" t="s">
        <v>4243</v>
      </c>
      <c r="G1613" s="663"/>
      <c r="H1613" s="663"/>
      <c r="I1613" s="663" t="s">
        <v>3768</v>
      </c>
      <c r="J1613" s="663" t="s">
        <v>3769</v>
      </c>
      <c r="K1613" s="663" t="s">
        <v>3770</v>
      </c>
      <c r="L1613" s="665">
        <v>1100</v>
      </c>
      <c r="M1613" s="665">
        <v>1</v>
      </c>
      <c r="N1613" s="666">
        <v>1100</v>
      </c>
    </row>
    <row r="1614" spans="1:14" ht="14.4" customHeight="1" x14ac:dyDescent="0.3">
      <c r="A1614" s="661" t="s">
        <v>3020</v>
      </c>
      <c r="B1614" s="662" t="s">
        <v>4199</v>
      </c>
      <c r="C1614" s="663" t="s">
        <v>3021</v>
      </c>
      <c r="D1614" s="664" t="s">
        <v>4213</v>
      </c>
      <c r="E1614" s="663" t="s">
        <v>2895</v>
      </c>
      <c r="F1614" s="664" t="s">
        <v>4243</v>
      </c>
      <c r="G1614" s="663"/>
      <c r="H1614" s="663"/>
      <c r="I1614" s="663" t="s">
        <v>2916</v>
      </c>
      <c r="J1614" s="663" t="s">
        <v>2917</v>
      </c>
      <c r="K1614" s="663"/>
      <c r="L1614" s="665">
        <v>2945.8</v>
      </c>
      <c r="M1614" s="665">
        <v>16</v>
      </c>
      <c r="N1614" s="666">
        <v>47132.800000000003</v>
      </c>
    </row>
    <row r="1615" spans="1:14" ht="14.4" customHeight="1" x14ac:dyDescent="0.3">
      <c r="A1615" s="661" t="s">
        <v>3020</v>
      </c>
      <c r="B1615" s="662" t="s">
        <v>4199</v>
      </c>
      <c r="C1615" s="663" t="s">
        <v>3021</v>
      </c>
      <c r="D1615" s="664" t="s">
        <v>4213</v>
      </c>
      <c r="E1615" s="663" t="s">
        <v>3771</v>
      </c>
      <c r="F1615" s="664" t="s">
        <v>4244</v>
      </c>
      <c r="G1615" s="663"/>
      <c r="H1615" s="663"/>
      <c r="I1615" s="663" t="s">
        <v>3772</v>
      </c>
      <c r="J1615" s="663" t="s">
        <v>3773</v>
      </c>
      <c r="K1615" s="663"/>
      <c r="L1615" s="665">
        <v>4008.7908823529415</v>
      </c>
      <c r="M1615" s="665">
        <v>68</v>
      </c>
      <c r="N1615" s="666">
        <v>272597.78000000003</v>
      </c>
    </row>
    <row r="1616" spans="1:14" ht="14.4" customHeight="1" x14ac:dyDescent="0.3">
      <c r="A1616" s="661" t="s">
        <v>3020</v>
      </c>
      <c r="B1616" s="662" t="s">
        <v>4199</v>
      </c>
      <c r="C1616" s="663" t="s">
        <v>3021</v>
      </c>
      <c r="D1616" s="664" t="s">
        <v>4213</v>
      </c>
      <c r="E1616" s="663" t="s">
        <v>3771</v>
      </c>
      <c r="F1616" s="664" t="s">
        <v>4244</v>
      </c>
      <c r="G1616" s="663"/>
      <c r="H1616" s="663"/>
      <c r="I1616" s="663" t="s">
        <v>3774</v>
      </c>
      <c r="J1616" s="663" t="s">
        <v>3775</v>
      </c>
      <c r="K1616" s="663"/>
      <c r="L1616" s="665">
        <v>4340.875</v>
      </c>
      <c r="M1616" s="665">
        <v>8</v>
      </c>
      <c r="N1616" s="666">
        <v>34727</v>
      </c>
    </row>
    <row r="1617" spans="1:14" ht="14.4" customHeight="1" x14ac:dyDescent="0.3">
      <c r="A1617" s="661" t="s">
        <v>3020</v>
      </c>
      <c r="B1617" s="662" t="s">
        <v>4199</v>
      </c>
      <c r="C1617" s="663" t="s">
        <v>3021</v>
      </c>
      <c r="D1617" s="664" t="s">
        <v>4213</v>
      </c>
      <c r="E1617" s="663" t="s">
        <v>3771</v>
      </c>
      <c r="F1617" s="664" t="s">
        <v>4244</v>
      </c>
      <c r="G1617" s="663"/>
      <c r="H1617" s="663"/>
      <c r="I1617" s="663" t="s">
        <v>3776</v>
      </c>
      <c r="J1617" s="663" t="s">
        <v>3777</v>
      </c>
      <c r="K1617" s="663" t="s">
        <v>3778</v>
      </c>
      <c r="L1617" s="665">
        <v>12758.089999999998</v>
      </c>
      <c r="M1617" s="665">
        <v>6</v>
      </c>
      <c r="N1617" s="666">
        <v>76548.539999999994</v>
      </c>
    </row>
    <row r="1618" spans="1:14" ht="14.4" customHeight="1" x14ac:dyDescent="0.3">
      <c r="A1618" s="661" t="s">
        <v>3020</v>
      </c>
      <c r="B1618" s="662" t="s">
        <v>4199</v>
      </c>
      <c r="C1618" s="663" t="s">
        <v>3021</v>
      </c>
      <c r="D1618" s="664" t="s">
        <v>4213</v>
      </c>
      <c r="E1618" s="663" t="s">
        <v>2397</v>
      </c>
      <c r="F1618" s="664" t="s">
        <v>4242</v>
      </c>
      <c r="G1618" s="663" t="s">
        <v>627</v>
      </c>
      <c r="H1618" s="663" t="s">
        <v>3779</v>
      </c>
      <c r="I1618" s="663" t="s">
        <v>3780</v>
      </c>
      <c r="J1618" s="663" t="s">
        <v>3781</v>
      </c>
      <c r="K1618" s="663" t="s">
        <v>3782</v>
      </c>
      <c r="L1618" s="665">
        <v>3787.17</v>
      </c>
      <c r="M1618" s="665">
        <v>2</v>
      </c>
      <c r="N1618" s="666">
        <v>7574.34</v>
      </c>
    </row>
    <row r="1619" spans="1:14" ht="14.4" customHeight="1" x14ac:dyDescent="0.3">
      <c r="A1619" s="661" t="s">
        <v>3020</v>
      </c>
      <c r="B1619" s="662" t="s">
        <v>4199</v>
      </c>
      <c r="C1619" s="663" t="s">
        <v>3021</v>
      </c>
      <c r="D1619" s="664" t="s">
        <v>4213</v>
      </c>
      <c r="E1619" s="663" t="s">
        <v>2397</v>
      </c>
      <c r="F1619" s="664" t="s">
        <v>4242</v>
      </c>
      <c r="G1619" s="663" t="s">
        <v>627</v>
      </c>
      <c r="H1619" s="663" t="s">
        <v>3783</v>
      </c>
      <c r="I1619" s="663" t="s">
        <v>3784</v>
      </c>
      <c r="J1619" s="663" t="s">
        <v>3785</v>
      </c>
      <c r="K1619" s="663" t="s">
        <v>3786</v>
      </c>
      <c r="L1619" s="665">
        <v>2081.1807685659965</v>
      </c>
      <c r="M1619" s="665">
        <v>124.75</v>
      </c>
      <c r="N1619" s="666">
        <v>259627.30087860808</v>
      </c>
    </row>
    <row r="1620" spans="1:14" ht="14.4" customHeight="1" x14ac:dyDescent="0.3">
      <c r="A1620" s="661" t="s">
        <v>3020</v>
      </c>
      <c r="B1620" s="662" t="s">
        <v>4199</v>
      </c>
      <c r="C1620" s="663" t="s">
        <v>3021</v>
      </c>
      <c r="D1620" s="664" t="s">
        <v>4213</v>
      </c>
      <c r="E1620" s="663" t="s">
        <v>2397</v>
      </c>
      <c r="F1620" s="664" t="s">
        <v>4242</v>
      </c>
      <c r="G1620" s="663" t="s">
        <v>627</v>
      </c>
      <c r="H1620" s="663" t="s">
        <v>2402</v>
      </c>
      <c r="I1620" s="663" t="s">
        <v>2403</v>
      </c>
      <c r="J1620" s="663" t="s">
        <v>2404</v>
      </c>
      <c r="K1620" s="663" t="s">
        <v>1324</v>
      </c>
      <c r="L1620" s="665">
        <v>309.88897405012057</v>
      </c>
      <c r="M1620" s="665">
        <v>137</v>
      </c>
      <c r="N1620" s="666">
        <v>42454.789444866517</v>
      </c>
    </row>
    <row r="1621" spans="1:14" ht="14.4" customHeight="1" x14ac:dyDescent="0.3">
      <c r="A1621" s="661" t="s">
        <v>3020</v>
      </c>
      <c r="B1621" s="662" t="s">
        <v>4199</v>
      </c>
      <c r="C1621" s="663" t="s">
        <v>3021</v>
      </c>
      <c r="D1621" s="664" t="s">
        <v>4213</v>
      </c>
      <c r="E1621" s="663" t="s">
        <v>2397</v>
      </c>
      <c r="F1621" s="664" t="s">
        <v>4242</v>
      </c>
      <c r="G1621" s="663" t="s">
        <v>627</v>
      </c>
      <c r="H1621" s="663" t="s">
        <v>2918</v>
      </c>
      <c r="I1621" s="663" t="s">
        <v>2919</v>
      </c>
      <c r="J1621" s="663" t="s">
        <v>2920</v>
      </c>
      <c r="K1621" s="663" t="s">
        <v>2921</v>
      </c>
      <c r="L1621" s="665">
        <v>2719.1999999999994</v>
      </c>
      <c r="M1621" s="665">
        <v>17.5</v>
      </c>
      <c r="N1621" s="666">
        <v>47585.999999999993</v>
      </c>
    </row>
    <row r="1622" spans="1:14" ht="14.4" customHeight="1" x14ac:dyDescent="0.3">
      <c r="A1622" s="661" t="s">
        <v>3020</v>
      </c>
      <c r="B1622" s="662" t="s">
        <v>4199</v>
      </c>
      <c r="C1622" s="663" t="s">
        <v>3021</v>
      </c>
      <c r="D1622" s="664" t="s">
        <v>4213</v>
      </c>
      <c r="E1622" s="663" t="s">
        <v>2397</v>
      </c>
      <c r="F1622" s="664" t="s">
        <v>4242</v>
      </c>
      <c r="G1622" s="663" t="s">
        <v>627</v>
      </c>
      <c r="H1622" s="663" t="s">
        <v>2405</v>
      </c>
      <c r="I1622" s="663" t="s">
        <v>2406</v>
      </c>
      <c r="J1622" s="663" t="s">
        <v>2407</v>
      </c>
      <c r="K1622" s="663" t="s">
        <v>2408</v>
      </c>
      <c r="L1622" s="665">
        <v>2299.1214826615851</v>
      </c>
      <c r="M1622" s="665">
        <v>239.4</v>
      </c>
      <c r="N1622" s="666">
        <v>550409.68294918351</v>
      </c>
    </row>
    <row r="1623" spans="1:14" ht="14.4" customHeight="1" x14ac:dyDescent="0.3">
      <c r="A1623" s="661" t="s">
        <v>3020</v>
      </c>
      <c r="B1623" s="662" t="s">
        <v>4199</v>
      </c>
      <c r="C1623" s="663" t="s">
        <v>3021</v>
      </c>
      <c r="D1623" s="664" t="s">
        <v>4213</v>
      </c>
      <c r="E1623" s="663" t="s">
        <v>2397</v>
      </c>
      <c r="F1623" s="664" t="s">
        <v>4242</v>
      </c>
      <c r="G1623" s="663" t="s">
        <v>627</v>
      </c>
      <c r="H1623" s="663" t="s">
        <v>3787</v>
      </c>
      <c r="I1623" s="663" t="s">
        <v>3788</v>
      </c>
      <c r="J1623" s="663" t="s">
        <v>3789</v>
      </c>
      <c r="K1623" s="663" t="s">
        <v>2408</v>
      </c>
      <c r="L1623" s="665">
        <v>2228.8199999999997</v>
      </c>
      <c r="M1623" s="665">
        <v>-0.2</v>
      </c>
      <c r="N1623" s="666">
        <v>-445.76399999999995</v>
      </c>
    </row>
    <row r="1624" spans="1:14" ht="14.4" customHeight="1" x14ac:dyDescent="0.3">
      <c r="A1624" s="661" t="s">
        <v>3020</v>
      </c>
      <c r="B1624" s="662" t="s">
        <v>4199</v>
      </c>
      <c r="C1624" s="663" t="s">
        <v>3021</v>
      </c>
      <c r="D1624" s="664" t="s">
        <v>4213</v>
      </c>
      <c r="E1624" s="663" t="s">
        <v>2397</v>
      </c>
      <c r="F1624" s="664" t="s">
        <v>4242</v>
      </c>
      <c r="G1624" s="663" t="s">
        <v>627</v>
      </c>
      <c r="H1624" s="663" t="s">
        <v>2922</v>
      </c>
      <c r="I1624" s="663" t="s">
        <v>2922</v>
      </c>
      <c r="J1624" s="663" t="s">
        <v>2923</v>
      </c>
      <c r="K1624" s="663" t="s">
        <v>2924</v>
      </c>
      <c r="L1624" s="665">
        <v>3530.9743750000007</v>
      </c>
      <c r="M1624" s="665">
        <v>32</v>
      </c>
      <c r="N1624" s="666">
        <v>112991.18000000002</v>
      </c>
    </row>
    <row r="1625" spans="1:14" ht="14.4" customHeight="1" x14ac:dyDescent="0.3">
      <c r="A1625" s="661" t="s">
        <v>3020</v>
      </c>
      <c r="B1625" s="662" t="s">
        <v>4199</v>
      </c>
      <c r="C1625" s="663" t="s">
        <v>3021</v>
      </c>
      <c r="D1625" s="664" t="s">
        <v>4213</v>
      </c>
      <c r="E1625" s="663" t="s">
        <v>2397</v>
      </c>
      <c r="F1625" s="664" t="s">
        <v>4242</v>
      </c>
      <c r="G1625" s="663" t="s">
        <v>627</v>
      </c>
      <c r="H1625" s="663" t="s">
        <v>2925</v>
      </c>
      <c r="I1625" s="663" t="s">
        <v>2926</v>
      </c>
      <c r="J1625" s="663" t="s">
        <v>2927</v>
      </c>
      <c r="K1625" s="663" t="s">
        <v>2924</v>
      </c>
      <c r="L1625" s="665">
        <v>1680.5799999999997</v>
      </c>
      <c r="M1625" s="665">
        <v>11</v>
      </c>
      <c r="N1625" s="666">
        <v>18486.379999999997</v>
      </c>
    </row>
    <row r="1626" spans="1:14" ht="14.4" customHeight="1" x14ac:dyDescent="0.3">
      <c r="A1626" s="661" t="s">
        <v>3020</v>
      </c>
      <c r="B1626" s="662" t="s">
        <v>4199</v>
      </c>
      <c r="C1626" s="663" t="s">
        <v>3021</v>
      </c>
      <c r="D1626" s="664" t="s">
        <v>4213</v>
      </c>
      <c r="E1626" s="663" t="s">
        <v>2397</v>
      </c>
      <c r="F1626" s="664" t="s">
        <v>4242</v>
      </c>
      <c r="G1626" s="663" t="s">
        <v>627</v>
      </c>
      <c r="H1626" s="663" t="s">
        <v>3790</v>
      </c>
      <c r="I1626" s="663" t="s">
        <v>3791</v>
      </c>
      <c r="J1626" s="663" t="s">
        <v>3792</v>
      </c>
      <c r="K1626" s="663" t="s">
        <v>2415</v>
      </c>
      <c r="L1626" s="665">
        <v>3746.6</v>
      </c>
      <c r="M1626" s="665">
        <v>5</v>
      </c>
      <c r="N1626" s="666">
        <v>18733</v>
      </c>
    </row>
    <row r="1627" spans="1:14" ht="14.4" customHeight="1" x14ac:dyDescent="0.3">
      <c r="A1627" s="661" t="s">
        <v>3020</v>
      </c>
      <c r="B1627" s="662" t="s">
        <v>4199</v>
      </c>
      <c r="C1627" s="663" t="s">
        <v>3021</v>
      </c>
      <c r="D1627" s="664" t="s">
        <v>4213</v>
      </c>
      <c r="E1627" s="663" t="s">
        <v>2397</v>
      </c>
      <c r="F1627" s="664" t="s">
        <v>4242</v>
      </c>
      <c r="G1627" s="663" t="s">
        <v>627</v>
      </c>
      <c r="H1627" s="663" t="s">
        <v>2928</v>
      </c>
      <c r="I1627" s="663" t="s">
        <v>2929</v>
      </c>
      <c r="J1627" s="663" t="s">
        <v>2930</v>
      </c>
      <c r="K1627" s="663" t="s">
        <v>2924</v>
      </c>
      <c r="L1627" s="665">
        <v>1342.4059934991108</v>
      </c>
      <c r="M1627" s="665">
        <v>14</v>
      </c>
      <c r="N1627" s="666">
        <v>18793.68390898755</v>
      </c>
    </row>
    <row r="1628" spans="1:14" ht="14.4" customHeight="1" x14ac:dyDescent="0.3">
      <c r="A1628" s="661" t="s">
        <v>3020</v>
      </c>
      <c r="B1628" s="662" t="s">
        <v>4199</v>
      </c>
      <c r="C1628" s="663" t="s">
        <v>3021</v>
      </c>
      <c r="D1628" s="664" t="s">
        <v>4213</v>
      </c>
      <c r="E1628" s="663" t="s">
        <v>2397</v>
      </c>
      <c r="F1628" s="664" t="s">
        <v>4242</v>
      </c>
      <c r="G1628" s="663" t="s">
        <v>627</v>
      </c>
      <c r="H1628" s="663" t="s">
        <v>3793</v>
      </c>
      <c r="I1628" s="663" t="s">
        <v>3794</v>
      </c>
      <c r="J1628" s="663" t="s">
        <v>3795</v>
      </c>
      <c r="K1628" s="663" t="s">
        <v>3796</v>
      </c>
      <c r="L1628" s="665">
        <v>2070.221422884732</v>
      </c>
      <c r="M1628" s="665">
        <v>85</v>
      </c>
      <c r="N1628" s="666">
        <v>175968.8209452022</v>
      </c>
    </row>
    <row r="1629" spans="1:14" ht="14.4" customHeight="1" x14ac:dyDescent="0.3">
      <c r="A1629" s="661" t="s">
        <v>3020</v>
      </c>
      <c r="B1629" s="662" t="s">
        <v>4199</v>
      </c>
      <c r="C1629" s="663" t="s">
        <v>3021</v>
      </c>
      <c r="D1629" s="664" t="s">
        <v>4213</v>
      </c>
      <c r="E1629" s="663" t="s">
        <v>2397</v>
      </c>
      <c r="F1629" s="664" t="s">
        <v>4242</v>
      </c>
      <c r="G1629" s="663" t="s">
        <v>627</v>
      </c>
      <c r="H1629" s="663" t="s">
        <v>3797</v>
      </c>
      <c r="I1629" s="663" t="s">
        <v>3798</v>
      </c>
      <c r="J1629" s="663" t="s">
        <v>3799</v>
      </c>
      <c r="K1629" s="663" t="s">
        <v>3800</v>
      </c>
      <c r="L1629" s="665">
        <v>2188.9499999999998</v>
      </c>
      <c r="M1629" s="665">
        <v>1</v>
      </c>
      <c r="N1629" s="666">
        <v>2188.9499999999998</v>
      </c>
    </row>
    <row r="1630" spans="1:14" ht="14.4" customHeight="1" x14ac:dyDescent="0.3">
      <c r="A1630" s="661" t="s">
        <v>3020</v>
      </c>
      <c r="B1630" s="662" t="s">
        <v>4199</v>
      </c>
      <c r="C1630" s="663" t="s">
        <v>3021</v>
      </c>
      <c r="D1630" s="664" t="s">
        <v>4213</v>
      </c>
      <c r="E1630" s="663" t="s">
        <v>2397</v>
      </c>
      <c r="F1630" s="664" t="s">
        <v>4242</v>
      </c>
      <c r="G1630" s="663" t="s">
        <v>627</v>
      </c>
      <c r="H1630" s="663" t="s">
        <v>3801</v>
      </c>
      <c r="I1630" s="663" t="s">
        <v>3802</v>
      </c>
      <c r="J1630" s="663" t="s">
        <v>3795</v>
      </c>
      <c r="K1630" s="663" t="s">
        <v>3803</v>
      </c>
      <c r="L1630" s="665">
        <v>3177.3331751498945</v>
      </c>
      <c r="M1630" s="665">
        <v>69</v>
      </c>
      <c r="N1630" s="666">
        <v>219235.98908534274</v>
      </c>
    </row>
    <row r="1631" spans="1:14" ht="14.4" customHeight="1" x14ac:dyDescent="0.3">
      <c r="A1631" s="661" t="s">
        <v>3020</v>
      </c>
      <c r="B1631" s="662" t="s">
        <v>4199</v>
      </c>
      <c r="C1631" s="663" t="s">
        <v>3021</v>
      </c>
      <c r="D1631" s="664" t="s">
        <v>4213</v>
      </c>
      <c r="E1631" s="663" t="s">
        <v>2397</v>
      </c>
      <c r="F1631" s="664" t="s">
        <v>4242</v>
      </c>
      <c r="G1631" s="663" t="s">
        <v>627</v>
      </c>
      <c r="H1631" s="663" t="s">
        <v>3804</v>
      </c>
      <c r="I1631" s="663" t="s">
        <v>3805</v>
      </c>
      <c r="J1631" s="663" t="s">
        <v>3806</v>
      </c>
      <c r="K1631" s="663" t="s">
        <v>2938</v>
      </c>
      <c r="L1631" s="665">
        <v>2861.1919382628162</v>
      </c>
      <c r="M1631" s="665">
        <v>4.5</v>
      </c>
      <c r="N1631" s="666">
        <v>12875.363722182672</v>
      </c>
    </row>
    <row r="1632" spans="1:14" ht="14.4" customHeight="1" x14ac:dyDescent="0.3">
      <c r="A1632" s="661" t="s">
        <v>3020</v>
      </c>
      <c r="B1632" s="662" t="s">
        <v>4199</v>
      </c>
      <c r="C1632" s="663" t="s">
        <v>3021</v>
      </c>
      <c r="D1632" s="664" t="s">
        <v>4213</v>
      </c>
      <c r="E1632" s="663" t="s">
        <v>2397</v>
      </c>
      <c r="F1632" s="664" t="s">
        <v>4242</v>
      </c>
      <c r="G1632" s="663" t="s">
        <v>627</v>
      </c>
      <c r="H1632" s="663" t="s">
        <v>2935</v>
      </c>
      <c r="I1632" s="663" t="s">
        <v>2936</v>
      </c>
      <c r="J1632" s="663" t="s">
        <v>2937</v>
      </c>
      <c r="K1632" s="663" t="s">
        <v>2938</v>
      </c>
      <c r="L1632" s="665">
        <v>2221.34</v>
      </c>
      <c r="M1632" s="665">
        <v>8.1</v>
      </c>
      <c r="N1632" s="666">
        <v>17992.853999999999</v>
      </c>
    </row>
    <row r="1633" spans="1:14" ht="14.4" customHeight="1" x14ac:dyDescent="0.3">
      <c r="A1633" s="661" t="s">
        <v>3020</v>
      </c>
      <c r="B1633" s="662" t="s">
        <v>4199</v>
      </c>
      <c r="C1633" s="663" t="s">
        <v>3021</v>
      </c>
      <c r="D1633" s="664" t="s">
        <v>4213</v>
      </c>
      <c r="E1633" s="663" t="s">
        <v>2397</v>
      </c>
      <c r="F1633" s="664" t="s">
        <v>4242</v>
      </c>
      <c r="G1633" s="663" t="s">
        <v>627</v>
      </c>
      <c r="H1633" s="663" t="s">
        <v>3807</v>
      </c>
      <c r="I1633" s="663" t="s">
        <v>3808</v>
      </c>
      <c r="J1633" s="663" t="s">
        <v>2932</v>
      </c>
      <c r="K1633" s="663" t="s">
        <v>3809</v>
      </c>
      <c r="L1633" s="665">
        <v>2493.6999999999998</v>
      </c>
      <c r="M1633" s="665">
        <v>9</v>
      </c>
      <c r="N1633" s="666">
        <v>22443.3</v>
      </c>
    </row>
    <row r="1634" spans="1:14" ht="14.4" customHeight="1" x14ac:dyDescent="0.3">
      <c r="A1634" s="661" t="s">
        <v>3020</v>
      </c>
      <c r="B1634" s="662" t="s">
        <v>4199</v>
      </c>
      <c r="C1634" s="663" t="s">
        <v>3021</v>
      </c>
      <c r="D1634" s="664" t="s">
        <v>4213</v>
      </c>
      <c r="E1634" s="663" t="s">
        <v>2397</v>
      </c>
      <c r="F1634" s="664" t="s">
        <v>4242</v>
      </c>
      <c r="G1634" s="663" t="s">
        <v>627</v>
      </c>
      <c r="H1634" s="663" t="s">
        <v>3810</v>
      </c>
      <c r="I1634" s="663" t="s">
        <v>3811</v>
      </c>
      <c r="J1634" s="663" t="s">
        <v>3812</v>
      </c>
      <c r="K1634" s="663" t="s">
        <v>3813</v>
      </c>
      <c r="L1634" s="665">
        <v>2275.91</v>
      </c>
      <c r="M1634" s="665">
        <v>1</v>
      </c>
      <c r="N1634" s="666">
        <v>2275.91</v>
      </c>
    </row>
    <row r="1635" spans="1:14" ht="14.4" customHeight="1" x14ac:dyDescent="0.3">
      <c r="A1635" s="661" t="s">
        <v>3020</v>
      </c>
      <c r="B1635" s="662" t="s">
        <v>4199</v>
      </c>
      <c r="C1635" s="663" t="s">
        <v>3021</v>
      </c>
      <c r="D1635" s="664" t="s">
        <v>4213</v>
      </c>
      <c r="E1635" s="663" t="s">
        <v>2397</v>
      </c>
      <c r="F1635" s="664" t="s">
        <v>4242</v>
      </c>
      <c r="G1635" s="663" t="s">
        <v>627</v>
      </c>
      <c r="H1635" s="663" t="s">
        <v>3814</v>
      </c>
      <c r="I1635" s="663" t="s">
        <v>3814</v>
      </c>
      <c r="J1635" s="663" t="s">
        <v>3815</v>
      </c>
      <c r="K1635" s="663" t="s">
        <v>2933</v>
      </c>
      <c r="L1635" s="665">
        <v>3253.81</v>
      </c>
      <c r="M1635" s="665">
        <v>4</v>
      </c>
      <c r="N1635" s="666">
        <v>13015.24</v>
      </c>
    </row>
    <row r="1636" spans="1:14" ht="14.4" customHeight="1" x14ac:dyDescent="0.3">
      <c r="A1636" s="661" t="s">
        <v>3816</v>
      </c>
      <c r="B1636" s="662" t="s">
        <v>4200</v>
      </c>
      <c r="C1636" s="663" t="s">
        <v>3817</v>
      </c>
      <c r="D1636" s="664" t="s">
        <v>4214</v>
      </c>
      <c r="E1636" s="663" t="s">
        <v>597</v>
      </c>
      <c r="F1636" s="664" t="s">
        <v>4237</v>
      </c>
      <c r="G1636" s="663"/>
      <c r="H1636" s="663" t="s">
        <v>602</v>
      </c>
      <c r="I1636" s="663" t="s">
        <v>603</v>
      </c>
      <c r="J1636" s="663" t="s">
        <v>604</v>
      </c>
      <c r="K1636" s="663" t="s">
        <v>605</v>
      </c>
      <c r="L1636" s="665">
        <v>108.27408516987674</v>
      </c>
      <c r="M1636" s="665">
        <v>2</v>
      </c>
      <c r="N1636" s="666">
        <v>216.54817033975348</v>
      </c>
    </row>
    <row r="1637" spans="1:14" ht="14.4" customHeight="1" x14ac:dyDescent="0.3">
      <c r="A1637" s="661" t="s">
        <v>3816</v>
      </c>
      <c r="B1637" s="662" t="s">
        <v>4200</v>
      </c>
      <c r="C1637" s="663" t="s">
        <v>3817</v>
      </c>
      <c r="D1637" s="664" t="s">
        <v>4214</v>
      </c>
      <c r="E1637" s="663" t="s">
        <v>597</v>
      </c>
      <c r="F1637" s="664" t="s">
        <v>4237</v>
      </c>
      <c r="G1637" s="663"/>
      <c r="H1637" s="663" t="s">
        <v>2434</v>
      </c>
      <c r="I1637" s="663" t="s">
        <v>2435</v>
      </c>
      <c r="J1637" s="663" t="s">
        <v>1434</v>
      </c>
      <c r="K1637" s="663" t="s">
        <v>2436</v>
      </c>
      <c r="L1637" s="665">
        <v>364.67862985735763</v>
      </c>
      <c r="M1637" s="665">
        <v>3</v>
      </c>
      <c r="N1637" s="666">
        <v>1094.0358895720728</v>
      </c>
    </row>
    <row r="1638" spans="1:14" ht="14.4" customHeight="1" x14ac:dyDescent="0.3">
      <c r="A1638" s="661" t="s">
        <v>3816</v>
      </c>
      <c r="B1638" s="662" t="s">
        <v>4200</v>
      </c>
      <c r="C1638" s="663" t="s">
        <v>3817</v>
      </c>
      <c r="D1638" s="664" t="s">
        <v>4214</v>
      </c>
      <c r="E1638" s="663" t="s">
        <v>597</v>
      </c>
      <c r="F1638" s="664" t="s">
        <v>4237</v>
      </c>
      <c r="G1638" s="663"/>
      <c r="H1638" s="663" t="s">
        <v>612</v>
      </c>
      <c r="I1638" s="663" t="s">
        <v>612</v>
      </c>
      <c r="J1638" s="663" t="s">
        <v>613</v>
      </c>
      <c r="K1638" s="663" t="s">
        <v>614</v>
      </c>
      <c r="L1638" s="665">
        <v>553.99000000000012</v>
      </c>
      <c r="M1638" s="665">
        <v>0.1</v>
      </c>
      <c r="N1638" s="666">
        <v>55.399000000000015</v>
      </c>
    </row>
    <row r="1639" spans="1:14" ht="14.4" customHeight="1" x14ac:dyDescent="0.3">
      <c r="A1639" s="661" t="s">
        <v>3816</v>
      </c>
      <c r="B1639" s="662" t="s">
        <v>4200</v>
      </c>
      <c r="C1639" s="663" t="s">
        <v>3817</v>
      </c>
      <c r="D1639" s="664" t="s">
        <v>4214</v>
      </c>
      <c r="E1639" s="663" t="s">
        <v>597</v>
      </c>
      <c r="F1639" s="664" t="s">
        <v>4237</v>
      </c>
      <c r="G1639" s="663"/>
      <c r="H1639" s="663" t="s">
        <v>3818</v>
      </c>
      <c r="I1639" s="663" t="s">
        <v>3818</v>
      </c>
      <c r="J1639" s="663" t="s">
        <v>1850</v>
      </c>
      <c r="K1639" s="663" t="s">
        <v>3819</v>
      </c>
      <c r="L1639" s="665">
        <v>240.37961475852626</v>
      </c>
      <c r="M1639" s="665">
        <v>1</v>
      </c>
      <c r="N1639" s="666">
        <v>240.37961475852626</v>
      </c>
    </row>
    <row r="1640" spans="1:14" ht="14.4" customHeight="1" x14ac:dyDescent="0.3">
      <c r="A1640" s="661" t="s">
        <v>3816</v>
      </c>
      <c r="B1640" s="662" t="s">
        <v>4200</v>
      </c>
      <c r="C1640" s="663" t="s">
        <v>3817</v>
      </c>
      <c r="D1640" s="664" t="s">
        <v>4214</v>
      </c>
      <c r="E1640" s="663" t="s">
        <v>597</v>
      </c>
      <c r="F1640" s="664" t="s">
        <v>4237</v>
      </c>
      <c r="G1640" s="663"/>
      <c r="H1640" s="663" t="s">
        <v>3820</v>
      </c>
      <c r="I1640" s="663" t="s">
        <v>3820</v>
      </c>
      <c r="J1640" s="663" t="s">
        <v>623</v>
      </c>
      <c r="K1640" s="663" t="s">
        <v>1774</v>
      </c>
      <c r="L1640" s="665">
        <v>76.7</v>
      </c>
      <c r="M1640" s="665">
        <v>2</v>
      </c>
      <c r="N1640" s="666">
        <v>153.4</v>
      </c>
    </row>
    <row r="1641" spans="1:14" ht="14.4" customHeight="1" x14ac:dyDescent="0.3">
      <c r="A1641" s="661" t="s">
        <v>3816</v>
      </c>
      <c r="B1641" s="662" t="s">
        <v>4200</v>
      </c>
      <c r="C1641" s="663" t="s">
        <v>3817</v>
      </c>
      <c r="D1641" s="664" t="s">
        <v>4214</v>
      </c>
      <c r="E1641" s="663" t="s">
        <v>597</v>
      </c>
      <c r="F1641" s="664" t="s">
        <v>4237</v>
      </c>
      <c r="G1641" s="663" t="s">
        <v>627</v>
      </c>
      <c r="H1641" s="663" t="s">
        <v>628</v>
      </c>
      <c r="I1641" s="663" t="s">
        <v>628</v>
      </c>
      <c r="J1641" s="663" t="s">
        <v>629</v>
      </c>
      <c r="K1641" s="663" t="s">
        <v>630</v>
      </c>
      <c r="L1641" s="665">
        <v>171.64262334674405</v>
      </c>
      <c r="M1641" s="665">
        <v>183</v>
      </c>
      <c r="N1641" s="666">
        <v>31410.600072454159</v>
      </c>
    </row>
    <row r="1642" spans="1:14" ht="14.4" customHeight="1" x14ac:dyDescent="0.3">
      <c r="A1642" s="661" t="s">
        <v>3816</v>
      </c>
      <c r="B1642" s="662" t="s">
        <v>4200</v>
      </c>
      <c r="C1642" s="663" t="s">
        <v>3817</v>
      </c>
      <c r="D1642" s="664" t="s">
        <v>4214</v>
      </c>
      <c r="E1642" s="663" t="s">
        <v>597</v>
      </c>
      <c r="F1642" s="664" t="s">
        <v>4237</v>
      </c>
      <c r="G1642" s="663" t="s">
        <v>627</v>
      </c>
      <c r="H1642" s="663" t="s">
        <v>631</v>
      </c>
      <c r="I1642" s="663" t="s">
        <v>631</v>
      </c>
      <c r="J1642" s="663" t="s">
        <v>632</v>
      </c>
      <c r="K1642" s="663" t="s">
        <v>633</v>
      </c>
      <c r="L1642" s="665">
        <v>173.69</v>
      </c>
      <c r="M1642" s="665">
        <v>5</v>
      </c>
      <c r="N1642" s="666">
        <v>868.44999999999993</v>
      </c>
    </row>
    <row r="1643" spans="1:14" ht="14.4" customHeight="1" x14ac:dyDescent="0.3">
      <c r="A1643" s="661" t="s">
        <v>3816</v>
      </c>
      <c r="B1643" s="662" t="s">
        <v>4200</v>
      </c>
      <c r="C1643" s="663" t="s">
        <v>3817</v>
      </c>
      <c r="D1643" s="664" t="s">
        <v>4214</v>
      </c>
      <c r="E1643" s="663" t="s">
        <v>597</v>
      </c>
      <c r="F1643" s="664" t="s">
        <v>4237</v>
      </c>
      <c r="G1643" s="663" t="s">
        <v>627</v>
      </c>
      <c r="H1643" s="663" t="s">
        <v>634</v>
      </c>
      <c r="I1643" s="663" t="s">
        <v>634</v>
      </c>
      <c r="J1643" s="663" t="s">
        <v>635</v>
      </c>
      <c r="K1643" s="663" t="s">
        <v>633</v>
      </c>
      <c r="L1643" s="665">
        <v>145.6</v>
      </c>
      <c r="M1643" s="665">
        <v>5</v>
      </c>
      <c r="N1643" s="666">
        <v>728</v>
      </c>
    </row>
    <row r="1644" spans="1:14" ht="14.4" customHeight="1" x14ac:dyDescent="0.3">
      <c r="A1644" s="661" t="s">
        <v>3816</v>
      </c>
      <c r="B1644" s="662" t="s">
        <v>4200</v>
      </c>
      <c r="C1644" s="663" t="s">
        <v>3817</v>
      </c>
      <c r="D1644" s="664" t="s">
        <v>4214</v>
      </c>
      <c r="E1644" s="663" t="s">
        <v>597</v>
      </c>
      <c r="F1644" s="664" t="s">
        <v>4237</v>
      </c>
      <c r="G1644" s="663" t="s">
        <v>627</v>
      </c>
      <c r="H1644" s="663" t="s">
        <v>2437</v>
      </c>
      <c r="I1644" s="663" t="s">
        <v>2437</v>
      </c>
      <c r="J1644" s="663" t="s">
        <v>635</v>
      </c>
      <c r="K1644" s="663" t="s">
        <v>2438</v>
      </c>
      <c r="L1644" s="665">
        <v>126.5</v>
      </c>
      <c r="M1644" s="665">
        <v>1</v>
      </c>
      <c r="N1644" s="666">
        <v>126.5</v>
      </c>
    </row>
    <row r="1645" spans="1:14" ht="14.4" customHeight="1" x14ac:dyDescent="0.3">
      <c r="A1645" s="661" t="s">
        <v>3816</v>
      </c>
      <c r="B1645" s="662" t="s">
        <v>4200</v>
      </c>
      <c r="C1645" s="663" t="s">
        <v>3817</v>
      </c>
      <c r="D1645" s="664" t="s">
        <v>4214</v>
      </c>
      <c r="E1645" s="663" t="s">
        <v>597</v>
      </c>
      <c r="F1645" s="664" t="s">
        <v>4237</v>
      </c>
      <c r="G1645" s="663" t="s">
        <v>627</v>
      </c>
      <c r="H1645" s="663" t="s">
        <v>641</v>
      </c>
      <c r="I1645" s="663" t="s">
        <v>641</v>
      </c>
      <c r="J1645" s="663" t="s">
        <v>629</v>
      </c>
      <c r="K1645" s="663" t="s">
        <v>642</v>
      </c>
      <c r="L1645" s="665">
        <v>93.083228346456679</v>
      </c>
      <c r="M1645" s="665">
        <v>127</v>
      </c>
      <c r="N1645" s="666">
        <v>11821.569999999998</v>
      </c>
    </row>
    <row r="1646" spans="1:14" ht="14.4" customHeight="1" x14ac:dyDescent="0.3">
      <c r="A1646" s="661" t="s">
        <v>3816</v>
      </c>
      <c r="B1646" s="662" t="s">
        <v>4200</v>
      </c>
      <c r="C1646" s="663" t="s">
        <v>3817</v>
      </c>
      <c r="D1646" s="664" t="s">
        <v>4214</v>
      </c>
      <c r="E1646" s="663" t="s">
        <v>597</v>
      </c>
      <c r="F1646" s="664" t="s">
        <v>4237</v>
      </c>
      <c r="G1646" s="663" t="s">
        <v>627</v>
      </c>
      <c r="H1646" s="663" t="s">
        <v>643</v>
      </c>
      <c r="I1646" s="663" t="s">
        <v>643</v>
      </c>
      <c r="J1646" s="663" t="s">
        <v>629</v>
      </c>
      <c r="K1646" s="663" t="s">
        <v>644</v>
      </c>
      <c r="L1646" s="665">
        <v>93.69921875</v>
      </c>
      <c r="M1646" s="665">
        <v>64</v>
      </c>
      <c r="N1646" s="666">
        <v>5996.75</v>
      </c>
    </row>
    <row r="1647" spans="1:14" ht="14.4" customHeight="1" x14ac:dyDescent="0.3">
      <c r="A1647" s="661" t="s">
        <v>3816</v>
      </c>
      <c r="B1647" s="662" t="s">
        <v>4200</v>
      </c>
      <c r="C1647" s="663" t="s">
        <v>3817</v>
      </c>
      <c r="D1647" s="664" t="s">
        <v>4214</v>
      </c>
      <c r="E1647" s="663" t="s">
        <v>597</v>
      </c>
      <c r="F1647" s="664" t="s">
        <v>4237</v>
      </c>
      <c r="G1647" s="663" t="s">
        <v>627</v>
      </c>
      <c r="H1647" s="663" t="s">
        <v>649</v>
      </c>
      <c r="I1647" s="663" t="s">
        <v>650</v>
      </c>
      <c r="J1647" s="663" t="s">
        <v>651</v>
      </c>
      <c r="K1647" s="663" t="s">
        <v>652</v>
      </c>
      <c r="L1647" s="665">
        <v>41.081915334121689</v>
      </c>
      <c r="M1647" s="665">
        <v>5</v>
      </c>
      <c r="N1647" s="666">
        <v>205.40957667060843</v>
      </c>
    </row>
    <row r="1648" spans="1:14" ht="14.4" customHeight="1" x14ac:dyDescent="0.3">
      <c r="A1648" s="661" t="s">
        <v>3816</v>
      </c>
      <c r="B1648" s="662" t="s">
        <v>4200</v>
      </c>
      <c r="C1648" s="663" t="s">
        <v>3817</v>
      </c>
      <c r="D1648" s="664" t="s">
        <v>4214</v>
      </c>
      <c r="E1648" s="663" t="s">
        <v>597</v>
      </c>
      <c r="F1648" s="664" t="s">
        <v>4237</v>
      </c>
      <c r="G1648" s="663" t="s">
        <v>627</v>
      </c>
      <c r="H1648" s="663" t="s">
        <v>653</v>
      </c>
      <c r="I1648" s="663" t="s">
        <v>654</v>
      </c>
      <c r="J1648" s="663" t="s">
        <v>655</v>
      </c>
      <c r="K1648" s="663" t="s">
        <v>656</v>
      </c>
      <c r="L1648" s="665">
        <v>87.030000000000015</v>
      </c>
      <c r="M1648" s="665">
        <v>6</v>
      </c>
      <c r="N1648" s="666">
        <v>522.18000000000006</v>
      </c>
    </row>
    <row r="1649" spans="1:14" ht="14.4" customHeight="1" x14ac:dyDescent="0.3">
      <c r="A1649" s="661" t="s">
        <v>3816</v>
      </c>
      <c r="B1649" s="662" t="s">
        <v>4200</v>
      </c>
      <c r="C1649" s="663" t="s">
        <v>3817</v>
      </c>
      <c r="D1649" s="664" t="s">
        <v>4214</v>
      </c>
      <c r="E1649" s="663" t="s">
        <v>597</v>
      </c>
      <c r="F1649" s="664" t="s">
        <v>4237</v>
      </c>
      <c r="G1649" s="663" t="s">
        <v>627</v>
      </c>
      <c r="H1649" s="663" t="s">
        <v>657</v>
      </c>
      <c r="I1649" s="663" t="s">
        <v>658</v>
      </c>
      <c r="J1649" s="663" t="s">
        <v>659</v>
      </c>
      <c r="K1649" s="663" t="s">
        <v>660</v>
      </c>
      <c r="L1649" s="665">
        <v>97.224898744183506</v>
      </c>
      <c r="M1649" s="665">
        <v>230</v>
      </c>
      <c r="N1649" s="666">
        <v>22361.726711162206</v>
      </c>
    </row>
    <row r="1650" spans="1:14" ht="14.4" customHeight="1" x14ac:dyDescent="0.3">
      <c r="A1650" s="661" t="s">
        <v>3816</v>
      </c>
      <c r="B1650" s="662" t="s">
        <v>4200</v>
      </c>
      <c r="C1650" s="663" t="s">
        <v>3817</v>
      </c>
      <c r="D1650" s="664" t="s">
        <v>4214</v>
      </c>
      <c r="E1650" s="663" t="s">
        <v>597</v>
      </c>
      <c r="F1650" s="664" t="s">
        <v>4237</v>
      </c>
      <c r="G1650" s="663" t="s">
        <v>627</v>
      </c>
      <c r="H1650" s="663" t="s">
        <v>661</v>
      </c>
      <c r="I1650" s="663" t="s">
        <v>662</v>
      </c>
      <c r="J1650" s="663" t="s">
        <v>659</v>
      </c>
      <c r="K1650" s="663" t="s">
        <v>663</v>
      </c>
      <c r="L1650" s="665">
        <v>100.79769310182382</v>
      </c>
      <c r="M1650" s="665">
        <v>320</v>
      </c>
      <c r="N1650" s="666">
        <v>32255.261792583624</v>
      </c>
    </row>
    <row r="1651" spans="1:14" ht="14.4" customHeight="1" x14ac:dyDescent="0.3">
      <c r="A1651" s="661" t="s">
        <v>3816</v>
      </c>
      <c r="B1651" s="662" t="s">
        <v>4200</v>
      </c>
      <c r="C1651" s="663" t="s">
        <v>3817</v>
      </c>
      <c r="D1651" s="664" t="s">
        <v>4214</v>
      </c>
      <c r="E1651" s="663" t="s">
        <v>597</v>
      </c>
      <c r="F1651" s="664" t="s">
        <v>4237</v>
      </c>
      <c r="G1651" s="663" t="s">
        <v>627</v>
      </c>
      <c r="H1651" s="663" t="s">
        <v>664</v>
      </c>
      <c r="I1651" s="663" t="s">
        <v>665</v>
      </c>
      <c r="J1651" s="663" t="s">
        <v>666</v>
      </c>
      <c r="K1651" s="663" t="s">
        <v>667</v>
      </c>
      <c r="L1651" s="665">
        <v>167.58623028386384</v>
      </c>
      <c r="M1651" s="665">
        <v>316</v>
      </c>
      <c r="N1651" s="666">
        <v>52957.248769700971</v>
      </c>
    </row>
    <row r="1652" spans="1:14" ht="14.4" customHeight="1" x14ac:dyDescent="0.3">
      <c r="A1652" s="661" t="s">
        <v>3816</v>
      </c>
      <c r="B1652" s="662" t="s">
        <v>4200</v>
      </c>
      <c r="C1652" s="663" t="s">
        <v>3817</v>
      </c>
      <c r="D1652" s="664" t="s">
        <v>4214</v>
      </c>
      <c r="E1652" s="663" t="s">
        <v>597</v>
      </c>
      <c r="F1652" s="664" t="s">
        <v>4237</v>
      </c>
      <c r="G1652" s="663" t="s">
        <v>627</v>
      </c>
      <c r="H1652" s="663" t="s">
        <v>668</v>
      </c>
      <c r="I1652" s="663" t="s">
        <v>669</v>
      </c>
      <c r="J1652" s="663" t="s">
        <v>670</v>
      </c>
      <c r="K1652" s="663" t="s">
        <v>671</v>
      </c>
      <c r="L1652" s="665">
        <v>64.687771975532968</v>
      </c>
      <c r="M1652" s="665">
        <v>30</v>
      </c>
      <c r="N1652" s="666">
        <v>1940.633159265989</v>
      </c>
    </row>
    <row r="1653" spans="1:14" ht="14.4" customHeight="1" x14ac:dyDescent="0.3">
      <c r="A1653" s="661" t="s">
        <v>3816</v>
      </c>
      <c r="B1653" s="662" t="s">
        <v>4200</v>
      </c>
      <c r="C1653" s="663" t="s">
        <v>3817</v>
      </c>
      <c r="D1653" s="664" t="s">
        <v>4214</v>
      </c>
      <c r="E1653" s="663" t="s">
        <v>597</v>
      </c>
      <c r="F1653" s="664" t="s">
        <v>4237</v>
      </c>
      <c r="G1653" s="663" t="s">
        <v>627</v>
      </c>
      <c r="H1653" s="663" t="s">
        <v>696</v>
      </c>
      <c r="I1653" s="663" t="s">
        <v>697</v>
      </c>
      <c r="J1653" s="663" t="s">
        <v>698</v>
      </c>
      <c r="K1653" s="663" t="s">
        <v>699</v>
      </c>
      <c r="L1653" s="665">
        <v>27.749941747609807</v>
      </c>
      <c r="M1653" s="665">
        <v>65</v>
      </c>
      <c r="N1653" s="666">
        <v>1803.7462135946375</v>
      </c>
    </row>
    <row r="1654" spans="1:14" ht="14.4" customHeight="1" x14ac:dyDescent="0.3">
      <c r="A1654" s="661" t="s">
        <v>3816</v>
      </c>
      <c r="B1654" s="662" t="s">
        <v>4200</v>
      </c>
      <c r="C1654" s="663" t="s">
        <v>3817</v>
      </c>
      <c r="D1654" s="664" t="s">
        <v>4214</v>
      </c>
      <c r="E1654" s="663" t="s">
        <v>597</v>
      </c>
      <c r="F1654" s="664" t="s">
        <v>4237</v>
      </c>
      <c r="G1654" s="663" t="s">
        <v>627</v>
      </c>
      <c r="H1654" s="663" t="s">
        <v>3821</v>
      </c>
      <c r="I1654" s="663" t="s">
        <v>3822</v>
      </c>
      <c r="J1654" s="663" t="s">
        <v>702</v>
      </c>
      <c r="K1654" s="663" t="s">
        <v>652</v>
      </c>
      <c r="L1654" s="665">
        <v>40.196666666666665</v>
      </c>
      <c r="M1654" s="665">
        <v>3</v>
      </c>
      <c r="N1654" s="666">
        <v>120.59</v>
      </c>
    </row>
    <row r="1655" spans="1:14" ht="14.4" customHeight="1" x14ac:dyDescent="0.3">
      <c r="A1655" s="661" t="s">
        <v>3816</v>
      </c>
      <c r="B1655" s="662" t="s">
        <v>4200</v>
      </c>
      <c r="C1655" s="663" t="s">
        <v>3817</v>
      </c>
      <c r="D1655" s="664" t="s">
        <v>4214</v>
      </c>
      <c r="E1655" s="663" t="s">
        <v>597</v>
      </c>
      <c r="F1655" s="664" t="s">
        <v>4237</v>
      </c>
      <c r="G1655" s="663" t="s">
        <v>627</v>
      </c>
      <c r="H1655" s="663" t="s">
        <v>700</v>
      </c>
      <c r="I1655" s="663" t="s">
        <v>701</v>
      </c>
      <c r="J1655" s="663" t="s">
        <v>702</v>
      </c>
      <c r="K1655" s="663" t="s">
        <v>703</v>
      </c>
      <c r="L1655" s="665">
        <v>77.632847482913064</v>
      </c>
      <c r="M1655" s="665">
        <v>13</v>
      </c>
      <c r="N1655" s="666">
        <v>1009.2270172778698</v>
      </c>
    </row>
    <row r="1656" spans="1:14" ht="14.4" customHeight="1" x14ac:dyDescent="0.3">
      <c r="A1656" s="661" t="s">
        <v>3816</v>
      </c>
      <c r="B1656" s="662" t="s">
        <v>4200</v>
      </c>
      <c r="C1656" s="663" t="s">
        <v>3817</v>
      </c>
      <c r="D1656" s="664" t="s">
        <v>4214</v>
      </c>
      <c r="E1656" s="663" t="s">
        <v>597</v>
      </c>
      <c r="F1656" s="664" t="s">
        <v>4237</v>
      </c>
      <c r="G1656" s="663" t="s">
        <v>627</v>
      </c>
      <c r="H1656" s="663" t="s">
        <v>704</v>
      </c>
      <c r="I1656" s="663" t="s">
        <v>705</v>
      </c>
      <c r="J1656" s="663" t="s">
        <v>706</v>
      </c>
      <c r="K1656" s="663" t="s">
        <v>707</v>
      </c>
      <c r="L1656" s="665">
        <v>64.030000000000015</v>
      </c>
      <c r="M1656" s="665">
        <v>6</v>
      </c>
      <c r="N1656" s="666">
        <v>384.18000000000006</v>
      </c>
    </row>
    <row r="1657" spans="1:14" ht="14.4" customHeight="1" x14ac:dyDescent="0.3">
      <c r="A1657" s="661" t="s">
        <v>3816</v>
      </c>
      <c r="B1657" s="662" t="s">
        <v>4200</v>
      </c>
      <c r="C1657" s="663" t="s">
        <v>3817</v>
      </c>
      <c r="D1657" s="664" t="s">
        <v>4214</v>
      </c>
      <c r="E1657" s="663" t="s">
        <v>597</v>
      </c>
      <c r="F1657" s="664" t="s">
        <v>4237</v>
      </c>
      <c r="G1657" s="663" t="s">
        <v>627</v>
      </c>
      <c r="H1657" s="663" t="s">
        <v>716</v>
      </c>
      <c r="I1657" s="663" t="s">
        <v>717</v>
      </c>
      <c r="J1657" s="663" t="s">
        <v>718</v>
      </c>
      <c r="K1657" s="663" t="s">
        <v>719</v>
      </c>
      <c r="L1657" s="665">
        <v>168.6405</v>
      </c>
      <c r="M1657" s="665">
        <v>4</v>
      </c>
      <c r="N1657" s="666">
        <v>674.56200000000001</v>
      </c>
    </row>
    <row r="1658" spans="1:14" ht="14.4" customHeight="1" x14ac:dyDescent="0.3">
      <c r="A1658" s="661" t="s">
        <v>3816</v>
      </c>
      <c r="B1658" s="662" t="s">
        <v>4200</v>
      </c>
      <c r="C1658" s="663" t="s">
        <v>3817</v>
      </c>
      <c r="D1658" s="664" t="s">
        <v>4214</v>
      </c>
      <c r="E1658" s="663" t="s">
        <v>597</v>
      </c>
      <c r="F1658" s="664" t="s">
        <v>4237</v>
      </c>
      <c r="G1658" s="663" t="s">
        <v>627</v>
      </c>
      <c r="H1658" s="663" t="s">
        <v>730</v>
      </c>
      <c r="I1658" s="663" t="s">
        <v>731</v>
      </c>
      <c r="J1658" s="663" t="s">
        <v>732</v>
      </c>
      <c r="K1658" s="663" t="s">
        <v>733</v>
      </c>
      <c r="L1658" s="665">
        <v>58.651428571428561</v>
      </c>
      <c r="M1658" s="665">
        <v>14</v>
      </c>
      <c r="N1658" s="666">
        <v>821.11999999999989</v>
      </c>
    </row>
    <row r="1659" spans="1:14" ht="14.4" customHeight="1" x14ac:dyDescent="0.3">
      <c r="A1659" s="661" t="s">
        <v>3816</v>
      </c>
      <c r="B1659" s="662" t="s">
        <v>4200</v>
      </c>
      <c r="C1659" s="663" t="s">
        <v>3817</v>
      </c>
      <c r="D1659" s="664" t="s">
        <v>4214</v>
      </c>
      <c r="E1659" s="663" t="s">
        <v>597</v>
      </c>
      <c r="F1659" s="664" t="s">
        <v>4237</v>
      </c>
      <c r="G1659" s="663" t="s">
        <v>627</v>
      </c>
      <c r="H1659" s="663" t="s">
        <v>738</v>
      </c>
      <c r="I1659" s="663" t="s">
        <v>739</v>
      </c>
      <c r="J1659" s="663" t="s">
        <v>740</v>
      </c>
      <c r="K1659" s="663" t="s">
        <v>741</v>
      </c>
      <c r="L1659" s="665">
        <v>57.557564952372552</v>
      </c>
      <c r="M1659" s="665">
        <v>305</v>
      </c>
      <c r="N1659" s="666">
        <v>17555.057310473629</v>
      </c>
    </row>
    <row r="1660" spans="1:14" ht="14.4" customHeight="1" x14ac:dyDescent="0.3">
      <c r="A1660" s="661" t="s">
        <v>3816</v>
      </c>
      <c r="B1660" s="662" t="s">
        <v>4200</v>
      </c>
      <c r="C1660" s="663" t="s">
        <v>3817</v>
      </c>
      <c r="D1660" s="664" t="s">
        <v>4214</v>
      </c>
      <c r="E1660" s="663" t="s">
        <v>597</v>
      </c>
      <c r="F1660" s="664" t="s">
        <v>4237</v>
      </c>
      <c r="G1660" s="663" t="s">
        <v>627</v>
      </c>
      <c r="H1660" s="663" t="s">
        <v>746</v>
      </c>
      <c r="I1660" s="663" t="s">
        <v>747</v>
      </c>
      <c r="J1660" s="663" t="s">
        <v>748</v>
      </c>
      <c r="K1660" s="663" t="s">
        <v>749</v>
      </c>
      <c r="L1660" s="665">
        <v>41.269904455014526</v>
      </c>
      <c r="M1660" s="665">
        <v>12</v>
      </c>
      <c r="N1660" s="666">
        <v>495.23885346017431</v>
      </c>
    </row>
    <row r="1661" spans="1:14" ht="14.4" customHeight="1" x14ac:dyDescent="0.3">
      <c r="A1661" s="661" t="s">
        <v>3816</v>
      </c>
      <c r="B1661" s="662" t="s">
        <v>4200</v>
      </c>
      <c r="C1661" s="663" t="s">
        <v>3817</v>
      </c>
      <c r="D1661" s="664" t="s">
        <v>4214</v>
      </c>
      <c r="E1661" s="663" t="s">
        <v>597</v>
      </c>
      <c r="F1661" s="664" t="s">
        <v>4237</v>
      </c>
      <c r="G1661" s="663" t="s">
        <v>627</v>
      </c>
      <c r="H1661" s="663" t="s">
        <v>754</v>
      </c>
      <c r="I1661" s="663" t="s">
        <v>755</v>
      </c>
      <c r="J1661" s="663" t="s">
        <v>756</v>
      </c>
      <c r="K1661" s="663" t="s">
        <v>757</v>
      </c>
      <c r="L1661" s="665">
        <v>235.52534887260603</v>
      </c>
      <c r="M1661" s="665">
        <v>63</v>
      </c>
      <c r="N1661" s="666">
        <v>14838.096978974179</v>
      </c>
    </row>
    <row r="1662" spans="1:14" ht="14.4" customHeight="1" x14ac:dyDescent="0.3">
      <c r="A1662" s="661" t="s">
        <v>3816</v>
      </c>
      <c r="B1662" s="662" t="s">
        <v>4200</v>
      </c>
      <c r="C1662" s="663" t="s">
        <v>3817</v>
      </c>
      <c r="D1662" s="664" t="s">
        <v>4214</v>
      </c>
      <c r="E1662" s="663" t="s">
        <v>597</v>
      </c>
      <c r="F1662" s="664" t="s">
        <v>4237</v>
      </c>
      <c r="G1662" s="663" t="s">
        <v>627</v>
      </c>
      <c r="H1662" s="663" t="s">
        <v>762</v>
      </c>
      <c r="I1662" s="663" t="s">
        <v>763</v>
      </c>
      <c r="J1662" s="663" t="s">
        <v>764</v>
      </c>
      <c r="K1662" s="663" t="s">
        <v>765</v>
      </c>
      <c r="L1662" s="665">
        <v>283.55858072166677</v>
      </c>
      <c r="M1662" s="665">
        <v>3</v>
      </c>
      <c r="N1662" s="666">
        <v>850.67574216500032</v>
      </c>
    </row>
    <row r="1663" spans="1:14" ht="14.4" customHeight="1" x14ac:dyDescent="0.3">
      <c r="A1663" s="661" t="s">
        <v>3816</v>
      </c>
      <c r="B1663" s="662" t="s">
        <v>4200</v>
      </c>
      <c r="C1663" s="663" t="s">
        <v>3817</v>
      </c>
      <c r="D1663" s="664" t="s">
        <v>4214</v>
      </c>
      <c r="E1663" s="663" t="s">
        <v>597</v>
      </c>
      <c r="F1663" s="664" t="s">
        <v>4237</v>
      </c>
      <c r="G1663" s="663" t="s">
        <v>627</v>
      </c>
      <c r="H1663" s="663" t="s">
        <v>3823</v>
      </c>
      <c r="I1663" s="663" t="s">
        <v>3824</v>
      </c>
      <c r="J1663" s="663" t="s">
        <v>3825</v>
      </c>
      <c r="K1663" s="663" t="s">
        <v>1140</v>
      </c>
      <c r="L1663" s="665">
        <v>138.30333333333337</v>
      </c>
      <c r="M1663" s="665">
        <v>3</v>
      </c>
      <c r="N1663" s="666">
        <v>414.91000000000008</v>
      </c>
    </row>
    <row r="1664" spans="1:14" ht="14.4" customHeight="1" x14ac:dyDescent="0.3">
      <c r="A1664" s="661" t="s">
        <v>3816</v>
      </c>
      <c r="B1664" s="662" t="s">
        <v>4200</v>
      </c>
      <c r="C1664" s="663" t="s">
        <v>3817</v>
      </c>
      <c r="D1664" s="664" t="s">
        <v>4214</v>
      </c>
      <c r="E1664" s="663" t="s">
        <v>597</v>
      </c>
      <c r="F1664" s="664" t="s">
        <v>4237</v>
      </c>
      <c r="G1664" s="663" t="s">
        <v>627</v>
      </c>
      <c r="H1664" s="663" t="s">
        <v>774</v>
      </c>
      <c r="I1664" s="663" t="s">
        <v>775</v>
      </c>
      <c r="J1664" s="663" t="s">
        <v>776</v>
      </c>
      <c r="K1664" s="663" t="s">
        <v>777</v>
      </c>
      <c r="L1664" s="665">
        <v>41.239737498601642</v>
      </c>
      <c r="M1664" s="665">
        <v>1</v>
      </c>
      <c r="N1664" s="666">
        <v>41.239737498601642</v>
      </c>
    </row>
    <row r="1665" spans="1:14" ht="14.4" customHeight="1" x14ac:dyDescent="0.3">
      <c r="A1665" s="661" t="s">
        <v>3816</v>
      </c>
      <c r="B1665" s="662" t="s">
        <v>4200</v>
      </c>
      <c r="C1665" s="663" t="s">
        <v>3817</v>
      </c>
      <c r="D1665" s="664" t="s">
        <v>4214</v>
      </c>
      <c r="E1665" s="663" t="s">
        <v>597</v>
      </c>
      <c r="F1665" s="664" t="s">
        <v>4237</v>
      </c>
      <c r="G1665" s="663" t="s">
        <v>627</v>
      </c>
      <c r="H1665" s="663" t="s">
        <v>2453</v>
      </c>
      <c r="I1665" s="663" t="s">
        <v>2454</v>
      </c>
      <c r="J1665" s="663" t="s">
        <v>1200</v>
      </c>
      <c r="K1665" s="663" t="s">
        <v>2455</v>
      </c>
      <c r="L1665" s="665">
        <v>185.61</v>
      </c>
      <c r="M1665" s="665">
        <v>1</v>
      </c>
      <c r="N1665" s="666">
        <v>185.61</v>
      </c>
    </row>
    <row r="1666" spans="1:14" ht="14.4" customHeight="1" x14ac:dyDescent="0.3">
      <c r="A1666" s="661" t="s">
        <v>3816</v>
      </c>
      <c r="B1666" s="662" t="s">
        <v>4200</v>
      </c>
      <c r="C1666" s="663" t="s">
        <v>3817</v>
      </c>
      <c r="D1666" s="664" t="s">
        <v>4214</v>
      </c>
      <c r="E1666" s="663" t="s">
        <v>597</v>
      </c>
      <c r="F1666" s="664" t="s">
        <v>4237</v>
      </c>
      <c r="G1666" s="663" t="s">
        <v>627</v>
      </c>
      <c r="H1666" s="663" t="s">
        <v>782</v>
      </c>
      <c r="I1666" s="663" t="s">
        <v>782</v>
      </c>
      <c r="J1666" s="663" t="s">
        <v>783</v>
      </c>
      <c r="K1666" s="663" t="s">
        <v>784</v>
      </c>
      <c r="L1666" s="665">
        <v>36.584979872443839</v>
      </c>
      <c r="M1666" s="665">
        <v>640</v>
      </c>
      <c r="N1666" s="666">
        <v>23414.387118364059</v>
      </c>
    </row>
    <row r="1667" spans="1:14" ht="14.4" customHeight="1" x14ac:dyDescent="0.3">
      <c r="A1667" s="661" t="s">
        <v>3816</v>
      </c>
      <c r="B1667" s="662" t="s">
        <v>4200</v>
      </c>
      <c r="C1667" s="663" t="s">
        <v>3817</v>
      </c>
      <c r="D1667" s="664" t="s">
        <v>4214</v>
      </c>
      <c r="E1667" s="663" t="s">
        <v>597</v>
      </c>
      <c r="F1667" s="664" t="s">
        <v>4237</v>
      </c>
      <c r="G1667" s="663" t="s">
        <v>627</v>
      </c>
      <c r="H1667" s="663" t="s">
        <v>3826</v>
      </c>
      <c r="I1667" s="663" t="s">
        <v>3827</v>
      </c>
      <c r="J1667" s="663" t="s">
        <v>1466</v>
      </c>
      <c r="K1667" s="663" t="s">
        <v>3828</v>
      </c>
      <c r="L1667" s="665">
        <v>55.266120946860276</v>
      </c>
      <c r="M1667" s="665">
        <v>33</v>
      </c>
      <c r="N1667" s="666">
        <v>1823.7819912463892</v>
      </c>
    </row>
    <row r="1668" spans="1:14" ht="14.4" customHeight="1" x14ac:dyDescent="0.3">
      <c r="A1668" s="661" t="s">
        <v>3816</v>
      </c>
      <c r="B1668" s="662" t="s">
        <v>4200</v>
      </c>
      <c r="C1668" s="663" t="s">
        <v>3817</v>
      </c>
      <c r="D1668" s="664" t="s">
        <v>4214</v>
      </c>
      <c r="E1668" s="663" t="s">
        <v>597</v>
      </c>
      <c r="F1668" s="664" t="s">
        <v>4237</v>
      </c>
      <c r="G1668" s="663" t="s">
        <v>627</v>
      </c>
      <c r="H1668" s="663" t="s">
        <v>809</v>
      </c>
      <c r="I1668" s="663" t="s">
        <v>810</v>
      </c>
      <c r="J1668" s="663" t="s">
        <v>811</v>
      </c>
      <c r="K1668" s="663" t="s">
        <v>812</v>
      </c>
      <c r="L1668" s="665">
        <v>113.5595151878606</v>
      </c>
      <c r="M1668" s="665">
        <v>1</v>
      </c>
      <c r="N1668" s="666">
        <v>113.5595151878606</v>
      </c>
    </row>
    <row r="1669" spans="1:14" ht="14.4" customHeight="1" x14ac:dyDescent="0.3">
      <c r="A1669" s="661" t="s">
        <v>3816</v>
      </c>
      <c r="B1669" s="662" t="s">
        <v>4200</v>
      </c>
      <c r="C1669" s="663" t="s">
        <v>3817</v>
      </c>
      <c r="D1669" s="664" t="s">
        <v>4214</v>
      </c>
      <c r="E1669" s="663" t="s">
        <v>597</v>
      </c>
      <c r="F1669" s="664" t="s">
        <v>4237</v>
      </c>
      <c r="G1669" s="663" t="s">
        <v>627</v>
      </c>
      <c r="H1669" s="663" t="s">
        <v>835</v>
      </c>
      <c r="I1669" s="663" t="s">
        <v>836</v>
      </c>
      <c r="J1669" s="663" t="s">
        <v>837</v>
      </c>
      <c r="K1669" s="663" t="s">
        <v>838</v>
      </c>
      <c r="L1669" s="665">
        <v>324.84983143720615</v>
      </c>
      <c r="M1669" s="665">
        <v>3</v>
      </c>
      <c r="N1669" s="666">
        <v>974.54949431161845</v>
      </c>
    </row>
    <row r="1670" spans="1:14" ht="14.4" customHeight="1" x14ac:dyDescent="0.3">
      <c r="A1670" s="661" t="s">
        <v>3816</v>
      </c>
      <c r="B1670" s="662" t="s">
        <v>4200</v>
      </c>
      <c r="C1670" s="663" t="s">
        <v>3817</v>
      </c>
      <c r="D1670" s="664" t="s">
        <v>4214</v>
      </c>
      <c r="E1670" s="663" t="s">
        <v>597</v>
      </c>
      <c r="F1670" s="664" t="s">
        <v>4237</v>
      </c>
      <c r="G1670" s="663" t="s">
        <v>627</v>
      </c>
      <c r="H1670" s="663" t="s">
        <v>854</v>
      </c>
      <c r="I1670" s="663" t="s">
        <v>855</v>
      </c>
      <c r="J1670" s="663" t="s">
        <v>856</v>
      </c>
      <c r="K1670" s="663" t="s">
        <v>857</v>
      </c>
      <c r="L1670" s="665">
        <v>316.63066666666668</v>
      </c>
      <c r="M1670" s="665">
        <v>1</v>
      </c>
      <c r="N1670" s="666">
        <v>316.63066666666668</v>
      </c>
    </row>
    <row r="1671" spans="1:14" ht="14.4" customHeight="1" x14ac:dyDescent="0.3">
      <c r="A1671" s="661" t="s">
        <v>3816</v>
      </c>
      <c r="B1671" s="662" t="s">
        <v>4200</v>
      </c>
      <c r="C1671" s="663" t="s">
        <v>3817</v>
      </c>
      <c r="D1671" s="664" t="s">
        <v>4214</v>
      </c>
      <c r="E1671" s="663" t="s">
        <v>597</v>
      </c>
      <c r="F1671" s="664" t="s">
        <v>4237</v>
      </c>
      <c r="G1671" s="663" t="s">
        <v>627</v>
      </c>
      <c r="H1671" s="663" t="s">
        <v>870</v>
      </c>
      <c r="I1671" s="663" t="s">
        <v>871</v>
      </c>
      <c r="J1671" s="663" t="s">
        <v>740</v>
      </c>
      <c r="K1671" s="663" t="s">
        <v>872</v>
      </c>
      <c r="L1671" s="665">
        <v>31.730826444081082</v>
      </c>
      <c r="M1671" s="665">
        <v>76</v>
      </c>
      <c r="N1671" s="666">
        <v>2411.5428097501622</v>
      </c>
    </row>
    <row r="1672" spans="1:14" ht="14.4" customHeight="1" x14ac:dyDescent="0.3">
      <c r="A1672" s="661" t="s">
        <v>3816</v>
      </c>
      <c r="B1672" s="662" t="s">
        <v>4200</v>
      </c>
      <c r="C1672" s="663" t="s">
        <v>3817</v>
      </c>
      <c r="D1672" s="664" t="s">
        <v>4214</v>
      </c>
      <c r="E1672" s="663" t="s">
        <v>597</v>
      </c>
      <c r="F1672" s="664" t="s">
        <v>4237</v>
      </c>
      <c r="G1672" s="663" t="s">
        <v>627</v>
      </c>
      <c r="H1672" s="663" t="s">
        <v>2456</v>
      </c>
      <c r="I1672" s="663" t="s">
        <v>2457</v>
      </c>
      <c r="J1672" s="663" t="s">
        <v>2458</v>
      </c>
      <c r="K1672" s="663" t="s">
        <v>2459</v>
      </c>
      <c r="L1672" s="665">
        <v>62.535481540633398</v>
      </c>
      <c r="M1672" s="665">
        <v>23</v>
      </c>
      <c r="N1672" s="666">
        <v>1438.3160754345681</v>
      </c>
    </row>
    <row r="1673" spans="1:14" ht="14.4" customHeight="1" x14ac:dyDescent="0.3">
      <c r="A1673" s="661" t="s">
        <v>3816</v>
      </c>
      <c r="B1673" s="662" t="s">
        <v>4200</v>
      </c>
      <c r="C1673" s="663" t="s">
        <v>3817</v>
      </c>
      <c r="D1673" s="664" t="s">
        <v>4214</v>
      </c>
      <c r="E1673" s="663" t="s">
        <v>597</v>
      </c>
      <c r="F1673" s="664" t="s">
        <v>4237</v>
      </c>
      <c r="G1673" s="663" t="s">
        <v>627</v>
      </c>
      <c r="H1673" s="663" t="s">
        <v>880</v>
      </c>
      <c r="I1673" s="663" t="s">
        <v>881</v>
      </c>
      <c r="J1673" s="663" t="s">
        <v>882</v>
      </c>
      <c r="K1673" s="663" t="s">
        <v>883</v>
      </c>
      <c r="L1673" s="665">
        <v>74.138011833760373</v>
      </c>
      <c r="M1673" s="665">
        <v>23</v>
      </c>
      <c r="N1673" s="666">
        <v>1705.1742721764886</v>
      </c>
    </row>
    <row r="1674" spans="1:14" ht="14.4" customHeight="1" x14ac:dyDescent="0.3">
      <c r="A1674" s="661" t="s">
        <v>3816</v>
      </c>
      <c r="B1674" s="662" t="s">
        <v>4200</v>
      </c>
      <c r="C1674" s="663" t="s">
        <v>3817</v>
      </c>
      <c r="D1674" s="664" t="s">
        <v>4214</v>
      </c>
      <c r="E1674" s="663" t="s">
        <v>597</v>
      </c>
      <c r="F1674" s="664" t="s">
        <v>4237</v>
      </c>
      <c r="G1674" s="663" t="s">
        <v>627</v>
      </c>
      <c r="H1674" s="663" t="s">
        <v>2460</v>
      </c>
      <c r="I1674" s="663" t="s">
        <v>2461</v>
      </c>
      <c r="J1674" s="663" t="s">
        <v>2462</v>
      </c>
      <c r="K1674" s="663"/>
      <c r="L1674" s="665">
        <v>205.92272941864027</v>
      </c>
      <c r="M1674" s="665">
        <v>53</v>
      </c>
      <c r="N1674" s="666">
        <v>10913.904659187934</v>
      </c>
    </row>
    <row r="1675" spans="1:14" ht="14.4" customHeight="1" x14ac:dyDescent="0.3">
      <c r="A1675" s="661" t="s">
        <v>3816</v>
      </c>
      <c r="B1675" s="662" t="s">
        <v>4200</v>
      </c>
      <c r="C1675" s="663" t="s">
        <v>3817</v>
      </c>
      <c r="D1675" s="664" t="s">
        <v>4214</v>
      </c>
      <c r="E1675" s="663" t="s">
        <v>597</v>
      </c>
      <c r="F1675" s="664" t="s">
        <v>4237</v>
      </c>
      <c r="G1675" s="663" t="s">
        <v>627</v>
      </c>
      <c r="H1675" s="663" t="s">
        <v>2463</v>
      </c>
      <c r="I1675" s="663" t="s">
        <v>2464</v>
      </c>
      <c r="J1675" s="663" t="s">
        <v>2465</v>
      </c>
      <c r="K1675" s="663" t="s">
        <v>2466</v>
      </c>
      <c r="L1675" s="665">
        <v>155.93992407744716</v>
      </c>
      <c r="M1675" s="665">
        <v>6</v>
      </c>
      <c r="N1675" s="666">
        <v>935.63954446468301</v>
      </c>
    </row>
    <row r="1676" spans="1:14" ht="14.4" customHeight="1" x14ac:dyDescent="0.3">
      <c r="A1676" s="661" t="s">
        <v>3816</v>
      </c>
      <c r="B1676" s="662" t="s">
        <v>4200</v>
      </c>
      <c r="C1676" s="663" t="s">
        <v>3817</v>
      </c>
      <c r="D1676" s="664" t="s">
        <v>4214</v>
      </c>
      <c r="E1676" s="663" t="s">
        <v>597</v>
      </c>
      <c r="F1676" s="664" t="s">
        <v>4237</v>
      </c>
      <c r="G1676" s="663" t="s">
        <v>627</v>
      </c>
      <c r="H1676" s="663" t="s">
        <v>2471</v>
      </c>
      <c r="I1676" s="663" t="s">
        <v>2472</v>
      </c>
      <c r="J1676" s="663" t="s">
        <v>2473</v>
      </c>
      <c r="K1676" s="663" t="s">
        <v>1246</v>
      </c>
      <c r="L1676" s="665">
        <v>74.637088445096623</v>
      </c>
      <c r="M1676" s="665">
        <v>61</v>
      </c>
      <c r="N1676" s="666">
        <v>4552.8623951508944</v>
      </c>
    </row>
    <row r="1677" spans="1:14" ht="14.4" customHeight="1" x14ac:dyDescent="0.3">
      <c r="A1677" s="661" t="s">
        <v>3816</v>
      </c>
      <c r="B1677" s="662" t="s">
        <v>4200</v>
      </c>
      <c r="C1677" s="663" t="s">
        <v>3817</v>
      </c>
      <c r="D1677" s="664" t="s">
        <v>4214</v>
      </c>
      <c r="E1677" s="663" t="s">
        <v>597</v>
      </c>
      <c r="F1677" s="664" t="s">
        <v>4237</v>
      </c>
      <c r="G1677" s="663" t="s">
        <v>627</v>
      </c>
      <c r="H1677" s="663" t="s">
        <v>3829</v>
      </c>
      <c r="I1677" s="663" t="s">
        <v>3830</v>
      </c>
      <c r="J1677" s="663" t="s">
        <v>3831</v>
      </c>
      <c r="K1677" s="663" t="s">
        <v>3832</v>
      </c>
      <c r="L1677" s="665">
        <v>125.06956726533832</v>
      </c>
      <c r="M1677" s="665">
        <v>8</v>
      </c>
      <c r="N1677" s="666">
        <v>1000.5565381227066</v>
      </c>
    </row>
    <row r="1678" spans="1:14" ht="14.4" customHeight="1" x14ac:dyDescent="0.3">
      <c r="A1678" s="661" t="s">
        <v>3816</v>
      </c>
      <c r="B1678" s="662" t="s">
        <v>4200</v>
      </c>
      <c r="C1678" s="663" t="s">
        <v>3817</v>
      </c>
      <c r="D1678" s="664" t="s">
        <v>4214</v>
      </c>
      <c r="E1678" s="663" t="s">
        <v>597</v>
      </c>
      <c r="F1678" s="664" t="s">
        <v>4237</v>
      </c>
      <c r="G1678" s="663" t="s">
        <v>627</v>
      </c>
      <c r="H1678" s="663" t="s">
        <v>935</v>
      </c>
      <c r="I1678" s="663" t="s">
        <v>936</v>
      </c>
      <c r="J1678" s="663" t="s">
        <v>937</v>
      </c>
      <c r="K1678" s="663" t="s">
        <v>938</v>
      </c>
      <c r="L1678" s="665">
        <v>63.716718844776693</v>
      </c>
      <c r="M1678" s="665">
        <v>64</v>
      </c>
      <c r="N1678" s="666">
        <v>4077.8700060657084</v>
      </c>
    </row>
    <row r="1679" spans="1:14" ht="14.4" customHeight="1" x14ac:dyDescent="0.3">
      <c r="A1679" s="661" t="s">
        <v>3816</v>
      </c>
      <c r="B1679" s="662" t="s">
        <v>4200</v>
      </c>
      <c r="C1679" s="663" t="s">
        <v>3817</v>
      </c>
      <c r="D1679" s="664" t="s">
        <v>4214</v>
      </c>
      <c r="E1679" s="663" t="s">
        <v>597</v>
      </c>
      <c r="F1679" s="664" t="s">
        <v>4237</v>
      </c>
      <c r="G1679" s="663" t="s">
        <v>627</v>
      </c>
      <c r="H1679" s="663" t="s">
        <v>943</v>
      </c>
      <c r="I1679" s="663" t="s">
        <v>944</v>
      </c>
      <c r="J1679" s="663" t="s">
        <v>945</v>
      </c>
      <c r="K1679" s="663" t="s">
        <v>946</v>
      </c>
      <c r="L1679" s="665">
        <v>162.36628739552822</v>
      </c>
      <c r="M1679" s="665">
        <v>12</v>
      </c>
      <c r="N1679" s="666">
        <v>1948.3954487463386</v>
      </c>
    </row>
    <row r="1680" spans="1:14" ht="14.4" customHeight="1" x14ac:dyDescent="0.3">
      <c r="A1680" s="661" t="s">
        <v>3816</v>
      </c>
      <c r="B1680" s="662" t="s">
        <v>4200</v>
      </c>
      <c r="C1680" s="663" t="s">
        <v>3817</v>
      </c>
      <c r="D1680" s="664" t="s">
        <v>4214</v>
      </c>
      <c r="E1680" s="663" t="s">
        <v>597</v>
      </c>
      <c r="F1680" s="664" t="s">
        <v>4237</v>
      </c>
      <c r="G1680" s="663" t="s">
        <v>627</v>
      </c>
      <c r="H1680" s="663" t="s">
        <v>2484</v>
      </c>
      <c r="I1680" s="663" t="s">
        <v>2485</v>
      </c>
      <c r="J1680" s="663" t="s">
        <v>957</v>
      </c>
      <c r="K1680" s="663" t="s">
        <v>2486</v>
      </c>
      <c r="L1680" s="665">
        <v>125.60267676978583</v>
      </c>
      <c r="M1680" s="665">
        <v>77</v>
      </c>
      <c r="N1680" s="666">
        <v>9671.4061112735089</v>
      </c>
    </row>
    <row r="1681" spans="1:14" ht="14.4" customHeight="1" x14ac:dyDescent="0.3">
      <c r="A1681" s="661" t="s">
        <v>3816</v>
      </c>
      <c r="B1681" s="662" t="s">
        <v>4200</v>
      </c>
      <c r="C1681" s="663" t="s">
        <v>3817</v>
      </c>
      <c r="D1681" s="664" t="s">
        <v>4214</v>
      </c>
      <c r="E1681" s="663" t="s">
        <v>597</v>
      </c>
      <c r="F1681" s="664" t="s">
        <v>4237</v>
      </c>
      <c r="G1681" s="663" t="s">
        <v>627</v>
      </c>
      <c r="H1681" s="663" t="s">
        <v>963</v>
      </c>
      <c r="I1681" s="663" t="s">
        <v>964</v>
      </c>
      <c r="J1681" s="663" t="s">
        <v>965</v>
      </c>
      <c r="K1681" s="663" t="s">
        <v>966</v>
      </c>
      <c r="L1681" s="665">
        <v>67.779938974237524</v>
      </c>
      <c r="M1681" s="665">
        <v>1</v>
      </c>
      <c r="N1681" s="666">
        <v>67.779938974237524</v>
      </c>
    </row>
    <row r="1682" spans="1:14" ht="14.4" customHeight="1" x14ac:dyDescent="0.3">
      <c r="A1682" s="661" t="s">
        <v>3816</v>
      </c>
      <c r="B1682" s="662" t="s">
        <v>4200</v>
      </c>
      <c r="C1682" s="663" t="s">
        <v>3817</v>
      </c>
      <c r="D1682" s="664" t="s">
        <v>4214</v>
      </c>
      <c r="E1682" s="663" t="s">
        <v>597</v>
      </c>
      <c r="F1682" s="664" t="s">
        <v>4237</v>
      </c>
      <c r="G1682" s="663" t="s">
        <v>627</v>
      </c>
      <c r="H1682" s="663" t="s">
        <v>3833</v>
      </c>
      <c r="I1682" s="663" t="s">
        <v>3834</v>
      </c>
      <c r="J1682" s="663" t="s">
        <v>1405</v>
      </c>
      <c r="K1682" s="663" t="s">
        <v>3835</v>
      </c>
      <c r="L1682" s="665">
        <v>42.412324049239388</v>
      </c>
      <c r="M1682" s="665">
        <v>160</v>
      </c>
      <c r="N1682" s="666">
        <v>6785.9718478783016</v>
      </c>
    </row>
    <row r="1683" spans="1:14" ht="14.4" customHeight="1" x14ac:dyDescent="0.3">
      <c r="A1683" s="661" t="s">
        <v>3816</v>
      </c>
      <c r="B1683" s="662" t="s">
        <v>4200</v>
      </c>
      <c r="C1683" s="663" t="s">
        <v>3817</v>
      </c>
      <c r="D1683" s="664" t="s">
        <v>4214</v>
      </c>
      <c r="E1683" s="663" t="s">
        <v>597</v>
      </c>
      <c r="F1683" s="664" t="s">
        <v>4237</v>
      </c>
      <c r="G1683" s="663" t="s">
        <v>627</v>
      </c>
      <c r="H1683" s="663" t="s">
        <v>971</v>
      </c>
      <c r="I1683" s="663" t="s">
        <v>972</v>
      </c>
      <c r="J1683" s="663" t="s">
        <v>973</v>
      </c>
      <c r="K1683" s="663" t="s">
        <v>974</v>
      </c>
      <c r="L1683" s="665">
        <v>86.859169518647732</v>
      </c>
      <c r="M1683" s="665">
        <v>3</v>
      </c>
      <c r="N1683" s="666">
        <v>260.57750855594321</v>
      </c>
    </row>
    <row r="1684" spans="1:14" ht="14.4" customHeight="1" x14ac:dyDescent="0.3">
      <c r="A1684" s="661" t="s">
        <v>3816</v>
      </c>
      <c r="B1684" s="662" t="s">
        <v>4200</v>
      </c>
      <c r="C1684" s="663" t="s">
        <v>3817</v>
      </c>
      <c r="D1684" s="664" t="s">
        <v>4214</v>
      </c>
      <c r="E1684" s="663" t="s">
        <v>597</v>
      </c>
      <c r="F1684" s="664" t="s">
        <v>4237</v>
      </c>
      <c r="G1684" s="663" t="s">
        <v>627</v>
      </c>
      <c r="H1684" s="663" t="s">
        <v>975</v>
      </c>
      <c r="I1684" s="663" t="s">
        <v>976</v>
      </c>
      <c r="J1684" s="663" t="s">
        <v>977</v>
      </c>
      <c r="K1684" s="663" t="s">
        <v>978</v>
      </c>
      <c r="L1684" s="665">
        <v>48.679696715409115</v>
      </c>
      <c r="M1684" s="665">
        <v>8</v>
      </c>
      <c r="N1684" s="666">
        <v>389.43757372327292</v>
      </c>
    </row>
    <row r="1685" spans="1:14" ht="14.4" customHeight="1" x14ac:dyDescent="0.3">
      <c r="A1685" s="661" t="s">
        <v>3816</v>
      </c>
      <c r="B1685" s="662" t="s">
        <v>4200</v>
      </c>
      <c r="C1685" s="663" t="s">
        <v>3817</v>
      </c>
      <c r="D1685" s="664" t="s">
        <v>4214</v>
      </c>
      <c r="E1685" s="663" t="s">
        <v>597</v>
      </c>
      <c r="F1685" s="664" t="s">
        <v>4237</v>
      </c>
      <c r="G1685" s="663" t="s">
        <v>627</v>
      </c>
      <c r="H1685" s="663" t="s">
        <v>979</v>
      </c>
      <c r="I1685" s="663" t="s">
        <v>979</v>
      </c>
      <c r="J1685" s="663" t="s">
        <v>752</v>
      </c>
      <c r="K1685" s="663" t="s">
        <v>980</v>
      </c>
      <c r="L1685" s="665">
        <v>103.95596548494946</v>
      </c>
      <c r="M1685" s="665">
        <v>10</v>
      </c>
      <c r="N1685" s="666">
        <v>1039.5596548494946</v>
      </c>
    </row>
    <row r="1686" spans="1:14" ht="14.4" customHeight="1" x14ac:dyDescent="0.3">
      <c r="A1686" s="661" t="s">
        <v>3816</v>
      </c>
      <c r="B1686" s="662" t="s">
        <v>4200</v>
      </c>
      <c r="C1686" s="663" t="s">
        <v>3817</v>
      </c>
      <c r="D1686" s="664" t="s">
        <v>4214</v>
      </c>
      <c r="E1686" s="663" t="s">
        <v>597</v>
      </c>
      <c r="F1686" s="664" t="s">
        <v>4237</v>
      </c>
      <c r="G1686" s="663" t="s">
        <v>627</v>
      </c>
      <c r="H1686" s="663" t="s">
        <v>981</v>
      </c>
      <c r="I1686" s="663" t="s">
        <v>982</v>
      </c>
      <c r="J1686" s="663" t="s">
        <v>983</v>
      </c>
      <c r="K1686" s="663" t="s">
        <v>984</v>
      </c>
      <c r="L1686" s="665">
        <v>40.429917207818818</v>
      </c>
      <c r="M1686" s="665">
        <v>4</v>
      </c>
      <c r="N1686" s="666">
        <v>161.71966883127527</v>
      </c>
    </row>
    <row r="1687" spans="1:14" ht="14.4" customHeight="1" x14ac:dyDescent="0.3">
      <c r="A1687" s="661" t="s">
        <v>3816</v>
      </c>
      <c r="B1687" s="662" t="s">
        <v>4200</v>
      </c>
      <c r="C1687" s="663" t="s">
        <v>3817</v>
      </c>
      <c r="D1687" s="664" t="s">
        <v>4214</v>
      </c>
      <c r="E1687" s="663" t="s">
        <v>597</v>
      </c>
      <c r="F1687" s="664" t="s">
        <v>4237</v>
      </c>
      <c r="G1687" s="663" t="s">
        <v>627</v>
      </c>
      <c r="H1687" s="663" t="s">
        <v>985</v>
      </c>
      <c r="I1687" s="663" t="s">
        <v>986</v>
      </c>
      <c r="J1687" s="663" t="s">
        <v>983</v>
      </c>
      <c r="K1687" s="663" t="s">
        <v>987</v>
      </c>
      <c r="L1687" s="665">
        <v>274.40652659961268</v>
      </c>
      <c r="M1687" s="665">
        <v>26</v>
      </c>
      <c r="N1687" s="666">
        <v>7134.5696915899289</v>
      </c>
    </row>
    <row r="1688" spans="1:14" ht="14.4" customHeight="1" x14ac:dyDescent="0.3">
      <c r="A1688" s="661" t="s">
        <v>3816</v>
      </c>
      <c r="B1688" s="662" t="s">
        <v>4200</v>
      </c>
      <c r="C1688" s="663" t="s">
        <v>3817</v>
      </c>
      <c r="D1688" s="664" t="s">
        <v>4214</v>
      </c>
      <c r="E1688" s="663" t="s">
        <v>597</v>
      </c>
      <c r="F1688" s="664" t="s">
        <v>4237</v>
      </c>
      <c r="G1688" s="663" t="s">
        <v>627</v>
      </c>
      <c r="H1688" s="663" t="s">
        <v>3836</v>
      </c>
      <c r="I1688" s="663" t="s">
        <v>3837</v>
      </c>
      <c r="J1688" s="663" t="s">
        <v>3838</v>
      </c>
      <c r="K1688" s="663" t="s">
        <v>3839</v>
      </c>
      <c r="L1688" s="665">
        <v>73.151259810317896</v>
      </c>
      <c r="M1688" s="665">
        <v>7</v>
      </c>
      <c r="N1688" s="666">
        <v>512.05881867222524</v>
      </c>
    </row>
    <row r="1689" spans="1:14" ht="14.4" customHeight="1" x14ac:dyDescent="0.3">
      <c r="A1689" s="661" t="s">
        <v>3816</v>
      </c>
      <c r="B1689" s="662" t="s">
        <v>4200</v>
      </c>
      <c r="C1689" s="663" t="s">
        <v>3817</v>
      </c>
      <c r="D1689" s="664" t="s">
        <v>4214</v>
      </c>
      <c r="E1689" s="663" t="s">
        <v>597</v>
      </c>
      <c r="F1689" s="664" t="s">
        <v>4237</v>
      </c>
      <c r="G1689" s="663" t="s">
        <v>627</v>
      </c>
      <c r="H1689" s="663" t="s">
        <v>988</v>
      </c>
      <c r="I1689" s="663" t="s">
        <v>989</v>
      </c>
      <c r="J1689" s="663" t="s">
        <v>990</v>
      </c>
      <c r="K1689" s="663" t="s">
        <v>991</v>
      </c>
      <c r="L1689" s="665">
        <v>375.13824782970465</v>
      </c>
      <c r="M1689" s="665">
        <v>11</v>
      </c>
      <c r="N1689" s="666">
        <v>4126.5207261267515</v>
      </c>
    </row>
    <row r="1690" spans="1:14" ht="14.4" customHeight="1" x14ac:dyDescent="0.3">
      <c r="A1690" s="661" t="s">
        <v>3816</v>
      </c>
      <c r="B1690" s="662" t="s">
        <v>4200</v>
      </c>
      <c r="C1690" s="663" t="s">
        <v>3817</v>
      </c>
      <c r="D1690" s="664" t="s">
        <v>4214</v>
      </c>
      <c r="E1690" s="663" t="s">
        <v>597</v>
      </c>
      <c r="F1690" s="664" t="s">
        <v>4237</v>
      </c>
      <c r="G1690" s="663" t="s">
        <v>627</v>
      </c>
      <c r="H1690" s="663" t="s">
        <v>3110</v>
      </c>
      <c r="I1690" s="663" t="s">
        <v>3111</v>
      </c>
      <c r="J1690" s="663" t="s">
        <v>3112</v>
      </c>
      <c r="K1690" s="663" t="s">
        <v>3113</v>
      </c>
      <c r="L1690" s="665">
        <v>37.840000000000003</v>
      </c>
      <c r="M1690" s="665">
        <v>1</v>
      </c>
      <c r="N1690" s="666">
        <v>37.840000000000003</v>
      </c>
    </row>
    <row r="1691" spans="1:14" ht="14.4" customHeight="1" x14ac:dyDescent="0.3">
      <c r="A1691" s="661" t="s">
        <v>3816</v>
      </c>
      <c r="B1691" s="662" t="s">
        <v>4200</v>
      </c>
      <c r="C1691" s="663" t="s">
        <v>3817</v>
      </c>
      <c r="D1691" s="664" t="s">
        <v>4214</v>
      </c>
      <c r="E1691" s="663" t="s">
        <v>597</v>
      </c>
      <c r="F1691" s="664" t="s">
        <v>4237</v>
      </c>
      <c r="G1691" s="663" t="s">
        <v>627</v>
      </c>
      <c r="H1691" s="663" t="s">
        <v>3114</v>
      </c>
      <c r="I1691" s="663" t="s">
        <v>3115</v>
      </c>
      <c r="J1691" s="663" t="s">
        <v>3116</v>
      </c>
      <c r="K1691" s="663" t="s">
        <v>3117</v>
      </c>
      <c r="L1691" s="665">
        <v>112.60000000000002</v>
      </c>
      <c r="M1691" s="665">
        <v>1</v>
      </c>
      <c r="N1691" s="666">
        <v>112.60000000000002</v>
      </c>
    </row>
    <row r="1692" spans="1:14" ht="14.4" customHeight="1" x14ac:dyDescent="0.3">
      <c r="A1692" s="661" t="s">
        <v>3816</v>
      </c>
      <c r="B1692" s="662" t="s">
        <v>4200</v>
      </c>
      <c r="C1692" s="663" t="s">
        <v>3817</v>
      </c>
      <c r="D1692" s="664" t="s">
        <v>4214</v>
      </c>
      <c r="E1692" s="663" t="s">
        <v>597</v>
      </c>
      <c r="F1692" s="664" t="s">
        <v>4237</v>
      </c>
      <c r="G1692" s="663" t="s">
        <v>627</v>
      </c>
      <c r="H1692" s="663" t="s">
        <v>1032</v>
      </c>
      <c r="I1692" s="663" t="s">
        <v>215</v>
      </c>
      <c r="J1692" s="663" t="s">
        <v>1033</v>
      </c>
      <c r="K1692" s="663"/>
      <c r="L1692" s="665">
        <v>96.558778648195556</v>
      </c>
      <c r="M1692" s="665">
        <v>220</v>
      </c>
      <c r="N1692" s="666">
        <v>21242.931302603021</v>
      </c>
    </row>
    <row r="1693" spans="1:14" ht="14.4" customHeight="1" x14ac:dyDescent="0.3">
      <c r="A1693" s="661" t="s">
        <v>3816</v>
      </c>
      <c r="B1693" s="662" t="s">
        <v>4200</v>
      </c>
      <c r="C1693" s="663" t="s">
        <v>3817</v>
      </c>
      <c r="D1693" s="664" t="s">
        <v>4214</v>
      </c>
      <c r="E1693" s="663" t="s">
        <v>597</v>
      </c>
      <c r="F1693" s="664" t="s">
        <v>4237</v>
      </c>
      <c r="G1693" s="663" t="s">
        <v>627</v>
      </c>
      <c r="H1693" s="663" t="s">
        <v>3840</v>
      </c>
      <c r="I1693" s="663" t="s">
        <v>215</v>
      </c>
      <c r="J1693" s="663" t="s">
        <v>3841</v>
      </c>
      <c r="K1693" s="663" t="s">
        <v>3842</v>
      </c>
      <c r="L1693" s="665">
        <v>181.05499999999998</v>
      </c>
      <c r="M1693" s="665">
        <v>3</v>
      </c>
      <c r="N1693" s="666">
        <v>543.16499999999996</v>
      </c>
    </row>
    <row r="1694" spans="1:14" ht="14.4" customHeight="1" x14ac:dyDescent="0.3">
      <c r="A1694" s="661" t="s">
        <v>3816</v>
      </c>
      <c r="B1694" s="662" t="s">
        <v>4200</v>
      </c>
      <c r="C1694" s="663" t="s">
        <v>3817</v>
      </c>
      <c r="D1694" s="664" t="s">
        <v>4214</v>
      </c>
      <c r="E1694" s="663" t="s">
        <v>597</v>
      </c>
      <c r="F1694" s="664" t="s">
        <v>4237</v>
      </c>
      <c r="G1694" s="663" t="s">
        <v>627</v>
      </c>
      <c r="H1694" s="663" t="s">
        <v>1042</v>
      </c>
      <c r="I1694" s="663" t="s">
        <v>215</v>
      </c>
      <c r="J1694" s="663" t="s">
        <v>1043</v>
      </c>
      <c r="K1694" s="663"/>
      <c r="L1694" s="665">
        <v>95.277124745932838</v>
      </c>
      <c r="M1694" s="665">
        <v>81</v>
      </c>
      <c r="N1694" s="666">
        <v>7717.4471044205593</v>
      </c>
    </row>
    <row r="1695" spans="1:14" ht="14.4" customHeight="1" x14ac:dyDescent="0.3">
      <c r="A1695" s="661" t="s">
        <v>3816</v>
      </c>
      <c r="B1695" s="662" t="s">
        <v>4200</v>
      </c>
      <c r="C1695" s="663" t="s">
        <v>3817</v>
      </c>
      <c r="D1695" s="664" t="s">
        <v>4214</v>
      </c>
      <c r="E1695" s="663" t="s">
        <v>597</v>
      </c>
      <c r="F1695" s="664" t="s">
        <v>4237</v>
      </c>
      <c r="G1695" s="663" t="s">
        <v>627</v>
      </c>
      <c r="H1695" s="663" t="s">
        <v>1056</v>
      </c>
      <c r="I1695" s="663" t="s">
        <v>215</v>
      </c>
      <c r="J1695" s="663" t="s">
        <v>1057</v>
      </c>
      <c r="K1695" s="663" t="s">
        <v>1058</v>
      </c>
      <c r="L1695" s="665">
        <v>1398.3786666666665</v>
      </c>
      <c r="M1695" s="665">
        <v>3</v>
      </c>
      <c r="N1695" s="666">
        <v>4195.1359999999995</v>
      </c>
    </row>
    <row r="1696" spans="1:14" ht="14.4" customHeight="1" x14ac:dyDescent="0.3">
      <c r="A1696" s="661" t="s">
        <v>3816</v>
      </c>
      <c r="B1696" s="662" t="s">
        <v>4200</v>
      </c>
      <c r="C1696" s="663" t="s">
        <v>3817</v>
      </c>
      <c r="D1696" s="664" t="s">
        <v>4214</v>
      </c>
      <c r="E1696" s="663" t="s">
        <v>597</v>
      </c>
      <c r="F1696" s="664" t="s">
        <v>4237</v>
      </c>
      <c r="G1696" s="663" t="s">
        <v>627</v>
      </c>
      <c r="H1696" s="663" t="s">
        <v>1062</v>
      </c>
      <c r="I1696" s="663" t="s">
        <v>1063</v>
      </c>
      <c r="J1696" s="663" t="s">
        <v>1064</v>
      </c>
      <c r="K1696" s="663" t="s">
        <v>1065</v>
      </c>
      <c r="L1696" s="665">
        <v>65.322755103882756</v>
      </c>
      <c r="M1696" s="665">
        <v>11</v>
      </c>
      <c r="N1696" s="666">
        <v>718.55030614271027</v>
      </c>
    </row>
    <row r="1697" spans="1:14" ht="14.4" customHeight="1" x14ac:dyDescent="0.3">
      <c r="A1697" s="661" t="s">
        <v>3816</v>
      </c>
      <c r="B1697" s="662" t="s">
        <v>4200</v>
      </c>
      <c r="C1697" s="663" t="s">
        <v>3817</v>
      </c>
      <c r="D1697" s="664" t="s">
        <v>4214</v>
      </c>
      <c r="E1697" s="663" t="s">
        <v>597</v>
      </c>
      <c r="F1697" s="664" t="s">
        <v>4237</v>
      </c>
      <c r="G1697" s="663" t="s">
        <v>627</v>
      </c>
      <c r="H1697" s="663" t="s">
        <v>1070</v>
      </c>
      <c r="I1697" s="663" t="s">
        <v>1071</v>
      </c>
      <c r="J1697" s="663" t="s">
        <v>1072</v>
      </c>
      <c r="K1697" s="663" t="s">
        <v>1073</v>
      </c>
      <c r="L1697" s="665">
        <v>112.9817939079575</v>
      </c>
      <c r="M1697" s="665">
        <v>365</v>
      </c>
      <c r="N1697" s="666">
        <v>41238.354776404485</v>
      </c>
    </row>
    <row r="1698" spans="1:14" ht="14.4" customHeight="1" x14ac:dyDescent="0.3">
      <c r="A1698" s="661" t="s">
        <v>3816</v>
      </c>
      <c r="B1698" s="662" t="s">
        <v>4200</v>
      </c>
      <c r="C1698" s="663" t="s">
        <v>3817</v>
      </c>
      <c r="D1698" s="664" t="s">
        <v>4214</v>
      </c>
      <c r="E1698" s="663" t="s">
        <v>597</v>
      </c>
      <c r="F1698" s="664" t="s">
        <v>4237</v>
      </c>
      <c r="G1698" s="663" t="s">
        <v>627</v>
      </c>
      <c r="H1698" s="663" t="s">
        <v>1078</v>
      </c>
      <c r="I1698" s="663" t="s">
        <v>1079</v>
      </c>
      <c r="J1698" s="663" t="s">
        <v>1080</v>
      </c>
      <c r="K1698" s="663" t="s">
        <v>1081</v>
      </c>
      <c r="L1698" s="665">
        <v>111.42901791635579</v>
      </c>
      <c r="M1698" s="665">
        <v>2</v>
      </c>
      <c r="N1698" s="666">
        <v>222.85803583271158</v>
      </c>
    </row>
    <row r="1699" spans="1:14" ht="14.4" customHeight="1" x14ac:dyDescent="0.3">
      <c r="A1699" s="661" t="s">
        <v>3816</v>
      </c>
      <c r="B1699" s="662" t="s">
        <v>4200</v>
      </c>
      <c r="C1699" s="663" t="s">
        <v>3817</v>
      </c>
      <c r="D1699" s="664" t="s">
        <v>4214</v>
      </c>
      <c r="E1699" s="663" t="s">
        <v>597</v>
      </c>
      <c r="F1699" s="664" t="s">
        <v>4237</v>
      </c>
      <c r="G1699" s="663" t="s">
        <v>627</v>
      </c>
      <c r="H1699" s="663" t="s">
        <v>3843</v>
      </c>
      <c r="I1699" s="663" t="s">
        <v>3844</v>
      </c>
      <c r="J1699" s="663" t="s">
        <v>3845</v>
      </c>
      <c r="K1699" s="663" t="s">
        <v>3846</v>
      </c>
      <c r="L1699" s="665">
        <v>639.06720823107366</v>
      </c>
      <c r="M1699" s="665">
        <v>2</v>
      </c>
      <c r="N1699" s="666">
        <v>1278.1344164621473</v>
      </c>
    </row>
    <row r="1700" spans="1:14" ht="14.4" customHeight="1" x14ac:dyDescent="0.3">
      <c r="A1700" s="661" t="s">
        <v>3816</v>
      </c>
      <c r="B1700" s="662" t="s">
        <v>4200</v>
      </c>
      <c r="C1700" s="663" t="s">
        <v>3817</v>
      </c>
      <c r="D1700" s="664" t="s">
        <v>4214</v>
      </c>
      <c r="E1700" s="663" t="s">
        <v>597</v>
      </c>
      <c r="F1700" s="664" t="s">
        <v>4237</v>
      </c>
      <c r="G1700" s="663" t="s">
        <v>627</v>
      </c>
      <c r="H1700" s="663" t="s">
        <v>1093</v>
      </c>
      <c r="I1700" s="663" t="s">
        <v>1094</v>
      </c>
      <c r="J1700" s="663" t="s">
        <v>1095</v>
      </c>
      <c r="K1700" s="663" t="s">
        <v>1096</v>
      </c>
      <c r="L1700" s="665">
        <v>93.361368811852358</v>
      </c>
      <c r="M1700" s="665">
        <v>21</v>
      </c>
      <c r="N1700" s="666">
        <v>1960.5887450488995</v>
      </c>
    </row>
    <row r="1701" spans="1:14" ht="14.4" customHeight="1" x14ac:dyDescent="0.3">
      <c r="A1701" s="661" t="s">
        <v>3816</v>
      </c>
      <c r="B1701" s="662" t="s">
        <v>4200</v>
      </c>
      <c r="C1701" s="663" t="s">
        <v>3817</v>
      </c>
      <c r="D1701" s="664" t="s">
        <v>4214</v>
      </c>
      <c r="E1701" s="663" t="s">
        <v>597</v>
      </c>
      <c r="F1701" s="664" t="s">
        <v>4237</v>
      </c>
      <c r="G1701" s="663" t="s">
        <v>627</v>
      </c>
      <c r="H1701" s="663" t="s">
        <v>1141</v>
      </c>
      <c r="I1701" s="663" t="s">
        <v>1142</v>
      </c>
      <c r="J1701" s="663" t="s">
        <v>1122</v>
      </c>
      <c r="K1701" s="663" t="s">
        <v>1143</v>
      </c>
      <c r="L1701" s="665">
        <v>26.628051345737699</v>
      </c>
      <c r="M1701" s="665">
        <v>63</v>
      </c>
      <c r="N1701" s="666">
        <v>1677.567234781475</v>
      </c>
    </row>
    <row r="1702" spans="1:14" ht="14.4" customHeight="1" x14ac:dyDescent="0.3">
      <c r="A1702" s="661" t="s">
        <v>3816</v>
      </c>
      <c r="B1702" s="662" t="s">
        <v>4200</v>
      </c>
      <c r="C1702" s="663" t="s">
        <v>3817</v>
      </c>
      <c r="D1702" s="664" t="s">
        <v>4214</v>
      </c>
      <c r="E1702" s="663" t="s">
        <v>597</v>
      </c>
      <c r="F1702" s="664" t="s">
        <v>4237</v>
      </c>
      <c r="G1702" s="663" t="s">
        <v>627</v>
      </c>
      <c r="H1702" s="663" t="s">
        <v>3847</v>
      </c>
      <c r="I1702" s="663" t="s">
        <v>3848</v>
      </c>
      <c r="J1702" s="663" t="s">
        <v>3849</v>
      </c>
      <c r="K1702" s="663" t="s">
        <v>3850</v>
      </c>
      <c r="L1702" s="665">
        <v>99.479999999999947</v>
      </c>
      <c r="M1702" s="665">
        <v>3</v>
      </c>
      <c r="N1702" s="666">
        <v>298.43999999999983</v>
      </c>
    </row>
    <row r="1703" spans="1:14" ht="14.4" customHeight="1" x14ac:dyDescent="0.3">
      <c r="A1703" s="661" t="s">
        <v>3816</v>
      </c>
      <c r="B1703" s="662" t="s">
        <v>4200</v>
      </c>
      <c r="C1703" s="663" t="s">
        <v>3817</v>
      </c>
      <c r="D1703" s="664" t="s">
        <v>4214</v>
      </c>
      <c r="E1703" s="663" t="s">
        <v>597</v>
      </c>
      <c r="F1703" s="664" t="s">
        <v>4237</v>
      </c>
      <c r="G1703" s="663" t="s">
        <v>627</v>
      </c>
      <c r="H1703" s="663" t="s">
        <v>1155</v>
      </c>
      <c r="I1703" s="663" t="s">
        <v>1156</v>
      </c>
      <c r="J1703" s="663" t="s">
        <v>1157</v>
      </c>
      <c r="K1703" s="663"/>
      <c r="L1703" s="665">
        <v>478.4570463669429</v>
      </c>
      <c r="M1703" s="665">
        <v>12</v>
      </c>
      <c r="N1703" s="666">
        <v>5741.4845564033149</v>
      </c>
    </row>
    <row r="1704" spans="1:14" ht="14.4" customHeight="1" x14ac:dyDescent="0.3">
      <c r="A1704" s="661" t="s">
        <v>3816</v>
      </c>
      <c r="B1704" s="662" t="s">
        <v>4200</v>
      </c>
      <c r="C1704" s="663" t="s">
        <v>3817</v>
      </c>
      <c r="D1704" s="664" t="s">
        <v>4214</v>
      </c>
      <c r="E1704" s="663" t="s">
        <v>597</v>
      </c>
      <c r="F1704" s="664" t="s">
        <v>4237</v>
      </c>
      <c r="G1704" s="663" t="s">
        <v>627</v>
      </c>
      <c r="H1704" s="663" t="s">
        <v>1162</v>
      </c>
      <c r="I1704" s="663" t="s">
        <v>215</v>
      </c>
      <c r="J1704" s="663" t="s">
        <v>1163</v>
      </c>
      <c r="K1704" s="663"/>
      <c r="L1704" s="665">
        <v>162.4476345538117</v>
      </c>
      <c r="M1704" s="665">
        <v>7</v>
      </c>
      <c r="N1704" s="666">
        <v>1137.1334418766819</v>
      </c>
    </row>
    <row r="1705" spans="1:14" ht="14.4" customHeight="1" x14ac:dyDescent="0.3">
      <c r="A1705" s="661" t="s">
        <v>3816</v>
      </c>
      <c r="B1705" s="662" t="s">
        <v>4200</v>
      </c>
      <c r="C1705" s="663" t="s">
        <v>3817</v>
      </c>
      <c r="D1705" s="664" t="s">
        <v>4214</v>
      </c>
      <c r="E1705" s="663" t="s">
        <v>597</v>
      </c>
      <c r="F1705" s="664" t="s">
        <v>4237</v>
      </c>
      <c r="G1705" s="663" t="s">
        <v>627</v>
      </c>
      <c r="H1705" s="663" t="s">
        <v>1173</v>
      </c>
      <c r="I1705" s="663" t="s">
        <v>1174</v>
      </c>
      <c r="J1705" s="663" t="s">
        <v>674</v>
      </c>
      <c r="K1705" s="663" t="s">
        <v>1175</v>
      </c>
      <c r="L1705" s="665">
        <v>42.205000000000013</v>
      </c>
      <c r="M1705" s="665">
        <v>4</v>
      </c>
      <c r="N1705" s="666">
        <v>168.82000000000005</v>
      </c>
    </row>
    <row r="1706" spans="1:14" ht="14.4" customHeight="1" x14ac:dyDescent="0.3">
      <c r="A1706" s="661" t="s">
        <v>3816</v>
      </c>
      <c r="B1706" s="662" t="s">
        <v>4200</v>
      </c>
      <c r="C1706" s="663" t="s">
        <v>3817</v>
      </c>
      <c r="D1706" s="664" t="s">
        <v>4214</v>
      </c>
      <c r="E1706" s="663" t="s">
        <v>597</v>
      </c>
      <c r="F1706" s="664" t="s">
        <v>4237</v>
      </c>
      <c r="G1706" s="663" t="s">
        <v>627</v>
      </c>
      <c r="H1706" s="663" t="s">
        <v>3132</v>
      </c>
      <c r="I1706" s="663" t="s">
        <v>3133</v>
      </c>
      <c r="J1706" s="663" t="s">
        <v>2560</v>
      </c>
      <c r="K1706" s="663" t="s">
        <v>660</v>
      </c>
      <c r="L1706" s="665">
        <v>57.16</v>
      </c>
      <c r="M1706" s="665">
        <v>9</v>
      </c>
      <c r="N1706" s="666">
        <v>514.43999999999994</v>
      </c>
    </row>
    <row r="1707" spans="1:14" ht="14.4" customHeight="1" x14ac:dyDescent="0.3">
      <c r="A1707" s="661" t="s">
        <v>3816</v>
      </c>
      <c r="B1707" s="662" t="s">
        <v>4200</v>
      </c>
      <c r="C1707" s="663" t="s">
        <v>3817</v>
      </c>
      <c r="D1707" s="664" t="s">
        <v>4214</v>
      </c>
      <c r="E1707" s="663" t="s">
        <v>597</v>
      </c>
      <c r="F1707" s="664" t="s">
        <v>4237</v>
      </c>
      <c r="G1707" s="663" t="s">
        <v>627</v>
      </c>
      <c r="H1707" s="663" t="s">
        <v>1179</v>
      </c>
      <c r="I1707" s="663" t="s">
        <v>1180</v>
      </c>
      <c r="J1707" s="663" t="s">
        <v>1181</v>
      </c>
      <c r="K1707" s="663" t="s">
        <v>1182</v>
      </c>
      <c r="L1707" s="665">
        <v>65.88</v>
      </c>
      <c r="M1707" s="665">
        <v>2</v>
      </c>
      <c r="N1707" s="666">
        <v>131.76</v>
      </c>
    </row>
    <row r="1708" spans="1:14" ht="14.4" customHeight="1" x14ac:dyDescent="0.3">
      <c r="A1708" s="661" t="s">
        <v>3816</v>
      </c>
      <c r="B1708" s="662" t="s">
        <v>4200</v>
      </c>
      <c r="C1708" s="663" t="s">
        <v>3817</v>
      </c>
      <c r="D1708" s="664" t="s">
        <v>4214</v>
      </c>
      <c r="E1708" s="663" t="s">
        <v>597</v>
      </c>
      <c r="F1708" s="664" t="s">
        <v>4237</v>
      </c>
      <c r="G1708" s="663" t="s">
        <v>627</v>
      </c>
      <c r="H1708" s="663" t="s">
        <v>3138</v>
      </c>
      <c r="I1708" s="663" t="s">
        <v>3139</v>
      </c>
      <c r="J1708" s="663" t="s">
        <v>1675</v>
      </c>
      <c r="K1708" s="663" t="s">
        <v>3140</v>
      </c>
      <c r="L1708" s="665">
        <v>105.70970864695973</v>
      </c>
      <c r="M1708" s="665">
        <v>1</v>
      </c>
      <c r="N1708" s="666">
        <v>105.70970864695973</v>
      </c>
    </row>
    <row r="1709" spans="1:14" ht="14.4" customHeight="1" x14ac:dyDescent="0.3">
      <c r="A1709" s="661" t="s">
        <v>3816</v>
      </c>
      <c r="B1709" s="662" t="s">
        <v>4200</v>
      </c>
      <c r="C1709" s="663" t="s">
        <v>3817</v>
      </c>
      <c r="D1709" s="664" t="s">
        <v>4214</v>
      </c>
      <c r="E1709" s="663" t="s">
        <v>597</v>
      </c>
      <c r="F1709" s="664" t="s">
        <v>4237</v>
      </c>
      <c r="G1709" s="663" t="s">
        <v>627</v>
      </c>
      <c r="H1709" s="663" t="s">
        <v>1190</v>
      </c>
      <c r="I1709" s="663" t="s">
        <v>1191</v>
      </c>
      <c r="J1709" s="663" t="s">
        <v>1192</v>
      </c>
      <c r="K1709" s="663" t="s">
        <v>1193</v>
      </c>
      <c r="L1709" s="665">
        <v>1601.8437076300454</v>
      </c>
      <c r="M1709" s="665">
        <v>16</v>
      </c>
      <c r="N1709" s="666">
        <v>25629.499322080726</v>
      </c>
    </row>
    <row r="1710" spans="1:14" ht="14.4" customHeight="1" x14ac:dyDescent="0.3">
      <c r="A1710" s="661" t="s">
        <v>3816</v>
      </c>
      <c r="B1710" s="662" t="s">
        <v>4200</v>
      </c>
      <c r="C1710" s="663" t="s">
        <v>3817</v>
      </c>
      <c r="D1710" s="664" t="s">
        <v>4214</v>
      </c>
      <c r="E1710" s="663" t="s">
        <v>597</v>
      </c>
      <c r="F1710" s="664" t="s">
        <v>4237</v>
      </c>
      <c r="G1710" s="663" t="s">
        <v>627</v>
      </c>
      <c r="H1710" s="663" t="s">
        <v>3851</v>
      </c>
      <c r="I1710" s="663" t="s">
        <v>3852</v>
      </c>
      <c r="J1710" s="663" t="s">
        <v>3853</v>
      </c>
      <c r="K1710" s="663" t="s">
        <v>1402</v>
      </c>
      <c r="L1710" s="665">
        <v>126.03</v>
      </c>
      <c r="M1710" s="665">
        <v>2</v>
      </c>
      <c r="N1710" s="666">
        <v>252.06</v>
      </c>
    </row>
    <row r="1711" spans="1:14" ht="14.4" customHeight="1" x14ac:dyDescent="0.3">
      <c r="A1711" s="661" t="s">
        <v>3816</v>
      </c>
      <c r="B1711" s="662" t="s">
        <v>4200</v>
      </c>
      <c r="C1711" s="663" t="s">
        <v>3817</v>
      </c>
      <c r="D1711" s="664" t="s">
        <v>4214</v>
      </c>
      <c r="E1711" s="663" t="s">
        <v>597</v>
      </c>
      <c r="F1711" s="664" t="s">
        <v>4237</v>
      </c>
      <c r="G1711" s="663" t="s">
        <v>627</v>
      </c>
      <c r="H1711" s="663" t="s">
        <v>3854</v>
      </c>
      <c r="I1711" s="663" t="s">
        <v>3855</v>
      </c>
      <c r="J1711" s="663" t="s">
        <v>3856</v>
      </c>
      <c r="K1711" s="663" t="s">
        <v>3857</v>
      </c>
      <c r="L1711" s="665">
        <v>138.83919875290954</v>
      </c>
      <c r="M1711" s="665">
        <v>2</v>
      </c>
      <c r="N1711" s="666">
        <v>277.67839750581908</v>
      </c>
    </row>
    <row r="1712" spans="1:14" ht="14.4" customHeight="1" x14ac:dyDescent="0.3">
      <c r="A1712" s="661" t="s">
        <v>3816</v>
      </c>
      <c r="B1712" s="662" t="s">
        <v>4200</v>
      </c>
      <c r="C1712" s="663" t="s">
        <v>3817</v>
      </c>
      <c r="D1712" s="664" t="s">
        <v>4214</v>
      </c>
      <c r="E1712" s="663" t="s">
        <v>597</v>
      </c>
      <c r="F1712" s="664" t="s">
        <v>4237</v>
      </c>
      <c r="G1712" s="663" t="s">
        <v>627</v>
      </c>
      <c r="H1712" s="663" t="s">
        <v>1221</v>
      </c>
      <c r="I1712" s="663" t="s">
        <v>1222</v>
      </c>
      <c r="J1712" s="663" t="s">
        <v>740</v>
      </c>
      <c r="K1712" s="663" t="s">
        <v>1223</v>
      </c>
      <c r="L1712" s="665">
        <v>57.455125965911854</v>
      </c>
      <c r="M1712" s="665">
        <v>196</v>
      </c>
      <c r="N1712" s="666">
        <v>11261.204689318723</v>
      </c>
    </row>
    <row r="1713" spans="1:14" ht="14.4" customHeight="1" x14ac:dyDescent="0.3">
      <c r="A1713" s="661" t="s">
        <v>3816</v>
      </c>
      <c r="B1713" s="662" t="s">
        <v>4200</v>
      </c>
      <c r="C1713" s="663" t="s">
        <v>3817</v>
      </c>
      <c r="D1713" s="664" t="s">
        <v>4214</v>
      </c>
      <c r="E1713" s="663" t="s">
        <v>597</v>
      </c>
      <c r="F1713" s="664" t="s">
        <v>4237</v>
      </c>
      <c r="G1713" s="663" t="s">
        <v>627</v>
      </c>
      <c r="H1713" s="663" t="s">
        <v>1227</v>
      </c>
      <c r="I1713" s="663" t="s">
        <v>1228</v>
      </c>
      <c r="J1713" s="663" t="s">
        <v>1229</v>
      </c>
      <c r="K1713" s="663" t="s">
        <v>1230</v>
      </c>
      <c r="L1713" s="665">
        <v>188.88</v>
      </c>
      <c r="M1713" s="665">
        <v>2</v>
      </c>
      <c r="N1713" s="666">
        <v>377.76</v>
      </c>
    </row>
    <row r="1714" spans="1:14" ht="14.4" customHeight="1" x14ac:dyDescent="0.3">
      <c r="A1714" s="661" t="s">
        <v>3816</v>
      </c>
      <c r="B1714" s="662" t="s">
        <v>4200</v>
      </c>
      <c r="C1714" s="663" t="s">
        <v>3817</v>
      </c>
      <c r="D1714" s="664" t="s">
        <v>4214</v>
      </c>
      <c r="E1714" s="663" t="s">
        <v>597</v>
      </c>
      <c r="F1714" s="664" t="s">
        <v>4237</v>
      </c>
      <c r="G1714" s="663" t="s">
        <v>627</v>
      </c>
      <c r="H1714" s="663" t="s">
        <v>1233</v>
      </c>
      <c r="I1714" s="663" t="s">
        <v>1234</v>
      </c>
      <c r="J1714" s="663" t="s">
        <v>1235</v>
      </c>
      <c r="K1714" s="663" t="s">
        <v>1236</v>
      </c>
      <c r="L1714" s="665">
        <v>592.20000000000005</v>
      </c>
      <c r="M1714" s="665">
        <v>1</v>
      </c>
      <c r="N1714" s="666">
        <v>592.20000000000005</v>
      </c>
    </row>
    <row r="1715" spans="1:14" ht="14.4" customHeight="1" x14ac:dyDescent="0.3">
      <c r="A1715" s="661" t="s">
        <v>3816</v>
      </c>
      <c r="B1715" s="662" t="s">
        <v>4200</v>
      </c>
      <c r="C1715" s="663" t="s">
        <v>3817</v>
      </c>
      <c r="D1715" s="664" t="s">
        <v>4214</v>
      </c>
      <c r="E1715" s="663" t="s">
        <v>597</v>
      </c>
      <c r="F1715" s="664" t="s">
        <v>4237</v>
      </c>
      <c r="G1715" s="663" t="s">
        <v>627</v>
      </c>
      <c r="H1715" s="663" t="s">
        <v>3858</v>
      </c>
      <c r="I1715" s="663" t="s">
        <v>3859</v>
      </c>
      <c r="J1715" s="663" t="s">
        <v>3860</v>
      </c>
      <c r="K1715" s="663" t="s">
        <v>3861</v>
      </c>
      <c r="L1715" s="665">
        <v>63.062008783510443</v>
      </c>
      <c r="M1715" s="665">
        <v>5</v>
      </c>
      <c r="N1715" s="666">
        <v>315.31004391755221</v>
      </c>
    </row>
    <row r="1716" spans="1:14" ht="14.4" customHeight="1" x14ac:dyDescent="0.3">
      <c r="A1716" s="661" t="s">
        <v>3816</v>
      </c>
      <c r="B1716" s="662" t="s">
        <v>4200</v>
      </c>
      <c r="C1716" s="663" t="s">
        <v>3817</v>
      </c>
      <c r="D1716" s="664" t="s">
        <v>4214</v>
      </c>
      <c r="E1716" s="663" t="s">
        <v>597</v>
      </c>
      <c r="F1716" s="664" t="s">
        <v>4237</v>
      </c>
      <c r="G1716" s="663" t="s">
        <v>627</v>
      </c>
      <c r="H1716" s="663" t="s">
        <v>1247</v>
      </c>
      <c r="I1716" s="663" t="s">
        <v>1248</v>
      </c>
      <c r="J1716" s="663" t="s">
        <v>1249</v>
      </c>
      <c r="K1716" s="663" t="s">
        <v>1250</v>
      </c>
      <c r="L1716" s="665">
        <v>68.864999999999995</v>
      </c>
      <c r="M1716" s="665">
        <v>12</v>
      </c>
      <c r="N1716" s="666">
        <v>826.37999999999988</v>
      </c>
    </row>
    <row r="1717" spans="1:14" ht="14.4" customHeight="1" x14ac:dyDescent="0.3">
      <c r="A1717" s="661" t="s">
        <v>3816</v>
      </c>
      <c r="B1717" s="662" t="s">
        <v>4200</v>
      </c>
      <c r="C1717" s="663" t="s">
        <v>3817</v>
      </c>
      <c r="D1717" s="664" t="s">
        <v>4214</v>
      </c>
      <c r="E1717" s="663" t="s">
        <v>597</v>
      </c>
      <c r="F1717" s="664" t="s">
        <v>4237</v>
      </c>
      <c r="G1717" s="663" t="s">
        <v>627</v>
      </c>
      <c r="H1717" s="663" t="s">
        <v>2943</v>
      </c>
      <c r="I1717" s="663" t="s">
        <v>2944</v>
      </c>
      <c r="J1717" s="663" t="s">
        <v>2945</v>
      </c>
      <c r="K1717" s="663" t="s">
        <v>2946</v>
      </c>
      <c r="L1717" s="665">
        <v>52.180340712364938</v>
      </c>
      <c r="M1717" s="665">
        <v>48</v>
      </c>
      <c r="N1717" s="666">
        <v>2504.656354193517</v>
      </c>
    </row>
    <row r="1718" spans="1:14" ht="14.4" customHeight="1" x14ac:dyDescent="0.3">
      <c r="A1718" s="661" t="s">
        <v>3816</v>
      </c>
      <c r="B1718" s="662" t="s">
        <v>4200</v>
      </c>
      <c r="C1718" s="663" t="s">
        <v>3817</v>
      </c>
      <c r="D1718" s="664" t="s">
        <v>4214</v>
      </c>
      <c r="E1718" s="663" t="s">
        <v>597</v>
      </c>
      <c r="F1718" s="664" t="s">
        <v>4237</v>
      </c>
      <c r="G1718" s="663" t="s">
        <v>627</v>
      </c>
      <c r="H1718" s="663" t="s">
        <v>1286</v>
      </c>
      <c r="I1718" s="663" t="s">
        <v>1287</v>
      </c>
      <c r="J1718" s="663" t="s">
        <v>666</v>
      </c>
      <c r="K1718" s="663" t="s">
        <v>1288</v>
      </c>
      <c r="L1718" s="665">
        <v>64.497129085463229</v>
      </c>
      <c r="M1718" s="665">
        <v>240</v>
      </c>
      <c r="N1718" s="666">
        <v>15479.310980511174</v>
      </c>
    </row>
    <row r="1719" spans="1:14" ht="14.4" customHeight="1" x14ac:dyDescent="0.3">
      <c r="A1719" s="661" t="s">
        <v>3816</v>
      </c>
      <c r="B1719" s="662" t="s">
        <v>4200</v>
      </c>
      <c r="C1719" s="663" t="s">
        <v>3817</v>
      </c>
      <c r="D1719" s="664" t="s">
        <v>4214</v>
      </c>
      <c r="E1719" s="663" t="s">
        <v>597</v>
      </c>
      <c r="F1719" s="664" t="s">
        <v>4237</v>
      </c>
      <c r="G1719" s="663" t="s">
        <v>627</v>
      </c>
      <c r="H1719" s="663" t="s">
        <v>1289</v>
      </c>
      <c r="I1719" s="663" t="s">
        <v>1290</v>
      </c>
      <c r="J1719" s="663" t="s">
        <v>706</v>
      </c>
      <c r="K1719" s="663" t="s">
        <v>1291</v>
      </c>
      <c r="L1719" s="665">
        <v>149.3184970066784</v>
      </c>
      <c r="M1719" s="665">
        <v>47</v>
      </c>
      <c r="N1719" s="666">
        <v>7017.9693593138845</v>
      </c>
    </row>
    <row r="1720" spans="1:14" ht="14.4" customHeight="1" x14ac:dyDescent="0.3">
      <c r="A1720" s="661" t="s">
        <v>3816</v>
      </c>
      <c r="B1720" s="662" t="s">
        <v>4200</v>
      </c>
      <c r="C1720" s="663" t="s">
        <v>3817</v>
      </c>
      <c r="D1720" s="664" t="s">
        <v>4214</v>
      </c>
      <c r="E1720" s="663" t="s">
        <v>597</v>
      </c>
      <c r="F1720" s="664" t="s">
        <v>4237</v>
      </c>
      <c r="G1720" s="663" t="s">
        <v>627</v>
      </c>
      <c r="H1720" s="663" t="s">
        <v>1292</v>
      </c>
      <c r="I1720" s="663" t="s">
        <v>1293</v>
      </c>
      <c r="J1720" s="663" t="s">
        <v>1294</v>
      </c>
      <c r="K1720" s="663" t="s">
        <v>1295</v>
      </c>
      <c r="L1720" s="665">
        <v>296.85674176479398</v>
      </c>
      <c r="M1720" s="665">
        <v>5</v>
      </c>
      <c r="N1720" s="666">
        <v>1484.2837088239698</v>
      </c>
    </row>
    <row r="1721" spans="1:14" ht="14.4" customHeight="1" x14ac:dyDescent="0.3">
      <c r="A1721" s="661" t="s">
        <v>3816</v>
      </c>
      <c r="B1721" s="662" t="s">
        <v>4200</v>
      </c>
      <c r="C1721" s="663" t="s">
        <v>3817</v>
      </c>
      <c r="D1721" s="664" t="s">
        <v>4214</v>
      </c>
      <c r="E1721" s="663" t="s">
        <v>597</v>
      </c>
      <c r="F1721" s="664" t="s">
        <v>4237</v>
      </c>
      <c r="G1721" s="663" t="s">
        <v>627</v>
      </c>
      <c r="H1721" s="663" t="s">
        <v>3192</v>
      </c>
      <c r="I1721" s="663" t="s">
        <v>3192</v>
      </c>
      <c r="J1721" s="663" t="s">
        <v>3193</v>
      </c>
      <c r="K1721" s="663" t="s">
        <v>633</v>
      </c>
      <c r="L1721" s="665">
        <v>288.52999999999997</v>
      </c>
      <c r="M1721" s="665">
        <v>1</v>
      </c>
      <c r="N1721" s="666">
        <v>288.52999999999997</v>
      </c>
    </row>
    <row r="1722" spans="1:14" ht="14.4" customHeight="1" x14ac:dyDescent="0.3">
      <c r="A1722" s="661" t="s">
        <v>3816</v>
      </c>
      <c r="B1722" s="662" t="s">
        <v>4200</v>
      </c>
      <c r="C1722" s="663" t="s">
        <v>3817</v>
      </c>
      <c r="D1722" s="664" t="s">
        <v>4214</v>
      </c>
      <c r="E1722" s="663" t="s">
        <v>597</v>
      </c>
      <c r="F1722" s="664" t="s">
        <v>4237</v>
      </c>
      <c r="G1722" s="663" t="s">
        <v>627</v>
      </c>
      <c r="H1722" s="663" t="s">
        <v>1300</v>
      </c>
      <c r="I1722" s="663" t="s">
        <v>1300</v>
      </c>
      <c r="J1722" s="663" t="s">
        <v>1301</v>
      </c>
      <c r="K1722" s="663" t="s">
        <v>1302</v>
      </c>
      <c r="L1722" s="665">
        <v>255.34888677599633</v>
      </c>
      <c r="M1722" s="665">
        <v>1</v>
      </c>
      <c r="N1722" s="666">
        <v>255.34888677599633</v>
      </c>
    </row>
    <row r="1723" spans="1:14" ht="14.4" customHeight="1" x14ac:dyDescent="0.3">
      <c r="A1723" s="661" t="s">
        <v>3816</v>
      </c>
      <c r="B1723" s="662" t="s">
        <v>4200</v>
      </c>
      <c r="C1723" s="663" t="s">
        <v>3817</v>
      </c>
      <c r="D1723" s="664" t="s">
        <v>4214</v>
      </c>
      <c r="E1723" s="663" t="s">
        <v>597</v>
      </c>
      <c r="F1723" s="664" t="s">
        <v>4237</v>
      </c>
      <c r="G1723" s="663" t="s">
        <v>627</v>
      </c>
      <c r="H1723" s="663" t="s">
        <v>1303</v>
      </c>
      <c r="I1723" s="663" t="s">
        <v>1304</v>
      </c>
      <c r="J1723" s="663" t="s">
        <v>1305</v>
      </c>
      <c r="K1723" s="663" t="s">
        <v>660</v>
      </c>
      <c r="L1723" s="665">
        <v>71.127668386776364</v>
      </c>
      <c r="M1723" s="665">
        <v>1</v>
      </c>
      <c r="N1723" s="666">
        <v>71.127668386776364</v>
      </c>
    </row>
    <row r="1724" spans="1:14" ht="14.4" customHeight="1" x14ac:dyDescent="0.3">
      <c r="A1724" s="661" t="s">
        <v>3816</v>
      </c>
      <c r="B1724" s="662" t="s">
        <v>4200</v>
      </c>
      <c r="C1724" s="663" t="s">
        <v>3817</v>
      </c>
      <c r="D1724" s="664" t="s">
        <v>4214</v>
      </c>
      <c r="E1724" s="663" t="s">
        <v>597</v>
      </c>
      <c r="F1724" s="664" t="s">
        <v>4237</v>
      </c>
      <c r="G1724" s="663" t="s">
        <v>627</v>
      </c>
      <c r="H1724" s="663" t="s">
        <v>1325</v>
      </c>
      <c r="I1724" s="663" t="s">
        <v>1325</v>
      </c>
      <c r="J1724" s="663" t="s">
        <v>1326</v>
      </c>
      <c r="K1724" s="663" t="s">
        <v>784</v>
      </c>
      <c r="L1724" s="665">
        <v>53.979759024868116</v>
      </c>
      <c r="M1724" s="665">
        <v>15</v>
      </c>
      <c r="N1724" s="666">
        <v>809.69638537302171</v>
      </c>
    </row>
    <row r="1725" spans="1:14" ht="14.4" customHeight="1" x14ac:dyDescent="0.3">
      <c r="A1725" s="661" t="s">
        <v>3816</v>
      </c>
      <c r="B1725" s="662" t="s">
        <v>4200</v>
      </c>
      <c r="C1725" s="663" t="s">
        <v>3817</v>
      </c>
      <c r="D1725" s="664" t="s">
        <v>4214</v>
      </c>
      <c r="E1725" s="663" t="s">
        <v>597</v>
      </c>
      <c r="F1725" s="664" t="s">
        <v>4237</v>
      </c>
      <c r="G1725" s="663" t="s">
        <v>627</v>
      </c>
      <c r="H1725" s="663" t="s">
        <v>2535</v>
      </c>
      <c r="I1725" s="663" t="s">
        <v>2536</v>
      </c>
      <c r="J1725" s="663" t="s">
        <v>2537</v>
      </c>
      <c r="K1725" s="663" t="s">
        <v>2538</v>
      </c>
      <c r="L1725" s="665">
        <v>1335.1383235013484</v>
      </c>
      <c r="M1725" s="665">
        <v>1</v>
      </c>
      <c r="N1725" s="666">
        <v>1335.1383235013484</v>
      </c>
    </row>
    <row r="1726" spans="1:14" ht="14.4" customHeight="1" x14ac:dyDescent="0.3">
      <c r="A1726" s="661" t="s">
        <v>3816</v>
      </c>
      <c r="B1726" s="662" t="s">
        <v>4200</v>
      </c>
      <c r="C1726" s="663" t="s">
        <v>3817</v>
      </c>
      <c r="D1726" s="664" t="s">
        <v>4214</v>
      </c>
      <c r="E1726" s="663" t="s">
        <v>597</v>
      </c>
      <c r="F1726" s="664" t="s">
        <v>4237</v>
      </c>
      <c r="G1726" s="663" t="s">
        <v>627</v>
      </c>
      <c r="H1726" s="663" t="s">
        <v>3202</v>
      </c>
      <c r="I1726" s="663" t="s">
        <v>3203</v>
      </c>
      <c r="J1726" s="663" t="s">
        <v>1760</v>
      </c>
      <c r="K1726" s="663" t="s">
        <v>1761</v>
      </c>
      <c r="L1726" s="665">
        <v>277.19966064609366</v>
      </c>
      <c r="M1726" s="665">
        <v>4</v>
      </c>
      <c r="N1726" s="666">
        <v>1108.7986425843746</v>
      </c>
    </row>
    <row r="1727" spans="1:14" ht="14.4" customHeight="1" x14ac:dyDescent="0.3">
      <c r="A1727" s="661" t="s">
        <v>3816</v>
      </c>
      <c r="B1727" s="662" t="s">
        <v>4200</v>
      </c>
      <c r="C1727" s="663" t="s">
        <v>3817</v>
      </c>
      <c r="D1727" s="664" t="s">
        <v>4214</v>
      </c>
      <c r="E1727" s="663" t="s">
        <v>597</v>
      </c>
      <c r="F1727" s="664" t="s">
        <v>4237</v>
      </c>
      <c r="G1727" s="663" t="s">
        <v>627</v>
      </c>
      <c r="H1727" s="663" t="s">
        <v>3862</v>
      </c>
      <c r="I1727" s="663" t="s">
        <v>215</v>
      </c>
      <c r="J1727" s="663" t="s">
        <v>3863</v>
      </c>
      <c r="K1727" s="663"/>
      <c r="L1727" s="665">
        <v>91.054550828456669</v>
      </c>
      <c r="M1727" s="665">
        <v>1</v>
      </c>
      <c r="N1727" s="666">
        <v>91.054550828456669</v>
      </c>
    </row>
    <row r="1728" spans="1:14" ht="14.4" customHeight="1" x14ac:dyDescent="0.3">
      <c r="A1728" s="661" t="s">
        <v>3816</v>
      </c>
      <c r="B1728" s="662" t="s">
        <v>4200</v>
      </c>
      <c r="C1728" s="663" t="s">
        <v>3817</v>
      </c>
      <c r="D1728" s="664" t="s">
        <v>4214</v>
      </c>
      <c r="E1728" s="663" t="s">
        <v>597</v>
      </c>
      <c r="F1728" s="664" t="s">
        <v>4237</v>
      </c>
      <c r="G1728" s="663" t="s">
        <v>627</v>
      </c>
      <c r="H1728" s="663" t="s">
        <v>1359</v>
      </c>
      <c r="I1728" s="663" t="s">
        <v>1360</v>
      </c>
      <c r="J1728" s="663" t="s">
        <v>1361</v>
      </c>
      <c r="K1728" s="663" t="s">
        <v>1362</v>
      </c>
      <c r="L1728" s="665">
        <v>186.37759066017361</v>
      </c>
      <c r="M1728" s="665">
        <v>11</v>
      </c>
      <c r="N1728" s="666">
        <v>2050.1534972619097</v>
      </c>
    </row>
    <row r="1729" spans="1:14" ht="14.4" customHeight="1" x14ac:dyDescent="0.3">
      <c r="A1729" s="661" t="s">
        <v>3816</v>
      </c>
      <c r="B1729" s="662" t="s">
        <v>4200</v>
      </c>
      <c r="C1729" s="663" t="s">
        <v>3817</v>
      </c>
      <c r="D1729" s="664" t="s">
        <v>4214</v>
      </c>
      <c r="E1729" s="663" t="s">
        <v>597</v>
      </c>
      <c r="F1729" s="664" t="s">
        <v>4237</v>
      </c>
      <c r="G1729" s="663" t="s">
        <v>627</v>
      </c>
      <c r="H1729" s="663" t="s">
        <v>1363</v>
      </c>
      <c r="I1729" s="663" t="s">
        <v>1364</v>
      </c>
      <c r="J1729" s="663" t="s">
        <v>1365</v>
      </c>
      <c r="K1729" s="663" t="s">
        <v>1366</v>
      </c>
      <c r="L1729" s="665">
        <v>98.449998493542964</v>
      </c>
      <c r="M1729" s="665">
        <v>5</v>
      </c>
      <c r="N1729" s="666">
        <v>492.24999246771483</v>
      </c>
    </row>
    <row r="1730" spans="1:14" ht="14.4" customHeight="1" x14ac:dyDescent="0.3">
      <c r="A1730" s="661" t="s">
        <v>3816</v>
      </c>
      <c r="B1730" s="662" t="s">
        <v>4200</v>
      </c>
      <c r="C1730" s="663" t="s">
        <v>3817</v>
      </c>
      <c r="D1730" s="664" t="s">
        <v>4214</v>
      </c>
      <c r="E1730" s="663" t="s">
        <v>597</v>
      </c>
      <c r="F1730" s="664" t="s">
        <v>4237</v>
      </c>
      <c r="G1730" s="663" t="s">
        <v>627</v>
      </c>
      <c r="H1730" s="663" t="s">
        <v>3864</v>
      </c>
      <c r="I1730" s="663" t="s">
        <v>3865</v>
      </c>
      <c r="J1730" s="663" t="s">
        <v>3866</v>
      </c>
      <c r="K1730" s="663" t="s">
        <v>3867</v>
      </c>
      <c r="L1730" s="665">
        <v>52.129999999999995</v>
      </c>
      <c r="M1730" s="665">
        <v>3</v>
      </c>
      <c r="N1730" s="666">
        <v>156.38999999999999</v>
      </c>
    </row>
    <row r="1731" spans="1:14" ht="14.4" customHeight="1" x14ac:dyDescent="0.3">
      <c r="A1731" s="661" t="s">
        <v>3816</v>
      </c>
      <c r="B1731" s="662" t="s">
        <v>4200</v>
      </c>
      <c r="C1731" s="663" t="s">
        <v>3817</v>
      </c>
      <c r="D1731" s="664" t="s">
        <v>4214</v>
      </c>
      <c r="E1731" s="663" t="s">
        <v>597</v>
      </c>
      <c r="F1731" s="664" t="s">
        <v>4237</v>
      </c>
      <c r="G1731" s="663" t="s">
        <v>627</v>
      </c>
      <c r="H1731" s="663" t="s">
        <v>2556</v>
      </c>
      <c r="I1731" s="663" t="s">
        <v>215</v>
      </c>
      <c r="J1731" s="663" t="s">
        <v>2557</v>
      </c>
      <c r="K1731" s="663"/>
      <c r="L1731" s="665">
        <v>1303.5064572977385</v>
      </c>
      <c r="M1731" s="665">
        <v>1</v>
      </c>
      <c r="N1731" s="666">
        <v>1303.5064572977385</v>
      </c>
    </row>
    <row r="1732" spans="1:14" ht="14.4" customHeight="1" x14ac:dyDescent="0.3">
      <c r="A1732" s="661" t="s">
        <v>3816</v>
      </c>
      <c r="B1732" s="662" t="s">
        <v>4200</v>
      </c>
      <c r="C1732" s="663" t="s">
        <v>3817</v>
      </c>
      <c r="D1732" s="664" t="s">
        <v>4214</v>
      </c>
      <c r="E1732" s="663" t="s">
        <v>597</v>
      </c>
      <c r="F1732" s="664" t="s">
        <v>4237</v>
      </c>
      <c r="G1732" s="663" t="s">
        <v>627</v>
      </c>
      <c r="H1732" s="663" t="s">
        <v>2558</v>
      </c>
      <c r="I1732" s="663" t="s">
        <v>2559</v>
      </c>
      <c r="J1732" s="663" t="s">
        <v>2560</v>
      </c>
      <c r="K1732" s="663" t="s">
        <v>2561</v>
      </c>
      <c r="L1732" s="665">
        <v>56.749632211612969</v>
      </c>
      <c r="M1732" s="665">
        <v>5</v>
      </c>
      <c r="N1732" s="666">
        <v>283.74816105806485</v>
      </c>
    </row>
    <row r="1733" spans="1:14" ht="14.4" customHeight="1" x14ac:dyDescent="0.3">
      <c r="A1733" s="661" t="s">
        <v>3816</v>
      </c>
      <c r="B1733" s="662" t="s">
        <v>4200</v>
      </c>
      <c r="C1733" s="663" t="s">
        <v>3817</v>
      </c>
      <c r="D1733" s="664" t="s">
        <v>4214</v>
      </c>
      <c r="E1733" s="663" t="s">
        <v>597</v>
      </c>
      <c r="F1733" s="664" t="s">
        <v>4237</v>
      </c>
      <c r="G1733" s="663" t="s">
        <v>627</v>
      </c>
      <c r="H1733" s="663" t="s">
        <v>1385</v>
      </c>
      <c r="I1733" s="663" t="s">
        <v>1386</v>
      </c>
      <c r="J1733" s="663" t="s">
        <v>1387</v>
      </c>
      <c r="K1733" s="663" t="s">
        <v>1388</v>
      </c>
      <c r="L1733" s="665">
        <v>104.07000000000001</v>
      </c>
      <c r="M1733" s="665">
        <v>3</v>
      </c>
      <c r="N1733" s="666">
        <v>312.21000000000004</v>
      </c>
    </row>
    <row r="1734" spans="1:14" ht="14.4" customHeight="1" x14ac:dyDescent="0.3">
      <c r="A1734" s="661" t="s">
        <v>3816</v>
      </c>
      <c r="B1734" s="662" t="s">
        <v>4200</v>
      </c>
      <c r="C1734" s="663" t="s">
        <v>3817</v>
      </c>
      <c r="D1734" s="664" t="s">
        <v>4214</v>
      </c>
      <c r="E1734" s="663" t="s">
        <v>597</v>
      </c>
      <c r="F1734" s="664" t="s">
        <v>4237</v>
      </c>
      <c r="G1734" s="663" t="s">
        <v>627</v>
      </c>
      <c r="H1734" s="663" t="s">
        <v>2562</v>
      </c>
      <c r="I1734" s="663" t="s">
        <v>2563</v>
      </c>
      <c r="J1734" s="663" t="s">
        <v>2564</v>
      </c>
      <c r="K1734" s="663" t="s">
        <v>1917</v>
      </c>
      <c r="L1734" s="665">
        <v>282.58988086693654</v>
      </c>
      <c r="M1734" s="665">
        <v>5</v>
      </c>
      <c r="N1734" s="666">
        <v>1412.9494043346826</v>
      </c>
    </row>
    <row r="1735" spans="1:14" ht="14.4" customHeight="1" x14ac:dyDescent="0.3">
      <c r="A1735" s="661" t="s">
        <v>3816</v>
      </c>
      <c r="B1735" s="662" t="s">
        <v>4200</v>
      </c>
      <c r="C1735" s="663" t="s">
        <v>3817</v>
      </c>
      <c r="D1735" s="664" t="s">
        <v>4214</v>
      </c>
      <c r="E1735" s="663" t="s">
        <v>597</v>
      </c>
      <c r="F1735" s="664" t="s">
        <v>4237</v>
      </c>
      <c r="G1735" s="663" t="s">
        <v>627</v>
      </c>
      <c r="H1735" s="663" t="s">
        <v>3232</v>
      </c>
      <c r="I1735" s="663" t="s">
        <v>3233</v>
      </c>
      <c r="J1735" s="663" t="s">
        <v>3234</v>
      </c>
      <c r="K1735" s="663" t="s">
        <v>1586</v>
      </c>
      <c r="L1735" s="665">
        <v>47.788699262899186</v>
      </c>
      <c r="M1735" s="665">
        <v>32</v>
      </c>
      <c r="N1735" s="666">
        <v>1529.238376412774</v>
      </c>
    </row>
    <row r="1736" spans="1:14" ht="14.4" customHeight="1" x14ac:dyDescent="0.3">
      <c r="A1736" s="661" t="s">
        <v>3816</v>
      </c>
      <c r="B1736" s="662" t="s">
        <v>4200</v>
      </c>
      <c r="C1736" s="663" t="s">
        <v>3817</v>
      </c>
      <c r="D1736" s="664" t="s">
        <v>4214</v>
      </c>
      <c r="E1736" s="663" t="s">
        <v>597</v>
      </c>
      <c r="F1736" s="664" t="s">
        <v>4237</v>
      </c>
      <c r="G1736" s="663" t="s">
        <v>627</v>
      </c>
      <c r="H1736" s="663" t="s">
        <v>1396</v>
      </c>
      <c r="I1736" s="663" t="s">
        <v>1397</v>
      </c>
      <c r="J1736" s="663" t="s">
        <v>1398</v>
      </c>
      <c r="K1736" s="663" t="s">
        <v>1399</v>
      </c>
      <c r="L1736" s="665">
        <v>53.970867953223348</v>
      </c>
      <c r="M1736" s="665">
        <v>265</v>
      </c>
      <c r="N1736" s="666">
        <v>14302.280007604188</v>
      </c>
    </row>
    <row r="1737" spans="1:14" ht="14.4" customHeight="1" x14ac:dyDescent="0.3">
      <c r="A1737" s="661" t="s">
        <v>3816</v>
      </c>
      <c r="B1737" s="662" t="s">
        <v>4200</v>
      </c>
      <c r="C1737" s="663" t="s">
        <v>3817</v>
      </c>
      <c r="D1737" s="664" t="s">
        <v>4214</v>
      </c>
      <c r="E1737" s="663" t="s">
        <v>597</v>
      </c>
      <c r="F1737" s="664" t="s">
        <v>4237</v>
      </c>
      <c r="G1737" s="663" t="s">
        <v>627</v>
      </c>
      <c r="H1737" s="663" t="s">
        <v>1403</v>
      </c>
      <c r="I1737" s="663" t="s">
        <v>1404</v>
      </c>
      <c r="J1737" s="663" t="s">
        <v>1405</v>
      </c>
      <c r="K1737" s="663" t="s">
        <v>1406</v>
      </c>
      <c r="L1737" s="665">
        <v>107.03230936891556</v>
      </c>
      <c r="M1737" s="665">
        <v>156</v>
      </c>
      <c r="N1737" s="666">
        <v>16697.040261550828</v>
      </c>
    </row>
    <row r="1738" spans="1:14" ht="14.4" customHeight="1" x14ac:dyDescent="0.3">
      <c r="A1738" s="661" t="s">
        <v>3816</v>
      </c>
      <c r="B1738" s="662" t="s">
        <v>4200</v>
      </c>
      <c r="C1738" s="663" t="s">
        <v>3817</v>
      </c>
      <c r="D1738" s="664" t="s">
        <v>4214</v>
      </c>
      <c r="E1738" s="663" t="s">
        <v>597</v>
      </c>
      <c r="F1738" s="664" t="s">
        <v>4237</v>
      </c>
      <c r="G1738" s="663" t="s">
        <v>627</v>
      </c>
      <c r="H1738" s="663" t="s">
        <v>3868</v>
      </c>
      <c r="I1738" s="663" t="s">
        <v>215</v>
      </c>
      <c r="J1738" s="663" t="s">
        <v>3869</v>
      </c>
      <c r="K1738" s="663"/>
      <c r="L1738" s="665">
        <v>101.32999999999998</v>
      </c>
      <c r="M1738" s="665">
        <v>1</v>
      </c>
      <c r="N1738" s="666">
        <v>101.32999999999998</v>
      </c>
    </row>
    <row r="1739" spans="1:14" ht="14.4" customHeight="1" x14ac:dyDescent="0.3">
      <c r="A1739" s="661" t="s">
        <v>3816</v>
      </c>
      <c r="B1739" s="662" t="s">
        <v>4200</v>
      </c>
      <c r="C1739" s="663" t="s">
        <v>3817</v>
      </c>
      <c r="D1739" s="664" t="s">
        <v>4214</v>
      </c>
      <c r="E1739" s="663" t="s">
        <v>597</v>
      </c>
      <c r="F1739" s="664" t="s">
        <v>4237</v>
      </c>
      <c r="G1739" s="663" t="s">
        <v>627</v>
      </c>
      <c r="H1739" s="663" t="s">
        <v>3242</v>
      </c>
      <c r="I1739" s="663" t="s">
        <v>215</v>
      </c>
      <c r="J1739" s="663" t="s">
        <v>3243</v>
      </c>
      <c r="K1739" s="663"/>
      <c r="L1739" s="665">
        <v>147.49895668503669</v>
      </c>
      <c r="M1739" s="665">
        <v>2</v>
      </c>
      <c r="N1739" s="666">
        <v>294.99791337007338</v>
      </c>
    </row>
    <row r="1740" spans="1:14" ht="14.4" customHeight="1" x14ac:dyDescent="0.3">
      <c r="A1740" s="661" t="s">
        <v>3816</v>
      </c>
      <c r="B1740" s="662" t="s">
        <v>4200</v>
      </c>
      <c r="C1740" s="663" t="s">
        <v>3817</v>
      </c>
      <c r="D1740" s="664" t="s">
        <v>4214</v>
      </c>
      <c r="E1740" s="663" t="s">
        <v>597</v>
      </c>
      <c r="F1740" s="664" t="s">
        <v>4237</v>
      </c>
      <c r="G1740" s="663" t="s">
        <v>627</v>
      </c>
      <c r="H1740" s="663" t="s">
        <v>1432</v>
      </c>
      <c r="I1740" s="663" t="s">
        <v>1433</v>
      </c>
      <c r="J1740" s="663" t="s">
        <v>1434</v>
      </c>
      <c r="K1740" s="663" t="s">
        <v>1435</v>
      </c>
      <c r="L1740" s="665">
        <v>136.42400000000001</v>
      </c>
      <c r="M1740" s="665">
        <v>5</v>
      </c>
      <c r="N1740" s="666">
        <v>682.12</v>
      </c>
    </row>
    <row r="1741" spans="1:14" ht="14.4" customHeight="1" x14ac:dyDescent="0.3">
      <c r="A1741" s="661" t="s">
        <v>3816</v>
      </c>
      <c r="B1741" s="662" t="s">
        <v>4200</v>
      </c>
      <c r="C1741" s="663" t="s">
        <v>3817</v>
      </c>
      <c r="D1741" s="664" t="s">
        <v>4214</v>
      </c>
      <c r="E1741" s="663" t="s">
        <v>597</v>
      </c>
      <c r="F1741" s="664" t="s">
        <v>4237</v>
      </c>
      <c r="G1741" s="663" t="s">
        <v>627</v>
      </c>
      <c r="H1741" s="663" t="s">
        <v>1456</v>
      </c>
      <c r="I1741" s="663" t="s">
        <v>1457</v>
      </c>
      <c r="J1741" s="663" t="s">
        <v>1458</v>
      </c>
      <c r="K1741" s="663" t="s">
        <v>1459</v>
      </c>
      <c r="L1741" s="665">
        <v>386.45249999999999</v>
      </c>
      <c r="M1741" s="665">
        <v>4</v>
      </c>
      <c r="N1741" s="666">
        <v>1545.81</v>
      </c>
    </row>
    <row r="1742" spans="1:14" ht="14.4" customHeight="1" x14ac:dyDescent="0.3">
      <c r="A1742" s="661" t="s">
        <v>3816</v>
      </c>
      <c r="B1742" s="662" t="s">
        <v>4200</v>
      </c>
      <c r="C1742" s="663" t="s">
        <v>3817</v>
      </c>
      <c r="D1742" s="664" t="s">
        <v>4214</v>
      </c>
      <c r="E1742" s="663" t="s">
        <v>597</v>
      </c>
      <c r="F1742" s="664" t="s">
        <v>4237</v>
      </c>
      <c r="G1742" s="663" t="s">
        <v>627</v>
      </c>
      <c r="H1742" s="663" t="s">
        <v>1464</v>
      </c>
      <c r="I1742" s="663" t="s">
        <v>1465</v>
      </c>
      <c r="J1742" s="663" t="s">
        <v>1466</v>
      </c>
      <c r="K1742" s="663" t="s">
        <v>1467</v>
      </c>
      <c r="L1742" s="665">
        <v>39.053180947407128</v>
      </c>
      <c r="M1742" s="665">
        <v>27</v>
      </c>
      <c r="N1742" s="666">
        <v>1054.4358855799924</v>
      </c>
    </row>
    <row r="1743" spans="1:14" ht="14.4" customHeight="1" x14ac:dyDescent="0.3">
      <c r="A1743" s="661" t="s">
        <v>3816</v>
      </c>
      <c r="B1743" s="662" t="s">
        <v>4200</v>
      </c>
      <c r="C1743" s="663" t="s">
        <v>3817</v>
      </c>
      <c r="D1743" s="664" t="s">
        <v>4214</v>
      </c>
      <c r="E1743" s="663" t="s">
        <v>597</v>
      </c>
      <c r="F1743" s="664" t="s">
        <v>4237</v>
      </c>
      <c r="G1743" s="663" t="s">
        <v>627</v>
      </c>
      <c r="H1743" s="663" t="s">
        <v>3870</v>
      </c>
      <c r="I1743" s="663" t="s">
        <v>3871</v>
      </c>
      <c r="J1743" s="663" t="s">
        <v>3872</v>
      </c>
      <c r="K1743" s="663" t="s">
        <v>3873</v>
      </c>
      <c r="L1743" s="665">
        <v>88.83</v>
      </c>
      <c r="M1743" s="665">
        <v>70</v>
      </c>
      <c r="N1743" s="666">
        <v>6218.0999999999995</v>
      </c>
    </row>
    <row r="1744" spans="1:14" ht="14.4" customHeight="1" x14ac:dyDescent="0.3">
      <c r="A1744" s="661" t="s">
        <v>3816</v>
      </c>
      <c r="B1744" s="662" t="s">
        <v>4200</v>
      </c>
      <c r="C1744" s="663" t="s">
        <v>3817</v>
      </c>
      <c r="D1744" s="664" t="s">
        <v>4214</v>
      </c>
      <c r="E1744" s="663" t="s">
        <v>597</v>
      </c>
      <c r="F1744" s="664" t="s">
        <v>4237</v>
      </c>
      <c r="G1744" s="663" t="s">
        <v>627</v>
      </c>
      <c r="H1744" s="663" t="s">
        <v>1495</v>
      </c>
      <c r="I1744" s="663" t="s">
        <v>215</v>
      </c>
      <c r="J1744" s="663" t="s">
        <v>1496</v>
      </c>
      <c r="K1744" s="663"/>
      <c r="L1744" s="665">
        <v>131.02119742968094</v>
      </c>
      <c r="M1744" s="665">
        <v>42</v>
      </c>
      <c r="N1744" s="666">
        <v>5502.8902920465998</v>
      </c>
    </row>
    <row r="1745" spans="1:14" ht="14.4" customHeight="1" x14ac:dyDescent="0.3">
      <c r="A1745" s="661" t="s">
        <v>3816</v>
      </c>
      <c r="B1745" s="662" t="s">
        <v>4200</v>
      </c>
      <c r="C1745" s="663" t="s">
        <v>3817</v>
      </c>
      <c r="D1745" s="664" t="s">
        <v>4214</v>
      </c>
      <c r="E1745" s="663" t="s">
        <v>597</v>
      </c>
      <c r="F1745" s="664" t="s">
        <v>4237</v>
      </c>
      <c r="G1745" s="663" t="s">
        <v>627</v>
      </c>
      <c r="H1745" s="663" t="s">
        <v>3874</v>
      </c>
      <c r="I1745" s="663" t="s">
        <v>3874</v>
      </c>
      <c r="J1745" s="663" t="s">
        <v>3875</v>
      </c>
      <c r="K1745" s="663" t="s">
        <v>1380</v>
      </c>
      <c r="L1745" s="665">
        <v>320.22000000000003</v>
      </c>
      <c r="M1745" s="665">
        <v>1</v>
      </c>
      <c r="N1745" s="666">
        <v>320.22000000000003</v>
      </c>
    </row>
    <row r="1746" spans="1:14" ht="14.4" customHeight="1" x14ac:dyDescent="0.3">
      <c r="A1746" s="661" t="s">
        <v>3816</v>
      </c>
      <c r="B1746" s="662" t="s">
        <v>4200</v>
      </c>
      <c r="C1746" s="663" t="s">
        <v>3817</v>
      </c>
      <c r="D1746" s="664" t="s">
        <v>4214</v>
      </c>
      <c r="E1746" s="663" t="s">
        <v>597</v>
      </c>
      <c r="F1746" s="664" t="s">
        <v>4237</v>
      </c>
      <c r="G1746" s="663" t="s">
        <v>627</v>
      </c>
      <c r="H1746" s="663" t="s">
        <v>1508</v>
      </c>
      <c r="I1746" s="663" t="s">
        <v>1509</v>
      </c>
      <c r="J1746" s="663" t="s">
        <v>961</v>
      </c>
      <c r="K1746" s="663" t="s">
        <v>1510</v>
      </c>
      <c r="L1746" s="665">
        <v>136.72942370226855</v>
      </c>
      <c r="M1746" s="665">
        <v>2</v>
      </c>
      <c r="N1746" s="666">
        <v>273.4588474045371</v>
      </c>
    </row>
    <row r="1747" spans="1:14" ht="14.4" customHeight="1" x14ac:dyDescent="0.3">
      <c r="A1747" s="661" t="s">
        <v>3816</v>
      </c>
      <c r="B1747" s="662" t="s">
        <v>4200</v>
      </c>
      <c r="C1747" s="663" t="s">
        <v>3817</v>
      </c>
      <c r="D1747" s="664" t="s">
        <v>4214</v>
      </c>
      <c r="E1747" s="663" t="s">
        <v>597</v>
      </c>
      <c r="F1747" s="664" t="s">
        <v>4237</v>
      </c>
      <c r="G1747" s="663" t="s">
        <v>627</v>
      </c>
      <c r="H1747" s="663" t="s">
        <v>3334</v>
      </c>
      <c r="I1747" s="663" t="s">
        <v>3335</v>
      </c>
      <c r="J1747" s="663" t="s">
        <v>3336</v>
      </c>
      <c r="K1747" s="663" t="s">
        <v>3337</v>
      </c>
      <c r="L1747" s="665">
        <v>151.00815511469915</v>
      </c>
      <c r="M1747" s="665">
        <v>1</v>
      </c>
      <c r="N1747" s="666">
        <v>151.00815511469915</v>
      </c>
    </row>
    <row r="1748" spans="1:14" ht="14.4" customHeight="1" x14ac:dyDescent="0.3">
      <c r="A1748" s="661" t="s">
        <v>3816</v>
      </c>
      <c r="B1748" s="662" t="s">
        <v>4200</v>
      </c>
      <c r="C1748" s="663" t="s">
        <v>3817</v>
      </c>
      <c r="D1748" s="664" t="s">
        <v>4214</v>
      </c>
      <c r="E1748" s="663" t="s">
        <v>597</v>
      </c>
      <c r="F1748" s="664" t="s">
        <v>4237</v>
      </c>
      <c r="G1748" s="663" t="s">
        <v>627</v>
      </c>
      <c r="H1748" s="663" t="s">
        <v>1527</v>
      </c>
      <c r="I1748" s="663" t="s">
        <v>1528</v>
      </c>
      <c r="J1748" s="663" t="s">
        <v>1529</v>
      </c>
      <c r="K1748" s="663" t="s">
        <v>1530</v>
      </c>
      <c r="L1748" s="665">
        <v>326.7156257709064</v>
      </c>
      <c r="M1748" s="665">
        <v>19</v>
      </c>
      <c r="N1748" s="666">
        <v>6207.5968896472214</v>
      </c>
    </row>
    <row r="1749" spans="1:14" ht="14.4" customHeight="1" x14ac:dyDescent="0.3">
      <c r="A1749" s="661" t="s">
        <v>3816</v>
      </c>
      <c r="B1749" s="662" t="s">
        <v>4200</v>
      </c>
      <c r="C1749" s="663" t="s">
        <v>3817</v>
      </c>
      <c r="D1749" s="664" t="s">
        <v>4214</v>
      </c>
      <c r="E1749" s="663" t="s">
        <v>597</v>
      </c>
      <c r="F1749" s="664" t="s">
        <v>4237</v>
      </c>
      <c r="G1749" s="663" t="s">
        <v>627</v>
      </c>
      <c r="H1749" s="663" t="s">
        <v>3350</v>
      </c>
      <c r="I1749" s="663" t="s">
        <v>215</v>
      </c>
      <c r="J1749" s="663" t="s">
        <v>3351</v>
      </c>
      <c r="K1749" s="663"/>
      <c r="L1749" s="665">
        <v>51.925561446668119</v>
      </c>
      <c r="M1749" s="665">
        <v>11</v>
      </c>
      <c r="N1749" s="666">
        <v>571.18117591334931</v>
      </c>
    </row>
    <row r="1750" spans="1:14" ht="14.4" customHeight="1" x14ac:dyDescent="0.3">
      <c r="A1750" s="661" t="s">
        <v>3816</v>
      </c>
      <c r="B1750" s="662" t="s">
        <v>4200</v>
      </c>
      <c r="C1750" s="663" t="s">
        <v>3817</v>
      </c>
      <c r="D1750" s="664" t="s">
        <v>4214</v>
      </c>
      <c r="E1750" s="663" t="s">
        <v>597</v>
      </c>
      <c r="F1750" s="664" t="s">
        <v>4237</v>
      </c>
      <c r="G1750" s="663" t="s">
        <v>627</v>
      </c>
      <c r="H1750" s="663" t="s">
        <v>1531</v>
      </c>
      <c r="I1750" s="663" t="s">
        <v>1532</v>
      </c>
      <c r="J1750" s="663" t="s">
        <v>1533</v>
      </c>
      <c r="K1750" s="663"/>
      <c r="L1750" s="665">
        <v>252.97798729228427</v>
      </c>
      <c r="M1750" s="665">
        <v>41</v>
      </c>
      <c r="N1750" s="666">
        <v>10372.097478983655</v>
      </c>
    </row>
    <row r="1751" spans="1:14" ht="14.4" customHeight="1" x14ac:dyDescent="0.3">
      <c r="A1751" s="661" t="s">
        <v>3816</v>
      </c>
      <c r="B1751" s="662" t="s">
        <v>4200</v>
      </c>
      <c r="C1751" s="663" t="s">
        <v>3817</v>
      </c>
      <c r="D1751" s="664" t="s">
        <v>4214</v>
      </c>
      <c r="E1751" s="663" t="s">
        <v>597</v>
      </c>
      <c r="F1751" s="664" t="s">
        <v>4237</v>
      </c>
      <c r="G1751" s="663" t="s">
        <v>627</v>
      </c>
      <c r="H1751" s="663" t="s">
        <v>2964</v>
      </c>
      <c r="I1751" s="663" t="s">
        <v>215</v>
      </c>
      <c r="J1751" s="663" t="s">
        <v>2965</v>
      </c>
      <c r="K1751" s="663"/>
      <c r="L1751" s="665">
        <v>99.044257710568857</v>
      </c>
      <c r="M1751" s="665">
        <v>25</v>
      </c>
      <c r="N1751" s="666">
        <v>2476.1064427642214</v>
      </c>
    </row>
    <row r="1752" spans="1:14" ht="14.4" customHeight="1" x14ac:dyDescent="0.3">
      <c r="A1752" s="661" t="s">
        <v>3816</v>
      </c>
      <c r="B1752" s="662" t="s">
        <v>4200</v>
      </c>
      <c r="C1752" s="663" t="s">
        <v>3817</v>
      </c>
      <c r="D1752" s="664" t="s">
        <v>4214</v>
      </c>
      <c r="E1752" s="663" t="s">
        <v>597</v>
      </c>
      <c r="F1752" s="664" t="s">
        <v>4237</v>
      </c>
      <c r="G1752" s="663" t="s">
        <v>627</v>
      </c>
      <c r="H1752" s="663" t="s">
        <v>3352</v>
      </c>
      <c r="I1752" s="663" t="s">
        <v>3353</v>
      </c>
      <c r="J1752" s="663" t="s">
        <v>3354</v>
      </c>
      <c r="K1752" s="663" t="s">
        <v>3355</v>
      </c>
      <c r="L1752" s="665">
        <v>278.05909200259629</v>
      </c>
      <c r="M1752" s="665">
        <v>7</v>
      </c>
      <c r="N1752" s="666">
        <v>1946.413644018174</v>
      </c>
    </row>
    <row r="1753" spans="1:14" ht="14.4" customHeight="1" x14ac:dyDescent="0.3">
      <c r="A1753" s="661" t="s">
        <v>3816</v>
      </c>
      <c r="B1753" s="662" t="s">
        <v>4200</v>
      </c>
      <c r="C1753" s="663" t="s">
        <v>3817</v>
      </c>
      <c r="D1753" s="664" t="s">
        <v>4214</v>
      </c>
      <c r="E1753" s="663" t="s">
        <v>597</v>
      </c>
      <c r="F1753" s="664" t="s">
        <v>4237</v>
      </c>
      <c r="G1753" s="663" t="s">
        <v>627</v>
      </c>
      <c r="H1753" s="663" t="s">
        <v>3876</v>
      </c>
      <c r="I1753" s="663" t="s">
        <v>3876</v>
      </c>
      <c r="J1753" s="663" t="s">
        <v>3877</v>
      </c>
      <c r="K1753" s="663" t="s">
        <v>3878</v>
      </c>
      <c r="L1753" s="665">
        <v>108.78656162608827</v>
      </c>
      <c r="M1753" s="665">
        <v>155</v>
      </c>
      <c r="N1753" s="666">
        <v>16861.917052043682</v>
      </c>
    </row>
    <row r="1754" spans="1:14" ht="14.4" customHeight="1" x14ac:dyDescent="0.3">
      <c r="A1754" s="661" t="s">
        <v>3816</v>
      </c>
      <c r="B1754" s="662" t="s">
        <v>4200</v>
      </c>
      <c r="C1754" s="663" t="s">
        <v>3817</v>
      </c>
      <c r="D1754" s="664" t="s">
        <v>4214</v>
      </c>
      <c r="E1754" s="663" t="s">
        <v>597</v>
      </c>
      <c r="F1754" s="664" t="s">
        <v>4237</v>
      </c>
      <c r="G1754" s="663" t="s">
        <v>627</v>
      </c>
      <c r="H1754" s="663" t="s">
        <v>2622</v>
      </c>
      <c r="I1754" s="663" t="s">
        <v>215</v>
      </c>
      <c r="J1754" s="663" t="s">
        <v>2623</v>
      </c>
      <c r="K1754" s="663"/>
      <c r="L1754" s="665">
        <v>169.14543879479433</v>
      </c>
      <c r="M1754" s="665">
        <v>2</v>
      </c>
      <c r="N1754" s="666">
        <v>338.29087758958866</v>
      </c>
    </row>
    <row r="1755" spans="1:14" ht="14.4" customHeight="1" x14ac:dyDescent="0.3">
      <c r="A1755" s="661" t="s">
        <v>3816</v>
      </c>
      <c r="B1755" s="662" t="s">
        <v>4200</v>
      </c>
      <c r="C1755" s="663" t="s">
        <v>3817</v>
      </c>
      <c r="D1755" s="664" t="s">
        <v>4214</v>
      </c>
      <c r="E1755" s="663" t="s">
        <v>597</v>
      </c>
      <c r="F1755" s="664" t="s">
        <v>4237</v>
      </c>
      <c r="G1755" s="663" t="s">
        <v>627</v>
      </c>
      <c r="H1755" s="663" t="s">
        <v>3371</v>
      </c>
      <c r="I1755" s="663" t="s">
        <v>3371</v>
      </c>
      <c r="J1755" s="663" t="s">
        <v>3372</v>
      </c>
      <c r="K1755" s="663" t="s">
        <v>3373</v>
      </c>
      <c r="L1755" s="665">
        <v>46.349090909090911</v>
      </c>
      <c r="M1755" s="665">
        <v>11</v>
      </c>
      <c r="N1755" s="666">
        <v>509.84000000000003</v>
      </c>
    </row>
    <row r="1756" spans="1:14" ht="14.4" customHeight="1" x14ac:dyDescent="0.3">
      <c r="A1756" s="661" t="s">
        <v>3816</v>
      </c>
      <c r="B1756" s="662" t="s">
        <v>4200</v>
      </c>
      <c r="C1756" s="663" t="s">
        <v>3817</v>
      </c>
      <c r="D1756" s="664" t="s">
        <v>4214</v>
      </c>
      <c r="E1756" s="663" t="s">
        <v>597</v>
      </c>
      <c r="F1756" s="664" t="s">
        <v>4237</v>
      </c>
      <c r="G1756" s="663" t="s">
        <v>627</v>
      </c>
      <c r="H1756" s="663" t="s">
        <v>3879</v>
      </c>
      <c r="I1756" s="663" t="s">
        <v>215</v>
      </c>
      <c r="J1756" s="663" t="s">
        <v>3880</v>
      </c>
      <c r="K1756" s="663"/>
      <c r="L1756" s="665">
        <v>103.41467166467166</v>
      </c>
      <c r="M1756" s="665">
        <v>1</v>
      </c>
      <c r="N1756" s="666">
        <v>103.41467166467166</v>
      </c>
    </row>
    <row r="1757" spans="1:14" ht="14.4" customHeight="1" x14ac:dyDescent="0.3">
      <c r="A1757" s="661" t="s">
        <v>3816</v>
      </c>
      <c r="B1757" s="662" t="s">
        <v>4200</v>
      </c>
      <c r="C1757" s="663" t="s">
        <v>3817</v>
      </c>
      <c r="D1757" s="664" t="s">
        <v>4214</v>
      </c>
      <c r="E1757" s="663" t="s">
        <v>597</v>
      </c>
      <c r="F1757" s="664" t="s">
        <v>4237</v>
      </c>
      <c r="G1757" s="663" t="s">
        <v>627</v>
      </c>
      <c r="H1757" s="663" t="s">
        <v>3881</v>
      </c>
      <c r="I1757" s="663" t="s">
        <v>215</v>
      </c>
      <c r="J1757" s="663" t="s">
        <v>3882</v>
      </c>
      <c r="K1757" s="663"/>
      <c r="L1757" s="665">
        <v>107.76109570177077</v>
      </c>
      <c r="M1757" s="665">
        <v>7</v>
      </c>
      <c r="N1757" s="666">
        <v>754.32766991239544</v>
      </c>
    </row>
    <row r="1758" spans="1:14" ht="14.4" customHeight="1" x14ac:dyDescent="0.3">
      <c r="A1758" s="661" t="s">
        <v>3816</v>
      </c>
      <c r="B1758" s="662" t="s">
        <v>4200</v>
      </c>
      <c r="C1758" s="663" t="s">
        <v>3817</v>
      </c>
      <c r="D1758" s="664" t="s">
        <v>4214</v>
      </c>
      <c r="E1758" s="663" t="s">
        <v>597</v>
      </c>
      <c r="F1758" s="664" t="s">
        <v>4237</v>
      </c>
      <c r="G1758" s="663" t="s">
        <v>627</v>
      </c>
      <c r="H1758" s="663" t="s">
        <v>3883</v>
      </c>
      <c r="I1758" s="663" t="s">
        <v>215</v>
      </c>
      <c r="J1758" s="663" t="s">
        <v>3884</v>
      </c>
      <c r="K1758" s="663"/>
      <c r="L1758" s="665">
        <v>40.965853329210233</v>
      </c>
      <c r="M1758" s="665">
        <v>58</v>
      </c>
      <c r="N1758" s="666">
        <v>2376.0194930941934</v>
      </c>
    </row>
    <row r="1759" spans="1:14" ht="14.4" customHeight="1" x14ac:dyDescent="0.3">
      <c r="A1759" s="661" t="s">
        <v>3816</v>
      </c>
      <c r="B1759" s="662" t="s">
        <v>4200</v>
      </c>
      <c r="C1759" s="663" t="s">
        <v>3817</v>
      </c>
      <c r="D1759" s="664" t="s">
        <v>4214</v>
      </c>
      <c r="E1759" s="663" t="s">
        <v>597</v>
      </c>
      <c r="F1759" s="664" t="s">
        <v>4237</v>
      </c>
      <c r="G1759" s="663" t="s">
        <v>627</v>
      </c>
      <c r="H1759" s="663" t="s">
        <v>3885</v>
      </c>
      <c r="I1759" s="663" t="s">
        <v>215</v>
      </c>
      <c r="J1759" s="663" t="s">
        <v>3886</v>
      </c>
      <c r="K1759" s="663"/>
      <c r="L1759" s="665">
        <v>328.34250569460255</v>
      </c>
      <c r="M1759" s="665">
        <v>2</v>
      </c>
      <c r="N1759" s="666">
        <v>656.6850113892051</v>
      </c>
    </row>
    <row r="1760" spans="1:14" ht="14.4" customHeight="1" x14ac:dyDescent="0.3">
      <c r="A1760" s="661" t="s">
        <v>3816</v>
      </c>
      <c r="B1760" s="662" t="s">
        <v>4200</v>
      </c>
      <c r="C1760" s="663" t="s">
        <v>3817</v>
      </c>
      <c r="D1760" s="664" t="s">
        <v>4214</v>
      </c>
      <c r="E1760" s="663" t="s">
        <v>597</v>
      </c>
      <c r="F1760" s="664" t="s">
        <v>4237</v>
      </c>
      <c r="G1760" s="663" t="s">
        <v>627</v>
      </c>
      <c r="H1760" s="663" t="s">
        <v>3887</v>
      </c>
      <c r="I1760" s="663" t="s">
        <v>215</v>
      </c>
      <c r="J1760" s="663" t="s">
        <v>3888</v>
      </c>
      <c r="K1760" s="663"/>
      <c r="L1760" s="665">
        <v>107.46825783540361</v>
      </c>
      <c r="M1760" s="665">
        <v>1</v>
      </c>
      <c r="N1760" s="666">
        <v>107.46825783540361</v>
      </c>
    </row>
    <row r="1761" spans="1:14" ht="14.4" customHeight="1" x14ac:dyDescent="0.3">
      <c r="A1761" s="661" t="s">
        <v>3816</v>
      </c>
      <c r="B1761" s="662" t="s">
        <v>4200</v>
      </c>
      <c r="C1761" s="663" t="s">
        <v>3817</v>
      </c>
      <c r="D1761" s="664" t="s">
        <v>4214</v>
      </c>
      <c r="E1761" s="663" t="s">
        <v>597</v>
      </c>
      <c r="F1761" s="664" t="s">
        <v>4237</v>
      </c>
      <c r="G1761" s="663" t="s">
        <v>627</v>
      </c>
      <c r="H1761" s="663" t="s">
        <v>1566</v>
      </c>
      <c r="I1761" s="663" t="s">
        <v>1567</v>
      </c>
      <c r="J1761" s="663" t="s">
        <v>1568</v>
      </c>
      <c r="K1761" s="663" t="s">
        <v>1569</v>
      </c>
      <c r="L1761" s="665">
        <v>95.478940025416662</v>
      </c>
      <c r="M1761" s="665">
        <v>2</v>
      </c>
      <c r="N1761" s="666">
        <v>190.95788005083332</v>
      </c>
    </row>
    <row r="1762" spans="1:14" ht="14.4" customHeight="1" x14ac:dyDescent="0.3">
      <c r="A1762" s="661" t="s">
        <v>3816</v>
      </c>
      <c r="B1762" s="662" t="s">
        <v>4200</v>
      </c>
      <c r="C1762" s="663" t="s">
        <v>3817</v>
      </c>
      <c r="D1762" s="664" t="s">
        <v>4214</v>
      </c>
      <c r="E1762" s="663" t="s">
        <v>597</v>
      </c>
      <c r="F1762" s="664" t="s">
        <v>4237</v>
      </c>
      <c r="G1762" s="663" t="s">
        <v>627</v>
      </c>
      <c r="H1762" s="663" t="s">
        <v>3889</v>
      </c>
      <c r="I1762" s="663" t="s">
        <v>3890</v>
      </c>
      <c r="J1762" s="663" t="s">
        <v>3891</v>
      </c>
      <c r="K1762" s="663" t="s">
        <v>3892</v>
      </c>
      <c r="L1762" s="665">
        <v>189.72040647743361</v>
      </c>
      <c r="M1762" s="665">
        <v>1</v>
      </c>
      <c r="N1762" s="666">
        <v>189.72040647743361</v>
      </c>
    </row>
    <row r="1763" spans="1:14" ht="14.4" customHeight="1" x14ac:dyDescent="0.3">
      <c r="A1763" s="661" t="s">
        <v>3816</v>
      </c>
      <c r="B1763" s="662" t="s">
        <v>4200</v>
      </c>
      <c r="C1763" s="663" t="s">
        <v>3817</v>
      </c>
      <c r="D1763" s="664" t="s">
        <v>4214</v>
      </c>
      <c r="E1763" s="663" t="s">
        <v>597</v>
      </c>
      <c r="F1763" s="664" t="s">
        <v>4237</v>
      </c>
      <c r="G1763" s="663" t="s">
        <v>627</v>
      </c>
      <c r="H1763" s="663" t="s">
        <v>3893</v>
      </c>
      <c r="I1763" s="663" t="s">
        <v>3894</v>
      </c>
      <c r="J1763" s="663" t="s">
        <v>3895</v>
      </c>
      <c r="K1763" s="663" t="s">
        <v>3896</v>
      </c>
      <c r="L1763" s="665">
        <v>209.61993287981366</v>
      </c>
      <c r="M1763" s="665">
        <v>3</v>
      </c>
      <c r="N1763" s="666">
        <v>628.85979863944101</v>
      </c>
    </row>
    <row r="1764" spans="1:14" ht="14.4" customHeight="1" x14ac:dyDescent="0.3">
      <c r="A1764" s="661" t="s">
        <v>3816</v>
      </c>
      <c r="B1764" s="662" t="s">
        <v>4200</v>
      </c>
      <c r="C1764" s="663" t="s">
        <v>3817</v>
      </c>
      <c r="D1764" s="664" t="s">
        <v>4214</v>
      </c>
      <c r="E1764" s="663" t="s">
        <v>597</v>
      </c>
      <c r="F1764" s="664" t="s">
        <v>4237</v>
      </c>
      <c r="G1764" s="663" t="s">
        <v>627</v>
      </c>
      <c r="H1764" s="663" t="s">
        <v>2982</v>
      </c>
      <c r="I1764" s="663" t="s">
        <v>2983</v>
      </c>
      <c r="J1764" s="663" t="s">
        <v>2984</v>
      </c>
      <c r="K1764" s="663" t="s">
        <v>2985</v>
      </c>
      <c r="L1764" s="665">
        <v>539.38999999999987</v>
      </c>
      <c r="M1764" s="665">
        <v>3</v>
      </c>
      <c r="N1764" s="666">
        <v>1618.1699999999996</v>
      </c>
    </row>
    <row r="1765" spans="1:14" ht="14.4" customHeight="1" x14ac:dyDescent="0.3">
      <c r="A1765" s="661" t="s">
        <v>3816</v>
      </c>
      <c r="B1765" s="662" t="s">
        <v>4200</v>
      </c>
      <c r="C1765" s="663" t="s">
        <v>3817</v>
      </c>
      <c r="D1765" s="664" t="s">
        <v>4214</v>
      </c>
      <c r="E1765" s="663" t="s">
        <v>597</v>
      </c>
      <c r="F1765" s="664" t="s">
        <v>4237</v>
      </c>
      <c r="G1765" s="663" t="s">
        <v>627</v>
      </c>
      <c r="H1765" s="663" t="s">
        <v>3897</v>
      </c>
      <c r="I1765" s="663" t="s">
        <v>3898</v>
      </c>
      <c r="J1765" s="663" t="s">
        <v>3899</v>
      </c>
      <c r="K1765" s="663" t="s">
        <v>3900</v>
      </c>
      <c r="L1765" s="665">
        <v>479.53</v>
      </c>
      <c r="M1765" s="665">
        <v>2</v>
      </c>
      <c r="N1765" s="666">
        <v>959.06</v>
      </c>
    </row>
    <row r="1766" spans="1:14" ht="14.4" customHeight="1" x14ac:dyDescent="0.3">
      <c r="A1766" s="661" t="s">
        <v>3816</v>
      </c>
      <c r="B1766" s="662" t="s">
        <v>4200</v>
      </c>
      <c r="C1766" s="663" t="s">
        <v>3817</v>
      </c>
      <c r="D1766" s="664" t="s">
        <v>4214</v>
      </c>
      <c r="E1766" s="663" t="s">
        <v>597</v>
      </c>
      <c r="F1766" s="664" t="s">
        <v>4237</v>
      </c>
      <c r="G1766" s="663" t="s">
        <v>627</v>
      </c>
      <c r="H1766" s="663" t="s">
        <v>3901</v>
      </c>
      <c r="I1766" s="663" t="s">
        <v>3902</v>
      </c>
      <c r="J1766" s="663" t="s">
        <v>3903</v>
      </c>
      <c r="K1766" s="663" t="s">
        <v>3904</v>
      </c>
      <c r="L1766" s="665">
        <v>76.542500000000004</v>
      </c>
      <c r="M1766" s="665">
        <v>8</v>
      </c>
      <c r="N1766" s="666">
        <v>612.34</v>
      </c>
    </row>
    <row r="1767" spans="1:14" ht="14.4" customHeight="1" x14ac:dyDescent="0.3">
      <c r="A1767" s="661" t="s">
        <v>3816</v>
      </c>
      <c r="B1767" s="662" t="s">
        <v>4200</v>
      </c>
      <c r="C1767" s="663" t="s">
        <v>3817</v>
      </c>
      <c r="D1767" s="664" t="s">
        <v>4214</v>
      </c>
      <c r="E1767" s="663" t="s">
        <v>597</v>
      </c>
      <c r="F1767" s="664" t="s">
        <v>4237</v>
      </c>
      <c r="G1767" s="663" t="s">
        <v>627</v>
      </c>
      <c r="H1767" s="663" t="s">
        <v>3415</v>
      </c>
      <c r="I1767" s="663" t="s">
        <v>215</v>
      </c>
      <c r="J1767" s="663" t="s">
        <v>3416</v>
      </c>
      <c r="K1767" s="663"/>
      <c r="L1767" s="665">
        <v>183.09000083539283</v>
      </c>
      <c r="M1767" s="665">
        <v>8</v>
      </c>
      <c r="N1767" s="666">
        <v>1464.7200066831426</v>
      </c>
    </row>
    <row r="1768" spans="1:14" ht="14.4" customHeight="1" x14ac:dyDescent="0.3">
      <c r="A1768" s="661" t="s">
        <v>3816</v>
      </c>
      <c r="B1768" s="662" t="s">
        <v>4200</v>
      </c>
      <c r="C1768" s="663" t="s">
        <v>3817</v>
      </c>
      <c r="D1768" s="664" t="s">
        <v>4214</v>
      </c>
      <c r="E1768" s="663" t="s">
        <v>597</v>
      </c>
      <c r="F1768" s="664" t="s">
        <v>4237</v>
      </c>
      <c r="G1768" s="663" t="s">
        <v>627</v>
      </c>
      <c r="H1768" s="663" t="s">
        <v>3905</v>
      </c>
      <c r="I1768" s="663" t="s">
        <v>3906</v>
      </c>
      <c r="J1768" s="663" t="s">
        <v>3907</v>
      </c>
      <c r="K1768" s="663" t="s">
        <v>3908</v>
      </c>
      <c r="L1768" s="665">
        <v>114.16795316853178</v>
      </c>
      <c r="M1768" s="665">
        <v>305</v>
      </c>
      <c r="N1768" s="666">
        <v>34821.225716402194</v>
      </c>
    </row>
    <row r="1769" spans="1:14" ht="14.4" customHeight="1" x14ac:dyDescent="0.3">
      <c r="A1769" s="661" t="s">
        <v>3816</v>
      </c>
      <c r="B1769" s="662" t="s">
        <v>4200</v>
      </c>
      <c r="C1769" s="663" t="s">
        <v>3817</v>
      </c>
      <c r="D1769" s="664" t="s">
        <v>4214</v>
      </c>
      <c r="E1769" s="663" t="s">
        <v>597</v>
      </c>
      <c r="F1769" s="664" t="s">
        <v>4237</v>
      </c>
      <c r="G1769" s="663" t="s">
        <v>627</v>
      </c>
      <c r="H1769" s="663" t="s">
        <v>3909</v>
      </c>
      <c r="I1769" s="663" t="s">
        <v>3910</v>
      </c>
      <c r="J1769" s="663" t="s">
        <v>3872</v>
      </c>
      <c r="K1769" s="663" t="s">
        <v>3911</v>
      </c>
      <c r="L1769" s="665">
        <v>50.609900026420114</v>
      </c>
      <c r="M1769" s="665">
        <v>9</v>
      </c>
      <c r="N1769" s="666">
        <v>455.48910023778103</v>
      </c>
    </row>
    <row r="1770" spans="1:14" ht="14.4" customHeight="1" x14ac:dyDescent="0.3">
      <c r="A1770" s="661" t="s">
        <v>3816</v>
      </c>
      <c r="B1770" s="662" t="s">
        <v>4200</v>
      </c>
      <c r="C1770" s="663" t="s">
        <v>3817</v>
      </c>
      <c r="D1770" s="664" t="s">
        <v>4214</v>
      </c>
      <c r="E1770" s="663" t="s">
        <v>597</v>
      </c>
      <c r="F1770" s="664" t="s">
        <v>4237</v>
      </c>
      <c r="G1770" s="663" t="s">
        <v>627</v>
      </c>
      <c r="H1770" s="663" t="s">
        <v>2986</v>
      </c>
      <c r="I1770" s="663" t="s">
        <v>215</v>
      </c>
      <c r="J1770" s="663" t="s">
        <v>2987</v>
      </c>
      <c r="K1770" s="663"/>
      <c r="L1770" s="665">
        <v>54.067173936626396</v>
      </c>
      <c r="M1770" s="665">
        <v>41</v>
      </c>
      <c r="N1770" s="666">
        <v>2216.7541314016821</v>
      </c>
    </row>
    <row r="1771" spans="1:14" ht="14.4" customHeight="1" x14ac:dyDescent="0.3">
      <c r="A1771" s="661" t="s">
        <v>3816</v>
      </c>
      <c r="B1771" s="662" t="s">
        <v>4200</v>
      </c>
      <c r="C1771" s="663" t="s">
        <v>3817</v>
      </c>
      <c r="D1771" s="664" t="s">
        <v>4214</v>
      </c>
      <c r="E1771" s="663" t="s">
        <v>597</v>
      </c>
      <c r="F1771" s="664" t="s">
        <v>4237</v>
      </c>
      <c r="G1771" s="663" t="s">
        <v>627</v>
      </c>
      <c r="H1771" s="663" t="s">
        <v>3005</v>
      </c>
      <c r="I1771" s="663" t="s">
        <v>215</v>
      </c>
      <c r="J1771" s="663" t="s">
        <v>3006</v>
      </c>
      <c r="K1771" s="663"/>
      <c r="L1771" s="665">
        <v>53.096119736490152</v>
      </c>
      <c r="M1771" s="665">
        <v>48</v>
      </c>
      <c r="N1771" s="666">
        <v>2548.6137473515273</v>
      </c>
    </row>
    <row r="1772" spans="1:14" ht="14.4" customHeight="1" x14ac:dyDescent="0.3">
      <c r="A1772" s="661" t="s">
        <v>3816</v>
      </c>
      <c r="B1772" s="662" t="s">
        <v>4200</v>
      </c>
      <c r="C1772" s="663" t="s">
        <v>3817</v>
      </c>
      <c r="D1772" s="664" t="s">
        <v>4214</v>
      </c>
      <c r="E1772" s="663" t="s">
        <v>597</v>
      </c>
      <c r="F1772" s="664" t="s">
        <v>4237</v>
      </c>
      <c r="G1772" s="663" t="s">
        <v>627</v>
      </c>
      <c r="H1772" s="663" t="s">
        <v>3912</v>
      </c>
      <c r="I1772" s="663" t="s">
        <v>215</v>
      </c>
      <c r="J1772" s="663" t="s">
        <v>3913</v>
      </c>
      <c r="K1772" s="663"/>
      <c r="L1772" s="665">
        <v>165.99683582656098</v>
      </c>
      <c r="M1772" s="665">
        <v>14</v>
      </c>
      <c r="N1772" s="666">
        <v>2323.9557015718538</v>
      </c>
    </row>
    <row r="1773" spans="1:14" ht="14.4" customHeight="1" x14ac:dyDescent="0.3">
      <c r="A1773" s="661" t="s">
        <v>3816</v>
      </c>
      <c r="B1773" s="662" t="s">
        <v>4200</v>
      </c>
      <c r="C1773" s="663" t="s">
        <v>3817</v>
      </c>
      <c r="D1773" s="664" t="s">
        <v>4214</v>
      </c>
      <c r="E1773" s="663" t="s">
        <v>597</v>
      </c>
      <c r="F1773" s="664" t="s">
        <v>4237</v>
      </c>
      <c r="G1773" s="663" t="s">
        <v>627</v>
      </c>
      <c r="H1773" s="663" t="s">
        <v>1636</v>
      </c>
      <c r="I1773" s="663" t="s">
        <v>215</v>
      </c>
      <c r="J1773" s="663" t="s">
        <v>1637</v>
      </c>
      <c r="K1773" s="663"/>
      <c r="L1773" s="665">
        <v>412.19452533873329</v>
      </c>
      <c r="M1773" s="665">
        <v>3</v>
      </c>
      <c r="N1773" s="666">
        <v>1236.5835760161999</v>
      </c>
    </row>
    <row r="1774" spans="1:14" ht="14.4" customHeight="1" x14ac:dyDescent="0.3">
      <c r="A1774" s="661" t="s">
        <v>3816</v>
      </c>
      <c r="B1774" s="662" t="s">
        <v>4200</v>
      </c>
      <c r="C1774" s="663" t="s">
        <v>3817</v>
      </c>
      <c r="D1774" s="664" t="s">
        <v>4214</v>
      </c>
      <c r="E1774" s="663" t="s">
        <v>597</v>
      </c>
      <c r="F1774" s="664" t="s">
        <v>4237</v>
      </c>
      <c r="G1774" s="663" t="s">
        <v>627</v>
      </c>
      <c r="H1774" s="663" t="s">
        <v>3914</v>
      </c>
      <c r="I1774" s="663" t="s">
        <v>3915</v>
      </c>
      <c r="J1774" s="663" t="s">
        <v>3825</v>
      </c>
      <c r="K1774" s="663" t="s">
        <v>3916</v>
      </c>
      <c r="L1774" s="665">
        <v>408.42000000000013</v>
      </c>
      <c r="M1774" s="665">
        <v>1</v>
      </c>
      <c r="N1774" s="666">
        <v>408.42000000000013</v>
      </c>
    </row>
    <row r="1775" spans="1:14" ht="14.4" customHeight="1" x14ac:dyDescent="0.3">
      <c r="A1775" s="661" t="s">
        <v>3816</v>
      </c>
      <c r="B1775" s="662" t="s">
        <v>4200</v>
      </c>
      <c r="C1775" s="663" t="s">
        <v>3817</v>
      </c>
      <c r="D1775" s="664" t="s">
        <v>4214</v>
      </c>
      <c r="E1775" s="663" t="s">
        <v>597</v>
      </c>
      <c r="F1775" s="664" t="s">
        <v>4237</v>
      </c>
      <c r="G1775" s="663" t="s">
        <v>627</v>
      </c>
      <c r="H1775" s="663" t="s">
        <v>3917</v>
      </c>
      <c r="I1775" s="663" t="s">
        <v>3917</v>
      </c>
      <c r="J1775" s="663" t="s">
        <v>3918</v>
      </c>
      <c r="K1775" s="663" t="s">
        <v>3919</v>
      </c>
      <c r="L1775" s="665">
        <v>1538.1649999999995</v>
      </c>
      <c r="M1775" s="665">
        <v>2</v>
      </c>
      <c r="N1775" s="666">
        <v>3076.329999999999</v>
      </c>
    </row>
    <row r="1776" spans="1:14" ht="14.4" customHeight="1" x14ac:dyDescent="0.3">
      <c r="A1776" s="661" t="s">
        <v>3816</v>
      </c>
      <c r="B1776" s="662" t="s">
        <v>4200</v>
      </c>
      <c r="C1776" s="663" t="s">
        <v>3817</v>
      </c>
      <c r="D1776" s="664" t="s">
        <v>4214</v>
      </c>
      <c r="E1776" s="663" t="s">
        <v>597</v>
      </c>
      <c r="F1776" s="664" t="s">
        <v>4237</v>
      </c>
      <c r="G1776" s="663" t="s">
        <v>627</v>
      </c>
      <c r="H1776" s="663" t="s">
        <v>1651</v>
      </c>
      <c r="I1776" s="663" t="s">
        <v>1651</v>
      </c>
      <c r="J1776" s="663" t="s">
        <v>1652</v>
      </c>
      <c r="K1776" s="663" t="s">
        <v>1653</v>
      </c>
      <c r="L1776" s="665">
        <v>96.099921373721443</v>
      </c>
      <c r="M1776" s="665">
        <v>8</v>
      </c>
      <c r="N1776" s="666">
        <v>768.79937098977155</v>
      </c>
    </row>
    <row r="1777" spans="1:14" ht="14.4" customHeight="1" x14ac:dyDescent="0.3">
      <c r="A1777" s="661" t="s">
        <v>3816</v>
      </c>
      <c r="B1777" s="662" t="s">
        <v>4200</v>
      </c>
      <c r="C1777" s="663" t="s">
        <v>3817</v>
      </c>
      <c r="D1777" s="664" t="s">
        <v>4214</v>
      </c>
      <c r="E1777" s="663" t="s">
        <v>597</v>
      </c>
      <c r="F1777" s="664" t="s">
        <v>4237</v>
      </c>
      <c r="G1777" s="663" t="s">
        <v>627</v>
      </c>
      <c r="H1777" s="663" t="s">
        <v>3920</v>
      </c>
      <c r="I1777" s="663" t="s">
        <v>3920</v>
      </c>
      <c r="J1777" s="663" t="s">
        <v>3921</v>
      </c>
      <c r="K1777" s="663" t="s">
        <v>3922</v>
      </c>
      <c r="L1777" s="665">
        <v>216.15075916144087</v>
      </c>
      <c r="M1777" s="665">
        <v>6</v>
      </c>
      <c r="N1777" s="666">
        <v>1296.9045549686452</v>
      </c>
    </row>
    <row r="1778" spans="1:14" ht="14.4" customHeight="1" x14ac:dyDescent="0.3">
      <c r="A1778" s="661" t="s">
        <v>3816</v>
      </c>
      <c r="B1778" s="662" t="s">
        <v>4200</v>
      </c>
      <c r="C1778" s="663" t="s">
        <v>3817</v>
      </c>
      <c r="D1778" s="664" t="s">
        <v>4214</v>
      </c>
      <c r="E1778" s="663" t="s">
        <v>597</v>
      </c>
      <c r="F1778" s="664" t="s">
        <v>4237</v>
      </c>
      <c r="G1778" s="663" t="s">
        <v>627</v>
      </c>
      <c r="H1778" s="663" t="s">
        <v>1664</v>
      </c>
      <c r="I1778" s="663" t="s">
        <v>1664</v>
      </c>
      <c r="J1778" s="663" t="s">
        <v>1064</v>
      </c>
      <c r="K1778" s="663" t="s">
        <v>1665</v>
      </c>
      <c r="L1778" s="665">
        <v>124.40947945639473</v>
      </c>
      <c r="M1778" s="665">
        <v>5</v>
      </c>
      <c r="N1778" s="666">
        <v>622.04739728197364</v>
      </c>
    </row>
    <row r="1779" spans="1:14" ht="14.4" customHeight="1" x14ac:dyDescent="0.3">
      <c r="A1779" s="661" t="s">
        <v>3816</v>
      </c>
      <c r="B1779" s="662" t="s">
        <v>4200</v>
      </c>
      <c r="C1779" s="663" t="s">
        <v>3817</v>
      </c>
      <c r="D1779" s="664" t="s">
        <v>4214</v>
      </c>
      <c r="E1779" s="663" t="s">
        <v>597</v>
      </c>
      <c r="F1779" s="664" t="s">
        <v>4237</v>
      </c>
      <c r="G1779" s="663" t="s">
        <v>627</v>
      </c>
      <c r="H1779" s="663" t="s">
        <v>3923</v>
      </c>
      <c r="I1779" s="663" t="s">
        <v>3923</v>
      </c>
      <c r="J1779" s="663" t="s">
        <v>3372</v>
      </c>
      <c r="K1779" s="663" t="s">
        <v>3373</v>
      </c>
      <c r="L1779" s="665">
        <v>56.49000000000003</v>
      </c>
      <c r="M1779" s="665">
        <v>3</v>
      </c>
      <c r="N1779" s="666">
        <v>169.47000000000008</v>
      </c>
    </row>
    <row r="1780" spans="1:14" ht="14.4" customHeight="1" x14ac:dyDescent="0.3">
      <c r="A1780" s="661" t="s">
        <v>3816</v>
      </c>
      <c r="B1780" s="662" t="s">
        <v>4200</v>
      </c>
      <c r="C1780" s="663" t="s">
        <v>3817</v>
      </c>
      <c r="D1780" s="664" t="s">
        <v>4214</v>
      </c>
      <c r="E1780" s="663" t="s">
        <v>597</v>
      </c>
      <c r="F1780" s="664" t="s">
        <v>4237</v>
      </c>
      <c r="G1780" s="663" t="s">
        <v>627</v>
      </c>
      <c r="H1780" s="663" t="s">
        <v>2997</v>
      </c>
      <c r="I1780" s="663" t="s">
        <v>2997</v>
      </c>
      <c r="J1780" s="663" t="s">
        <v>2998</v>
      </c>
      <c r="K1780" s="663" t="s">
        <v>2999</v>
      </c>
      <c r="L1780" s="665">
        <v>201.81935163698324</v>
      </c>
      <c r="M1780" s="665">
        <v>16</v>
      </c>
      <c r="N1780" s="666">
        <v>3229.1096261917319</v>
      </c>
    </row>
    <row r="1781" spans="1:14" ht="14.4" customHeight="1" x14ac:dyDescent="0.3">
      <c r="A1781" s="661" t="s">
        <v>3816</v>
      </c>
      <c r="B1781" s="662" t="s">
        <v>4200</v>
      </c>
      <c r="C1781" s="663" t="s">
        <v>3817</v>
      </c>
      <c r="D1781" s="664" t="s">
        <v>4214</v>
      </c>
      <c r="E1781" s="663" t="s">
        <v>597</v>
      </c>
      <c r="F1781" s="664" t="s">
        <v>4237</v>
      </c>
      <c r="G1781" s="663" t="s">
        <v>627</v>
      </c>
      <c r="H1781" s="663" t="s">
        <v>1750</v>
      </c>
      <c r="I1781" s="663" t="s">
        <v>1750</v>
      </c>
      <c r="J1781" s="663" t="s">
        <v>1751</v>
      </c>
      <c r="K1781" s="663" t="s">
        <v>1752</v>
      </c>
      <c r="L1781" s="665">
        <v>115.72000000000007</v>
      </c>
      <c r="M1781" s="665">
        <v>3</v>
      </c>
      <c r="N1781" s="666">
        <v>347.1600000000002</v>
      </c>
    </row>
    <row r="1782" spans="1:14" ht="14.4" customHeight="1" x14ac:dyDescent="0.3">
      <c r="A1782" s="661" t="s">
        <v>3816</v>
      </c>
      <c r="B1782" s="662" t="s">
        <v>4200</v>
      </c>
      <c r="C1782" s="663" t="s">
        <v>3817</v>
      </c>
      <c r="D1782" s="664" t="s">
        <v>4214</v>
      </c>
      <c r="E1782" s="663" t="s">
        <v>597</v>
      </c>
      <c r="F1782" s="664" t="s">
        <v>4237</v>
      </c>
      <c r="G1782" s="663" t="s">
        <v>627</v>
      </c>
      <c r="H1782" s="663" t="s">
        <v>1756</v>
      </c>
      <c r="I1782" s="663" t="s">
        <v>1756</v>
      </c>
      <c r="J1782" s="663" t="s">
        <v>1757</v>
      </c>
      <c r="K1782" s="663" t="s">
        <v>1758</v>
      </c>
      <c r="L1782" s="665">
        <v>320.22000000000003</v>
      </c>
      <c r="M1782" s="665">
        <v>4</v>
      </c>
      <c r="N1782" s="666">
        <v>1280.8800000000001</v>
      </c>
    </row>
    <row r="1783" spans="1:14" ht="14.4" customHeight="1" x14ac:dyDescent="0.3">
      <c r="A1783" s="661" t="s">
        <v>3816</v>
      </c>
      <c r="B1783" s="662" t="s">
        <v>4200</v>
      </c>
      <c r="C1783" s="663" t="s">
        <v>3817</v>
      </c>
      <c r="D1783" s="664" t="s">
        <v>4214</v>
      </c>
      <c r="E1783" s="663" t="s">
        <v>597</v>
      </c>
      <c r="F1783" s="664" t="s">
        <v>4237</v>
      </c>
      <c r="G1783" s="663" t="s">
        <v>627</v>
      </c>
      <c r="H1783" s="663" t="s">
        <v>1759</v>
      </c>
      <c r="I1783" s="663" t="s">
        <v>1759</v>
      </c>
      <c r="J1783" s="663" t="s">
        <v>1760</v>
      </c>
      <c r="K1783" s="663" t="s">
        <v>1761</v>
      </c>
      <c r="L1783" s="665">
        <v>248.7496782274261</v>
      </c>
      <c r="M1783" s="665">
        <v>4</v>
      </c>
      <c r="N1783" s="666">
        <v>994.99871290970441</v>
      </c>
    </row>
    <row r="1784" spans="1:14" ht="14.4" customHeight="1" x14ac:dyDescent="0.3">
      <c r="A1784" s="661" t="s">
        <v>3816</v>
      </c>
      <c r="B1784" s="662" t="s">
        <v>4200</v>
      </c>
      <c r="C1784" s="663" t="s">
        <v>3817</v>
      </c>
      <c r="D1784" s="664" t="s">
        <v>4214</v>
      </c>
      <c r="E1784" s="663" t="s">
        <v>597</v>
      </c>
      <c r="F1784" s="664" t="s">
        <v>4237</v>
      </c>
      <c r="G1784" s="663" t="s">
        <v>627</v>
      </c>
      <c r="H1784" s="663" t="s">
        <v>3924</v>
      </c>
      <c r="I1784" s="663" t="s">
        <v>3924</v>
      </c>
      <c r="J1784" s="663" t="s">
        <v>3925</v>
      </c>
      <c r="K1784" s="663" t="s">
        <v>3926</v>
      </c>
      <c r="L1784" s="665">
        <v>72.450888204394758</v>
      </c>
      <c r="M1784" s="665">
        <v>2</v>
      </c>
      <c r="N1784" s="666">
        <v>144.90177640878952</v>
      </c>
    </row>
    <row r="1785" spans="1:14" ht="14.4" customHeight="1" x14ac:dyDescent="0.3">
      <c r="A1785" s="661" t="s">
        <v>3816</v>
      </c>
      <c r="B1785" s="662" t="s">
        <v>4200</v>
      </c>
      <c r="C1785" s="663" t="s">
        <v>3817</v>
      </c>
      <c r="D1785" s="664" t="s">
        <v>4214</v>
      </c>
      <c r="E1785" s="663" t="s">
        <v>597</v>
      </c>
      <c r="F1785" s="664" t="s">
        <v>4237</v>
      </c>
      <c r="G1785" s="663" t="s">
        <v>627</v>
      </c>
      <c r="H1785" s="663" t="s">
        <v>3927</v>
      </c>
      <c r="I1785" s="663" t="s">
        <v>3927</v>
      </c>
      <c r="J1785" s="663" t="s">
        <v>3849</v>
      </c>
      <c r="K1785" s="663" t="s">
        <v>3928</v>
      </c>
      <c r="L1785" s="665">
        <v>142.53666666666669</v>
      </c>
      <c r="M1785" s="665">
        <v>3</v>
      </c>
      <c r="N1785" s="666">
        <v>427.61000000000007</v>
      </c>
    </row>
    <row r="1786" spans="1:14" ht="14.4" customHeight="1" x14ac:dyDescent="0.3">
      <c r="A1786" s="661" t="s">
        <v>3816</v>
      </c>
      <c r="B1786" s="662" t="s">
        <v>4200</v>
      </c>
      <c r="C1786" s="663" t="s">
        <v>3817</v>
      </c>
      <c r="D1786" s="664" t="s">
        <v>4214</v>
      </c>
      <c r="E1786" s="663" t="s">
        <v>597</v>
      </c>
      <c r="F1786" s="664" t="s">
        <v>4237</v>
      </c>
      <c r="G1786" s="663" t="s">
        <v>1772</v>
      </c>
      <c r="H1786" s="663" t="s">
        <v>1773</v>
      </c>
      <c r="I1786" s="663" t="s">
        <v>1773</v>
      </c>
      <c r="J1786" s="663" t="s">
        <v>623</v>
      </c>
      <c r="K1786" s="663" t="s">
        <v>1774</v>
      </c>
      <c r="L1786" s="665">
        <v>86.230959069584216</v>
      </c>
      <c r="M1786" s="665">
        <v>10</v>
      </c>
      <c r="N1786" s="666">
        <v>862.30959069584219</v>
      </c>
    </row>
    <row r="1787" spans="1:14" ht="14.4" customHeight="1" x14ac:dyDescent="0.3">
      <c r="A1787" s="661" t="s">
        <v>3816</v>
      </c>
      <c r="B1787" s="662" t="s">
        <v>4200</v>
      </c>
      <c r="C1787" s="663" t="s">
        <v>3817</v>
      </c>
      <c r="D1787" s="664" t="s">
        <v>4214</v>
      </c>
      <c r="E1787" s="663" t="s">
        <v>597</v>
      </c>
      <c r="F1787" s="664" t="s">
        <v>4237</v>
      </c>
      <c r="G1787" s="663" t="s">
        <v>1772</v>
      </c>
      <c r="H1787" s="663" t="s">
        <v>1785</v>
      </c>
      <c r="I1787" s="663" t="s">
        <v>1786</v>
      </c>
      <c r="J1787" s="663" t="s">
        <v>1787</v>
      </c>
      <c r="K1787" s="663" t="s">
        <v>1788</v>
      </c>
      <c r="L1787" s="665">
        <v>34.76166666666667</v>
      </c>
      <c r="M1787" s="665">
        <v>36</v>
      </c>
      <c r="N1787" s="666">
        <v>1251.42</v>
      </c>
    </row>
    <row r="1788" spans="1:14" ht="14.4" customHeight="1" x14ac:dyDescent="0.3">
      <c r="A1788" s="661" t="s">
        <v>3816</v>
      </c>
      <c r="B1788" s="662" t="s">
        <v>4200</v>
      </c>
      <c r="C1788" s="663" t="s">
        <v>3817</v>
      </c>
      <c r="D1788" s="664" t="s">
        <v>4214</v>
      </c>
      <c r="E1788" s="663" t="s">
        <v>597</v>
      </c>
      <c r="F1788" s="664" t="s">
        <v>4237</v>
      </c>
      <c r="G1788" s="663" t="s">
        <v>1772</v>
      </c>
      <c r="H1788" s="663" t="s">
        <v>1815</v>
      </c>
      <c r="I1788" s="663" t="s">
        <v>1816</v>
      </c>
      <c r="J1788" s="663" t="s">
        <v>1817</v>
      </c>
      <c r="K1788" s="663" t="s">
        <v>1818</v>
      </c>
      <c r="L1788" s="665">
        <v>138.24999987012282</v>
      </c>
      <c r="M1788" s="665">
        <v>12</v>
      </c>
      <c r="N1788" s="666">
        <v>1658.999998441474</v>
      </c>
    </row>
    <row r="1789" spans="1:14" ht="14.4" customHeight="1" x14ac:dyDescent="0.3">
      <c r="A1789" s="661" t="s">
        <v>3816</v>
      </c>
      <c r="B1789" s="662" t="s">
        <v>4200</v>
      </c>
      <c r="C1789" s="663" t="s">
        <v>3817</v>
      </c>
      <c r="D1789" s="664" t="s">
        <v>4214</v>
      </c>
      <c r="E1789" s="663" t="s">
        <v>597</v>
      </c>
      <c r="F1789" s="664" t="s">
        <v>4237</v>
      </c>
      <c r="G1789" s="663" t="s">
        <v>1772</v>
      </c>
      <c r="H1789" s="663" t="s">
        <v>1819</v>
      </c>
      <c r="I1789" s="663" t="s">
        <v>1820</v>
      </c>
      <c r="J1789" s="663" t="s">
        <v>1821</v>
      </c>
      <c r="K1789" s="663" t="s">
        <v>1822</v>
      </c>
      <c r="L1789" s="665">
        <v>634.0331176470587</v>
      </c>
      <c r="M1789" s="665">
        <v>17</v>
      </c>
      <c r="N1789" s="666">
        <v>10778.562999999998</v>
      </c>
    </row>
    <row r="1790" spans="1:14" ht="14.4" customHeight="1" x14ac:dyDescent="0.3">
      <c r="A1790" s="661" t="s">
        <v>3816</v>
      </c>
      <c r="B1790" s="662" t="s">
        <v>4200</v>
      </c>
      <c r="C1790" s="663" t="s">
        <v>3817</v>
      </c>
      <c r="D1790" s="664" t="s">
        <v>4214</v>
      </c>
      <c r="E1790" s="663" t="s">
        <v>597</v>
      </c>
      <c r="F1790" s="664" t="s">
        <v>4237</v>
      </c>
      <c r="G1790" s="663" t="s">
        <v>1772</v>
      </c>
      <c r="H1790" s="663" t="s">
        <v>1823</v>
      </c>
      <c r="I1790" s="663" t="s">
        <v>1824</v>
      </c>
      <c r="J1790" s="663" t="s">
        <v>1821</v>
      </c>
      <c r="K1790" s="663" t="s">
        <v>1825</v>
      </c>
      <c r="L1790" s="665">
        <v>721.20000000000027</v>
      </c>
      <c r="M1790" s="665">
        <v>25</v>
      </c>
      <c r="N1790" s="666">
        <v>18030.000000000007</v>
      </c>
    </row>
    <row r="1791" spans="1:14" ht="14.4" customHeight="1" x14ac:dyDescent="0.3">
      <c r="A1791" s="661" t="s">
        <v>3816</v>
      </c>
      <c r="B1791" s="662" t="s">
        <v>4200</v>
      </c>
      <c r="C1791" s="663" t="s">
        <v>3817</v>
      </c>
      <c r="D1791" s="664" t="s">
        <v>4214</v>
      </c>
      <c r="E1791" s="663" t="s">
        <v>597</v>
      </c>
      <c r="F1791" s="664" t="s">
        <v>4237</v>
      </c>
      <c r="G1791" s="663" t="s">
        <v>1772</v>
      </c>
      <c r="H1791" s="663" t="s">
        <v>1826</v>
      </c>
      <c r="I1791" s="663" t="s">
        <v>1827</v>
      </c>
      <c r="J1791" s="663" t="s">
        <v>1821</v>
      </c>
      <c r="K1791" s="663" t="s">
        <v>1828</v>
      </c>
      <c r="L1791" s="665">
        <v>913.65</v>
      </c>
      <c r="M1791" s="665">
        <v>3</v>
      </c>
      <c r="N1791" s="666">
        <v>2740.95</v>
      </c>
    </row>
    <row r="1792" spans="1:14" ht="14.4" customHeight="1" x14ac:dyDescent="0.3">
      <c r="A1792" s="661" t="s">
        <v>3816</v>
      </c>
      <c r="B1792" s="662" t="s">
        <v>4200</v>
      </c>
      <c r="C1792" s="663" t="s">
        <v>3817</v>
      </c>
      <c r="D1792" s="664" t="s">
        <v>4214</v>
      </c>
      <c r="E1792" s="663" t="s">
        <v>597</v>
      </c>
      <c r="F1792" s="664" t="s">
        <v>4237</v>
      </c>
      <c r="G1792" s="663" t="s">
        <v>1772</v>
      </c>
      <c r="H1792" s="663" t="s">
        <v>1829</v>
      </c>
      <c r="I1792" s="663" t="s">
        <v>1830</v>
      </c>
      <c r="J1792" s="663" t="s">
        <v>1831</v>
      </c>
      <c r="K1792" s="663" t="s">
        <v>1832</v>
      </c>
      <c r="L1792" s="665">
        <v>49.642401572253945</v>
      </c>
      <c r="M1792" s="665">
        <v>74</v>
      </c>
      <c r="N1792" s="666">
        <v>3673.537716346792</v>
      </c>
    </row>
    <row r="1793" spans="1:14" ht="14.4" customHeight="1" x14ac:dyDescent="0.3">
      <c r="A1793" s="661" t="s">
        <v>3816</v>
      </c>
      <c r="B1793" s="662" t="s">
        <v>4200</v>
      </c>
      <c r="C1793" s="663" t="s">
        <v>3817</v>
      </c>
      <c r="D1793" s="664" t="s">
        <v>4214</v>
      </c>
      <c r="E1793" s="663" t="s">
        <v>597</v>
      </c>
      <c r="F1793" s="664" t="s">
        <v>4237</v>
      </c>
      <c r="G1793" s="663" t="s">
        <v>1772</v>
      </c>
      <c r="H1793" s="663" t="s">
        <v>1833</v>
      </c>
      <c r="I1793" s="663" t="s">
        <v>1834</v>
      </c>
      <c r="J1793" s="663" t="s">
        <v>1835</v>
      </c>
      <c r="K1793" s="663" t="s">
        <v>1836</v>
      </c>
      <c r="L1793" s="665">
        <v>47.348488850940782</v>
      </c>
      <c r="M1793" s="665">
        <v>58</v>
      </c>
      <c r="N1793" s="666">
        <v>2746.2123533545655</v>
      </c>
    </row>
    <row r="1794" spans="1:14" ht="14.4" customHeight="1" x14ac:dyDescent="0.3">
      <c r="A1794" s="661" t="s">
        <v>3816</v>
      </c>
      <c r="B1794" s="662" t="s">
        <v>4200</v>
      </c>
      <c r="C1794" s="663" t="s">
        <v>3817</v>
      </c>
      <c r="D1794" s="664" t="s">
        <v>4214</v>
      </c>
      <c r="E1794" s="663" t="s">
        <v>597</v>
      </c>
      <c r="F1794" s="664" t="s">
        <v>4237</v>
      </c>
      <c r="G1794" s="663" t="s">
        <v>1772</v>
      </c>
      <c r="H1794" s="663" t="s">
        <v>1837</v>
      </c>
      <c r="I1794" s="663" t="s">
        <v>1838</v>
      </c>
      <c r="J1794" s="663" t="s">
        <v>1839</v>
      </c>
      <c r="K1794" s="663" t="s">
        <v>1840</v>
      </c>
      <c r="L1794" s="665">
        <v>46.889923325525103</v>
      </c>
      <c r="M1794" s="665">
        <v>8</v>
      </c>
      <c r="N1794" s="666">
        <v>375.11938660420083</v>
      </c>
    </row>
    <row r="1795" spans="1:14" ht="14.4" customHeight="1" x14ac:dyDescent="0.3">
      <c r="A1795" s="661" t="s">
        <v>3816</v>
      </c>
      <c r="B1795" s="662" t="s">
        <v>4200</v>
      </c>
      <c r="C1795" s="663" t="s">
        <v>3817</v>
      </c>
      <c r="D1795" s="664" t="s">
        <v>4214</v>
      </c>
      <c r="E1795" s="663" t="s">
        <v>597</v>
      </c>
      <c r="F1795" s="664" t="s">
        <v>4237</v>
      </c>
      <c r="G1795" s="663" t="s">
        <v>1772</v>
      </c>
      <c r="H1795" s="663" t="s">
        <v>1873</v>
      </c>
      <c r="I1795" s="663" t="s">
        <v>1874</v>
      </c>
      <c r="J1795" s="663" t="s">
        <v>1875</v>
      </c>
      <c r="K1795" s="663" t="s">
        <v>1876</v>
      </c>
      <c r="L1795" s="665">
        <v>79.656564614881887</v>
      </c>
      <c r="M1795" s="665">
        <v>28</v>
      </c>
      <c r="N1795" s="666">
        <v>2230.383809216693</v>
      </c>
    </row>
    <row r="1796" spans="1:14" ht="14.4" customHeight="1" x14ac:dyDescent="0.3">
      <c r="A1796" s="661" t="s">
        <v>3816</v>
      </c>
      <c r="B1796" s="662" t="s">
        <v>4200</v>
      </c>
      <c r="C1796" s="663" t="s">
        <v>3817</v>
      </c>
      <c r="D1796" s="664" t="s">
        <v>4214</v>
      </c>
      <c r="E1796" s="663" t="s">
        <v>597</v>
      </c>
      <c r="F1796" s="664" t="s">
        <v>4237</v>
      </c>
      <c r="G1796" s="663" t="s">
        <v>1772</v>
      </c>
      <c r="H1796" s="663" t="s">
        <v>1892</v>
      </c>
      <c r="I1796" s="663" t="s">
        <v>1893</v>
      </c>
      <c r="J1796" s="663" t="s">
        <v>1894</v>
      </c>
      <c r="K1796" s="663" t="s">
        <v>621</v>
      </c>
      <c r="L1796" s="665">
        <v>46.736678152397154</v>
      </c>
      <c r="M1796" s="665">
        <v>64</v>
      </c>
      <c r="N1796" s="666">
        <v>2991.1474017534179</v>
      </c>
    </row>
    <row r="1797" spans="1:14" ht="14.4" customHeight="1" x14ac:dyDescent="0.3">
      <c r="A1797" s="661" t="s">
        <v>3816</v>
      </c>
      <c r="B1797" s="662" t="s">
        <v>4200</v>
      </c>
      <c r="C1797" s="663" t="s">
        <v>3817</v>
      </c>
      <c r="D1797" s="664" t="s">
        <v>4214</v>
      </c>
      <c r="E1797" s="663" t="s">
        <v>597</v>
      </c>
      <c r="F1797" s="664" t="s">
        <v>4237</v>
      </c>
      <c r="G1797" s="663" t="s">
        <v>1772</v>
      </c>
      <c r="H1797" s="663" t="s">
        <v>1921</v>
      </c>
      <c r="I1797" s="663" t="s">
        <v>1922</v>
      </c>
      <c r="J1797" s="663" t="s">
        <v>1795</v>
      </c>
      <c r="K1797" s="663" t="s">
        <v>1923</v>
      </c>
      <c r="L1797" s="665">
        <v>129.41333333333333</v>
      </c>
      <c r="M1797" s="665">
        <v>3</v>
      </c>
      <c r="N1797" s="666">
        <v>388.23999999999995</v>
      </c>
    </row>
    <row r="1798" spans="1:14" ht="14.4" customHeight="1" x14ac:dyDescent="0.3">
      <c r="A1798" s="661" t="s">
        <v>3816</v>
      </c>
      <c r="B1798" s="662" t="s">
        <v>4200</v>
      </c>
      <c r="C1798" s="663" t="s">
        <v>3817</v>
      </c>
      <c r="D1798" s="664" t="s">
        <v>4214</v>
      </c>
      <c r="E1798" s="663" t="s">
        <v>597</v>
      </c>
      <c r="F1798" s="664" t="s">
        <v>4237</v>
      </c>
      <c r="G1798" s="663" t="s">
        <v>1772</v>
      </c>
      <c r="H1798" s="663" t="s">
        <v>1957</v>
      </c>
      <c r="I1798" s="663" t="s">
        <v>1958</v>
      </c>
      <c r="J1798" s="663" t="s">
        <v>1959</v>
      </c>
      <c r="K1798" s="663" t="s">
        <v>1960</v>
      </c>
      <c r="L1798" s="665">
        <v>48.512447018383938</v>
      </c>
      <c r="M1798" s="665">
        <v>8</v>
      </c>
      <c r="N1798" s="666">
        <v>388.0995761470715</v>
      </c>
    </row>
    <row r="1799" spans="1:14" ht="14.4" customHeight="1" x14ac:dyDescent="0.3">
      <c r="A1799" s="661" t="s">
        <v>3816</v>
      </c>
      <c r="B1799" s="662" t="s">
        <v>4200</v>
      </c>
      <c r="C1799" s="663" t="s">
        <v>3817</v>
      </c>
      <c r="D1799" s="664" t="s">
        <v>4214</v>
      </c>
      <c r="E1799" s="663" t="s">
        <v>597</v>
      </c>
      <c r="F1799" s="664" t="s">
        <v>4237</v>
      </c>
      <c r="G1799" s="663" t="s">
        <v>1772</v>
      </c>
      <c r="H1799" s="663" t="s">
        <v>1968</v>
      </c>
      <c r="I1799" s="663" t="s">
        <v>1969</v>
      </c>
      <c r="J1799" s="663" t="s">
        <v>1970</v>
      </c>
      <c r="K1799" s="663" t="s">
        <v>1971</v>
      </c>
      <c r="L1799" s="665">
        <v>67.842554790644854</v>
      </c>
      <c r="M1799" s="665">
        <v>410</v>
      </c>
      <c r="N1799" s="666">
        <v>27815.44746416439</v>
      </c>
    </row>
    <row r="1800" spans="1:14" ht="14.4" customHeight="1" x14ac:dyDescent="0.3">
      <c r="A1800" s="661" t="s">
        <v>3816</v>
      </c>
      <c r="B1800" s="662" t="s">
        <v>4200</v>
      </c>
      <c r="C1800" s="663" t="s">
        <v>3817</v>
      </c>
      <c r="D1800" s="664" t="s">
        <v>4214</v>
      </c>
      <c r="E1800" s="663" t="s">
        <v>597</v>
      </c>
      <c r="F1800" s="664" t="s">
        <v>4237</v>
      </c>
      <c r="G1800" s="663" t="s">
        <v>1772</v>
      </c>
      <c r="H1800" s="663" t="s">
        <v>1972</v>
      </c>
      <c r="I1800" s="663" t="s">
        <v>1972</v>
      </c>
      <c r="J1800" s="663" t="s">
        <v>1973</v>
      </c>
      <c r="K1800" s="663" t="s">
        <v>608</v>
      </c>
      <c r="L1800" s="665">
        <v>82.430000000000021</v>
      </c>
      <c r="M1800" s="665">
        <v>8</v>
      </c>
      <c r="N1800" s="666">
        <v>659.44000000000017</v>
      </c>
    </row>
    <row r="1801" spans="1:14" ht="14.4" customHeight="1" x14ac:dyDescent="0.3">
      <c r="A1801" s="661" t="s">
        <v>3816</v>
      </c>
      <c r="B1801" s="662" t="s">
        <v>4200</v>
      </c>
      <c r="C1801" s="663" t="s">
        <v>3817</v>
      </c>
      <c r="D1801" s="664" t="s">
        <v>4214</v>
      </c>
      <c r="E1801" s="663" t="s">
        <v>597</v>
      </c>
      <c r="F1801" s="664" t="s">
        <v>4237</v>
      </c>
      <c r="G1801" s="663" t="s">
        <v>1772</v>
      </c>
      <c r="H1801" s="663" t="s">
        <v>2024</v>
      </c>
      <c r="I1801" s="663" t="s">
        <v>2025</v>
      </c>
      <c r="J1801" s="663" t="s">
        <v>1821</v>
      </c>
      <c r="K1801" s="663" t="s">
        <v>2026</v>
      </c>
      <c r="L1801" s="665">
        <v>408.94968257871449</v>
      </c>
      <c r="M1801" s="665">
        <v>19</v>
      </c>
      <c r="N1801" s="666">
        <v>7770.0439689955756</v>
      </c>
    </row>
    <row r="1802" spans="1:14" ht="14.4" customHeight="1" x14ac:dyDescent="0.3">
      <c r="A1802" s="661" t="s">
        <v>3816</v>
      </c>
      <c r="B1802" s="662" t="s">
        <v>4200</v>
      </c>
      <c r="C1802" s="663" t="s">
        <v>3817</v>
      </c>
      <c r="D1802" s="664" t="s">
        <v>4214</v>
      </c>
      <c r="E1802" s="663" t="s">
        <v>597</v>
      </c>
      <c r="F1802" s="664" t="s">
        <v>4237</v>
      </c>
      <c r="G1802" s="663" t="s">
        <v>1772</v>
      </c>
      <c r="H1802" s="663" t="s">
        <v>2034</v>
      </c>
      <c r="I1802" s="663" t="s">
        <v>2035</v>
      </c>
      <c r="J1802" s="663" t="s">
        <v>2036</v>
      </c>
      <c r="K1802" s="663" t="s">
        <v>1917</v>
      </c>
      <c r="L1802" s="665">
        <v>233.80985131400985</v>
      </c>
      <c r="M1802" s="665">
        <v>4</v>
      </c>
      <c r="N1802" s="666">
        <v>935.23940525603939</v>
      </c>
    </row>
    <row r="1803" spans="1:14" ht="14.4" customHeight="1" x14ac:dyDescent="0.3">
      <c r="A1803" s="661" t="s">
        <v>3816</v>
      </c>
      <c r="B1803" s="662" t="s">
        <v>4200</v>
      </c>
      <c r="C1803" s="663" t="s">
        <v>3817</v>
      </c>
      <c r="D1803" s="664" t="s">
        <v>4214</v>
      </c>
      <c r="E1803" s="663" t="s">
        <v>597</v>
      </c>
      <c r="F1803" s="664" t="s">
        <v>4237</v>
      </c>
      <c r="G1803" s="663" t="s">
        <v>1772</v>
      </c>
      <c r="H1803" s="663" t="s">
        <v>2050</v>
      </c>
      <c r="I1803" s="663" t="s">
        <v>2051</v>
      </c>
      <c r="J1803" s="663" t="s">
        <v>1850</v>
      </c>
      <c r="K1803" s="663" t="s">
        <v>2052</v>
      </c>
      <c r="L1803" s="665">
        <v>240.06666613587501</v>
      </c>
      <c r="M1803" s="665">
        <v>6</v>
      </c>
      <c r="N1803" s="666">
        <v>1440.39999681525</v>
      </c>
    </row>
    <row r="1804" spans="1:14" ht="14.4" customHeight="1" x14ac:dyDescent="0.3">
      <c r="A1804" s="661" t="s">
        <v>3816</v>
      </c>
      <c r="B1804" s="662" t="s">
        <v>4200</v>
      </c>
      <c r="C1804" s="663" t="s">
        <v>3817</v>
      </c>
      <c r="D1804" s="664" t="s">
        <v>4214</v>
      </c>
      <c r="E1804" s="663" t="s">
        <v>597</v>
      </c>
      <c r="F1804" s="664" t="s">
        <v>4237</v>
      </c>
      <c r="G1804" s="663" t="s">
        <v>1772</v>
      </c>
      <c r="H1804" s="663" t="s">
        <v>3929</v>
      </c>
      <c r="I1804" s="663" t="s">
        <v>3930</v>
      </c>
      <c r="J1804" s="663" t="s">
        <v>3931</v>
      </c>
      <c r="K1804" s="663" t="s">
        <v>3932</v>
      </c>
      <c r="L1804" s="665">
        <v>37.509990399813532</v>
      </c>
      <c r="M1804" s="665">
        <v>36</v>
      </c>
      <c r="N1804" s="666">
        <v>1350.3596543932872</v>
      </c>
    </row>
    <row r="1805" spans="1:14" ht="14.4" customHeight="1" x14ac:dyDescent="0.3">
      <c r="A1805" s="661" t="s">
        <v>3816</v>
      </c>
      <c r="B1805" s="662" t="s">
        <v>4200</v>
      </c>
      <c r="C1805" s="663" t="s">
        <v>3817</v>
      </c>
      <c r="D1805" s="664" t="s">
        <v>4214</v>
      </c>
      <c r="E1805" s="663" t="s">
        <v>597</v>
      </c>
      <c r="F1805" s="664" t="s">
        <v>4237</v>
      </c>
      <c r="G1805" s="663" t="s">
        <v>1772</v>
      </c>
      <c r="H1805" s="663" t="s">
        <v>3933</v>
      </c>
      <c r="I1805" s="663" t="s">
        <v>3934</v>
      </c>
      <c r="J1805" s="663" t="s">
        <v>3935</v>
      </c>
      <c r="K1805" s="663" t="s">
        <v>3936</v>
      </c>
      <c r="L1805" s="665">
        <v>960.24839791458635</v>
      </c>
      <c r="M1805" s="665">
        <v>3</v>
      </c>
      <c r="N1805" s="666">
        <v>2880.745193743759</v>
      </c>
    </row>
    <row r="1806" spans="1:14" ht="14.4" customHeight="1" x14ac:dyDescent="0.3">
      <c r="A1806" s="661" t="s">
        <v>3816</v>
      </c>
      <c r="B1806" s="662" t="s">
        <v>4200</v>
      </c>
      <c r="C1806" s="663" t="s">
        <v>3817</v>
      </c>
      <c r="D1806" s="664" t="s">
        <v>4214</v>
      </c>
      <c r="E1806" s="663" t="s">
        <v>597</v>
      </c>
      <c r="F1806" s="664" t="s">
        <v>4237</v>
      </c>
      <c r="G1806" s="663" t="s">
        <v>1772</v>
      </c>
      <c r="H1806" s="663" t="s">
        <v>3937</v>
      </c>
      <c r="I1806" s="663" t="s">
        <v>3938</v>
      </c>
      <c r="J1806" s="663" t="s">
        <v>3939</v>
      </c>
      <c r="K1806" s="663" t="s">
        <v>2946</v>
      </c>
      <c r="L1806" s="665">
        <v>145.13316904771841</v>
      </c>
      <c r="M1806" s="665">
        <v>9</v>
      </c>
      <c r="N1806" s="666">
        <v>1306.1985214294657</v>
      </c>
    </row>
    <row r="1807" spans="1:14" ht="14.4" customHeight="1" x14ac:dyDescent="0.3">
      <c r="A1807" s="661" t="s">
        <v>3816</v>
      </c>
      <c r="B1807" s="662" t="s">
        <v>4200</v>
      </c>
      <c r="C1807" s="663" t="s">
        <v>3817</v>
      </c>
      <c r="D1807" s="664" t="s">
        <v>4214</v>
      </c>
      <c r="E1807" s="663" t="s">
        <v>597</v>
      </c>
      <c r="F1807" s="664" t="s">
        <v>4237</v>
      </c>
      <c r="G1807" s="663" t="s">
        <v>1772</v>
      </c>
      <c r="H1807" s="663" t="s">
        <v>2115</v>
      </c>
      <c r="I1807" s="663" t="s">
        <v>2115</v>
      </c>
      <c r="J1807" s="663" t="s">
        <v>2116</v>
      </c>
      <c r="K1807" s="663" t="s">
        <v>2117</v>
      </c>
      <c r="L1807" s="665">
        <v>169.04</v>
      </c>
      <c r="M1807" s="665">
        <v>8</v>
      </c>
      <c r="N1807" s="666">
        <v>1352.32</v>
      </c>
    </row>
    <row r="1808" spans="1:14" ht="14.4" customHeight="1" x14ac:dyDescent="0.3">
      <c r="A1808" s="661" t="s">
        <v>3816</v>
      </c>
      <c r="B1808" s="662" t="s">
        <v>4200</v>
      </c>
      <c r="C1808" s="663" t="s">
        <v>3817</v>
      </c>
      <c r="D1808" s="664" t="s">
        <v>4214</v>
      </c>
      <c r="E1808" s="663" t="s">
        <v>597</v>
      </c>
      <c r="F1808" s="664" t="s">
        <v>4237</v>
      </c>
      <c r="G1808" s="663" t="s">
        <v>1772</v>
      </c>
      <c r="H1808" s="663" t="s">
        <v>2795</v>
      </c>
      <c r="I1808" s="663" t="s">
        <v>2795</v>
      </c>
      <c r="J1808" s="663" t="s">
        <v>2796</v>
      </c>
      <c r="K1808" s="663" t="s">
        <v>2797</v>
      </c>
      <c r="L1808" s="665">
        <v>273.89999999999998</v>
      </c>
      <c r="M1808" s="665">
        <v>4</v>
      </c>
      <c r="N1808" s="666">
        <v>1095.5999999999999</v>
      </c>
    </row>
    <row r="1809" spans="1:14" ht="14.4" customHeight="1" x14ac:dyDescent="0.3">
      <c r="A1809" s="661" t="s">
        <v>3816</v>
      </c>
      <c r="B1809" s="662" t="s">
        <v>4200</v>
      </c>
      <c r="C1809" s="663" t="s">
        <v>3817</v>
      </c>
      <c r="D1809" s="664" t="s">
        <v>4214</v>
      </c>
      <c r="E1809" s="663" t="s">
        <v>597</v>
      </c>
      <c r="F1809" s="664" t="s">
        <v>4237</v>
      </c>
      <c r="G1809" s="663" t="s">
        <v>1772</v>
      </c>
      <c r="H1809" s="663" t="s">
        <v>2118</v>
      </c>
      <c r="I1809" s="663" t="s">
        <v>2118</v>
      </c>
      <c r="J1809" s="663" t="s">
        <v>2100</v>
      </c>
      <c r="K1809" s="663" t="s">
        <v>2119</v>
      </c>
      <c r="L1809" s="665">
        <v>140.14399888420252</v>
      </c>
      <c r="M1809" s="665">
        <v>5</v>
      </c>
      <c r="N1809" s="666">
        <v>700.71999442101253</v>
      </c>
    </row>
    <row r="1810" spans="1:14" ht="14.4" customHeight="1" x14ac:dyDescent="0.3">
      <c r="A1810" s="661" t="s">
        <v>3816</v>
      </c>
      <c r="B1810" s="662" t="s">
        <v>4200</v>
      </c>
      <c r="C1810" s="663" t="s">
        <v>3817</v>
      </c>
      <c r="D1810" s="664" t="s">
        <v>4214</v>
      </c>
      <c r="E1810" s="663" t="s">
        <v>597</v>
      </c>
      <c r="F1810" s="664" t="s">
        <v>4237</v>
      </c>
      <c r="G1810" s="663" t="s">
        <v>1772</v>
      </c>
      <c r="H1810" s="663" t="s">
        <v>2121</v>
      </c>
      <c r="I1810" s="663" t="s">
        <v>2121</v>
      </c>
      <c r="J1810" s="663" t="s">
        <v>1821</v>
      </c>
      <c r="K1810" s="663" t="s">
        <v>2026</v>
      </c>
      <c r="L1810" s="665">
        <v>408.94955514722477</v>
      </c>
      <c r="M1810" s="665">
        <v>38</v>
      </c>
      <c r="N1810" s="666">
        <v>15540.08309559454</v>
      </c>
    </row>
    <row r="1811" spans="1:14" ht="14.4" customHeight="1" x14ac:dyDescent="0.3">
      <c r="A1811" s="661" t="s">
        <v>3816</v>
      </c>
      <c r="B1811" s="662" t="s">
        <v>4200</v>
      </c>
      <c r="C1811" s="663" t="s">
        <v>3817</v>
      </c>
      <c r="D1811" s="664" t="s">
        <v>4214</v>
      </c>
      <c r="E1811" s="663" t="s">
        <v>597</v>
      </c>
      <c r="F1811" s="664" t="s">
        <v>4237</v>
      </c>
      <c r="G1811" s="663" t="s">
        <v>1772</v>
      </c>
      <c r="H1811" s="663" t="s">
        <v>2122</v>
      </c>
      <c r="I1811" s="663" t="s">
        <v>2122</v>
      </c>
      <c r="J1811" s="663" t="s">
        <v>1970</v>
      </c>
      <c r="K1811" s="663" t="s">
        <v>1971</v>
      </c>
      <c r="L1811" s="665">
        <v>67.847541576270146</v>
      </c>
      <c r="M1811" s="665">
        <v>580</v>
      </c>
      <c r="N1811" s="666">
        <v>39351.574114236682</v>
      </c>
    </row>
    <row r="1812" spans="1:14" ht="14.4" customHeight="1" x14ac:dyDescent="0.3">
      <c r="A1812" s="661" t="s">
        <v>3816</v>
      </c>
      <c r="B1812" s="662" t="s">
        <v>4200</v>
      </c>
      <c r="C1812" s="663" t="s">
        <v>3817</v>
      </c>
      <c r="D1812" s="664" t="s">
        <v>4214</v>
      </c>
      <c r="E1812" s="663" t="s">
        <v>597</v>
      </c>
      <c r="F1812" s="664" t="s">
        <v>4237</v>
      </c>
      <c r="G1812" s="663" t="s">
        <v>1772</v>
      </c>
      <c r="H1812" s="663" t="s">
        <v>2124</v>
      </c>
      <c r="I1812" s="663" t="s">
        <v>2124</v>
      </c>
      <c r="J1812" s="663" t="s">
        <v>1821</v>
      </c>
      <c r="K1812" s="663" t="s">
        <v>1822</v>
      </c>
      <c r="L1812" s="665">
        <v>630.66031935933222</v>
      </c>
      <c r="M1812" s="665">
        <v>20</v>
      </c>
      <c r="N1812" s="666">
        <v>12613.206387186645</v>
      </c>
    </row>
    <row r="1813" spans="1:14" ht="14.4" customHeight="1" x14ac:dyDescent="0.3">
      <c r="A1813" s="661" t="s">
        <v>3816</v>
      </c>
      <c r="B1813" s="662" t="s">
        <v>4200</v>
      </c>
      <c r="C1813" s="663" t="s">
        <v>3817</v>
      </c>
      <c r="D1813" s="664" t="s">
        <v>4214</v>
      </c>
      <c r="E1813" s="663" t="s">
        <v>597</v>
      </c>
      <c r="F1813" s="664" t="s">
        <v>4237</v>
      </c>
      <c r="G1813" s="663" t="s">
        <v>1772</v>
      </c>
      <c r="H1813" s="663" t="s">
        <v>2126</v>
      </c>
      <c r="I1813" s="663" t="s">
        <v>2126</v>
      </c>
      <c r="J1813" s="663" t="s">
        <v>1821</v>
      </c>
      <c r="K1813" s="663" t="s">
        <v>1828</v>
      </c>
      <c r="L1813" s="665">
        <v>913.6494500142968</v>
      </c>
      <c r="M1813" s="665">
        <v>3</v>
      </c>
      <c r="N1813" s="666">
        <v>2740.9483500428905</v>
      </c>
    </row>
    <row r="1814" spans="1:14" ht="14.4" customHeight="1" x14ac:dyDescent="0.3">
      <c r="A1814" s="661" t="s">
        <v>3816</v>
      </c>
      <c r="B1814" s="662" t="s">
        <v>4200</v>
      </c>
      <c r="C1814" s="663" t="s">
        <v>3817</v>
      </c>
      <c r="D1814" s="664" t="s">
        <v>4214</v>
      </c>
      <c r="E1814" s="663" t="s">
        <v>2188</v>
      </c>
      <c r="F1814" s="664" t="s">
        <v>4240</v>
      </c>
      <c r="G1814" s="663"/>
      <c r="H1814" s="663" t="s">
        <v>2199</v>
      </c>
      <c r="I1814" s="663" t="s">
        <v>2199</v>
      </c>
      <c r="J1814" s="663" t="s">
        <v>2200</v>
      </c>
      <c r="K1814" s="663" t="s">
        <v>2201</v>
      </c>
      <c r="L1814" s="665">
        <v>155.34999999999997</v>
      </c>
      <c r="M1814" s="665">
        <v>4</v>
      </c>
      <c r="N1814" s="666">
        <v>621.39999999999986</v>
      </c>
    </row>
    <row r="1815" spans="1:14" ht="14.4" customHeight="1" x14ac:dyDescent="0.3">
      <c r="A1815" s="661" t="s">
        <v>3816</v>
      </c>
      <c r="B1815" s="662" t="s">
        <v>4200</v>
      </c>
      <c r="C1815" s="663" t="s">
        <v>3817</v>
      </c>
      <c r="D1815" s="664" t="s">
        <v>4214</v>
      </c>
      <c r="E1815" s="663" t="s">
        <v>2188</v>
      </c>
      <c r="F1815" s="664" t="s">
        <v>4240</v>
      </c>
      <c r="G1815" s="663"/>
      <c r="H1815" s="663" t="s">
        <v>2204</v>
      </c>
      <c r="I1815" s="663" t="s">
        <v>2204</v>
      </c>
      <c r="J1815" s="663" t="s">
        <v>2205</v>
      </c>
      <c r="K1815" s="663" t="s">
        <v>2206</v>
      </c>
      <c r="L1815" s="665">
        <v>454.45</v>
      </c>
      <c r="M1815" s="665">
        <v>0.19999999999999929</v>
      </c>
      <c r="N1815" s="666">
        <v>90.889999999999674</v>
      </c>
    </row>
    <row r="1816" spans="1:14" ht="14.4" customHeight="1" x14ac:dyDescent="0.3">
      <c r="A1816" s="661" t="s">
        <v>3816</v>
      </c>
      <c r="B1816" s="662" t="s">
        <v>4200</v>
      </c>
      <c r="C1816" s="663" t="s">
        <v>3817</v>
      </c>
      <c r="D1816" s="664" t="s">
        <v>4214</v>
      </c>
      <c r="E1816" s="663" t="s">
        <v>2188</v>
      </c>
      <c r="F1816" s="664" t="s">
        <v>4240</v>
      </c>
      <c r="G1816" s="663" t="s">
        <v>627</v>
      </c>
      <c r="H1816" s="663" t="s">
        <v>2218</v>
      </c>
      <c r="I1816" s="663" t="s">
        <v>2219</v>
      </c>
      <c r="J1816" s="663" t="s">
        <v>2220</v>
      </c>
      <c r="K1816" s="663" t="s">
        <v>2221</v>
      </c>
      <c r="L1816" s="665">
        <v>31.93912711341018</v>
      </c>
      <c r="M1816" s="665">
        <v>37</v>
      </c>
      <c r="N1816" s="666">
        <v>1181.7477031961766</v>
      </c>
    </row>
    <row r="1817" spans="1:14" ht="14.4" customHeight="1" x14ac:dyDescent="0.3">
      <c r="A1817" s="661" t="s">
        <v>3816</v>
      </c>
      <c r="B1817" s="662" t="s">
        <v>4200</v>
      </c>
      <c r="C1817" s="663" t="s">
        <v>3817</v>
      </c>
      <c r="D1817" s="664" t="s">
        <v>4214</v>
      </c>
      <c r="E1817" s="663" t="s">
        <v>2188</v>
      </c>
      <c r="F1817" s="664" t="s">
        <v>4240</v>
      </c>
      <c r="G1817" s="663" t="s">
        <v>627</v>
      </c>
      <c r="H1817" s="663" t="s">
        <v>2226</v>
      </c>
      <c r="I1817" s="663" t="s">
        <v>2227</v>
      </c>
      <c r="J1817" s="663" t="s">
        <v>2228</v>
      </c>
      <c r="K1817" s="663" t="s">
        <v>2229</v>
      </c>
      <c r="L1817" s="665">
        <v>127.72409816410936</v>
      </c>
      <c r="M1817" s="665">
        <v>20</v>
      </c>
      <c r="N1817" s="666">
        <v>2554.4819632821873</v>
      </c>
    </row>
    <row r="1818" spans="1:14" ht="14.4" customHeight="1" x14ac:dyDescent="0.3">
      <c r="A1818" s="661" t="s">
        <v>3816</v>
      </c>
      <c r="B1818" s="662" t="s">
        <v>4200</v>
      </c>
      <c r="C1818" s="663" t="s">
        <v>3817</v>
      </c>
      <c r="D1818" s="664" t="s">
        <v>4214</v>
      </c>
      <c r="E1818" s="663" t="s">
        <v>2188</v>
      </c>
      <c r="F1818" s="664" t="s">
        <v>4240</v>
      </c>
      <c r="G1818" s="663" t="s">
        <v>627</v>
      </c>
      <c r="H1818" s="663" t="s">
        <v>2862</v>
      </c>
      <c r="I1818" s="663" t="s">
        <v>2863</v>
      </c>
      <c r="J1818" s="663" t="s">
        <v>2864</v>
      </c>
      <c r="K1818" s="663" t="s">
        <v>2865</v>
      </c>
      <c r="L1818" s="665">
        <v>82.969796852859972</v>
      </c>
      <c r="M1818" s="665">
        <v>2</v>
      </c>
      <c r="N1818" s="666">
        <v>165.93959370571994</v>
      </c>
    </row>
    <row r="1819" spans="1:14" ht="14.4" customHeight="1" x14ac:dyDescent="0.3">
      <c r="A1819" s="661" t="s">
        <v>3816</v>
      </c>
      <c r="B1819" s="662" t="s">
        <v>4200</v>
      </c>
      <c r="C1819" s="663" t="s">
        <v>3817</v>
      </c>
      <c r="D1819" s="664" t="s">
        <v>4214</v>
      </c>
      <c r="E1819" s="663" t="s">
        <v>2188</v>
      </c>
      <c r="F1819" s="664" t="s">
        <v>4240</v>
      </c>
      <c r="G1819" s="663" t="s">
        <v>627</v>
      </c>
      <c r="H1819" s="663" t="s">
        <v>3940</v>
      </c>
      <c r="I1819" s="663" t="s">
        <v>3941</v>
      </c>
      <c r="J1819" s="663" t="s">
        <v>3942</v>
      </c>
      <c r="K1819" s="663" t="s">
        <v>3943</v>
      </c>
      <c r="L1819" s="665">
        <v>149.17999999999998</v>
      </c>
      <c r="M1819" s="665">
        <v>3</v>
      </c>
      <c r="N1819" s="666">
        <v>447.53999999999996</v>
      </c>
    </row>
    <row r="1820" spans="1:14" ht="14.4" customHeight="1" x14ac:dyDescent="0.3">
      <c r="A1820" s="661" t="s">
        <v>3816</v>
      </c>
      <c r="B1820" s="662" t="s">
        <v>4200</v>
      </c>
      <c r="C1820" s="663" t="s">
        <v>3817</v>
      </c>
      <c r="D1820" s="664" t="s">
        <v>4214</v>
      </c>
      <c r="E1820" s="663" t="s">
        <v>2188</v>
      </c>
      <c r="F1820" s="664" t="s">
        <v>4240</v>
      </c>
      <c r="G1820" s="663" t="s">
        <v>627</v>
      </c>
      <c r="H1820" s="663" t="s">
        <v>3944</v>
      </c>
      <c r="I1820" s="663" t="s">
        <v>3945</v>
      </c>
      <c r="J1820" s="663" t="s">
        <v>3946</v>
      </c>
      <c r="K1820" s="663" t="s">
        <v>3947</v>
      </c>
      <c r="L1820" s="665">
        <v>146.12</v>
      </c>
      <c r="M1820" s="665">
        <v>5</v>
      </c>
      <c r="N1820" s="666">
        <v>730.6</v>
      </c>
    </row>
    <row r="1821" spans="1:14" ht="14.4" customHeight="1" x14ac:dyDescent="0.3">
      <c r="A1821" s="661" t="s">
        <v>3816</v>
      </c>
      <c r="B1821" s="662" t="s">
        <v>4200</v>
      </c>
      <c r="C1821" s="663" t="s">
        <v>3817</v>
      </c>
      <c r="D1821" s="664" t="s">
        <v>4214</v>
      </c>
      <c r="E1821" s="663" t="s">
        <v>2188</v>
      </c>
      <c r="F1821" s="664" t="s">
        <v>4240</v>
      </c>
      <c r="G1821" s="663" t="s">
        <v>627</v>
      </c>
      <c r="H1821" s="663" t="s">
        <v>3948</v>
      </c>
      <c r="I1821" s="663" t="s">
        <v>3949</v>
      </c>
      <c r="J1821" s="663" t="s">
        <v>3950</v>
      </c>
      <c r="K1821" s="663" t="s">
        <v>3951</v>
      </c>
      <c r="L1821" s="665">
        <v>155.69000000000003</v>
      </c>
      <c r="M1821" s="665">
        <v>1</v>
      </c>
      <c r="N1821" s="666">
        <v>155.69000000000003</v>
      </c>
    </row>
    <row r="1822" spans="1:14" ht="14.4" customHeight="1" x14ac:dyDescent="0.3">
      <c r="A1822" s="661" t="s">
        <v>3816</v>
      </c>
      <c r="B1822" s="662" t="s">
        <v>4200</v>
      </c>
      <c r="C1822" s="663" t="s">
        <v>3817</v>
      </c>
      <c r="D1822" s="664" t="s">
        <v>4214</v>
      </c>
      <c r="E1822" s="663" t="s">
        <v>2188</v>
      </c>
      <c r="F1822" s="664" t="s">
        <v>4240</v>
      </c>
      <c r="G1822" s="663" t="s">
        <v>627</v>
      </c>
      <c r="H1822" s="663" t="s">
        <v>3952</v>
      </c>
      <c r="I1822" s="663" t="s">
        <v>3952</v>
      </c>
      <c r="J1822" s="663" t="s">
        <v>3946</v>
      </c>
      <c r="K1822" s="663" t="s">
        <v>3953</v>
      </c>
      <c r="L1822" s="665">
        <v>355.47204514254503</v>
      </c>
      <c r="M1822" s="665">
        <v>11</v>
      </c>
      <c r="N1822" s="666">
        <v>3910.1924965679955</v>
      </c>
    </row>
    <row r="1823" spans="1:14" ht="14.4" customHeight="1" x14ac:dyDescent="0.3">
      <c r="A1823" s="661" t="s">
        <v>3816</v>
      </c>
      <c r="B1823" s="662" t="s">
        <v>4200</v>
      </c>
      <c r="C1823" s="663" t="s">
        <v>3817</v>
      </c>
      <c r="D1823" s="664" t="s">
        <v>4214</v>
      </c>
      <c r="E1823" s="663" t="s">
        <v>2188</v>
      </c>
      <c r="F1823" s="664" t="s">
        <v>4240</v>
      </c>
      <c r="G1823" s="663" t="s">
        <v>627</v>
      </c>
      <c r="H1823" s="663" t="s">
        <v>2281</v>
      </c>
      <c r="I1823" s="663" t="s">
        <v>2281</v>
      </c>
      <c r="J1823" s="663" t="s">
        <v>2282</v>
      </c>
      <c r="K1823" s="663" t="s">
        <v>2201</v>
      </c>
      <c r="L1823" s="665">
        <v>105.92999999999999</v>
      </c>
      <c r="M1823" s="665">
        <v>9</v>
      </c>
      <c r="N1823" s="666">
        <v>953.36999999999989</v>
      </c>
    </row>
    <row r="1824" spans="1:14" ht="14.4" customHeight="1" x14ac:dyDescent="0.3">
      <c r="A1824" s="661" t="s">
        <v>3816</v>
      </c>
      <c r="B1824" s="662" t="s">
        <v>4200</v>
      </c>
      <c r="C1824" s="663" t="s">
        <v>3817</v>
      </c>
      <c r="D1824" s="664" t="s">
        <v>4214</v>
      </c>
      <c r="E1824" s="663" t="s">
        <v>2188</v>
      </c>
      <c r="F1824" s="664" t="s">
        <v>4240</v>
      </c>
      <c r="G1824" s="663" t="s">
        <v>1772</v>
      </c>
      <c r="H1824" s="663" t="s">
        <v>2289</v>
      </c>
      <c r="I1824" s="663" t="s">
        <v>2290</v>
      </c>
      <c r="J1824" s="663" t="s">
        <v>2291</v>
      </c>
      <c r="K1824" s="663" t="s">
        <v>2292</v>
      </c>
      <c r="L1824" s="665">
        <v>115.0419034581715</v>
      </c>
      <c r="M1824" s="665">
        <v>50</v>
      </c>
      <c r="N1824" s="666">
        <v>5752.0951729085755</v>
      </c>
    </row>
    <row r="1825" spans="1:14" ht="14.4" customHeight="1" x14ac:dyDescent="0.3">
      <c r="A1825" s="661" t="s">
        <v>3816</v>
      </c>
      <c r="B1825" s="662" t="s">
        <v>4200</v>
      </c>
      <c r="C1825" s="663" t="s">
        <v>3817</v>
      </c>
      <c r="D1825" s="664" t="s">
        <v>4214</v>
      </c>
      <c r="E1825" s="663" t="s">
        <v>2188</v>
      </c>
      <c r="F1825" s="664" t="s">
        <v>4240</v>
      </c>
      <c r="G1825" s="663" t="s">
        <v>1772</v>
      </c>
      <c r="H1825" s="663" t="s">
        <v>2293</v>
      </c>
      <c r="I1825" s="663" t="s">
        <v>2294</v>
      </c>
      <c r="J1825" s="663" t="s">
        <v>2224</v>
      </c>
      <c r="K1825" s="663" t="s">
        <v>2295</v>
      </c>
      <c r="L1825" s="665">
        <v>24.370045454545451</v>
      </c>
      <c r="M1825" s="665">
        <v>22</v>
      </c>
      <c r="N1825" s="666">
        <v>536.14099999999996</v>
      </c>
    </row>
    <row r="1826" spans="1:14" ht="14.4" customHeight="1" x14ac:dyDescent="0.3">
      <c r="A1826" s="661" t="s">
        <v>3816</v>
      </c>
      <c r="B1826" s="662" t="s">
        <v>4200</v>
      </c>
      <c r="C1826" s="663" t="s">
        <v>3817</v>
      </c>
      <c r="D1826" s="664" t="s">
        <v>4214</v>
      </c>
      <c r="E1826" s="663" t="s">
        <v>2188</v>
      </c>
      <c r="F1826" s="664" t="s">
        <v>4240</v>
      </c>
      <c r="G1826" s="663" t="s">
        <v>1772</v>
      </c>
      <c r="H1826" s="663" t="s">
        <v>2308</v>
      </c>
      <c r="I1826" s="663" t="s">
        <v>2309</v>
      </c>
      <c r="J1826" s="663" t="s">
        <v>2310</v>
      </c>
      <c r="K1826" s="663" t="s">
        <v>2311</v>
      </c>
      <c r="L1826" s="665">
        <v>76.529727350372383</v>
      </c>
      <c r="M1826" s="665">
        <v>42.199999999999974</v>
      </c>
      <c r="N1826" s="666">
        <v>3229.5544941857129</v>
      </c>
    </row>
    <row r="1827" spans="1:14" ht="14.4" customHeight="1" x14ac:dyDescent="0.3">
      <c r="A1827" s="661" t="s">
        <v>3816</v>
      </c>
      <c r="B1827" s="662" t="s">
        <v>4200</v>
      </c>
      <c r="C1827" s="663" t="s">
        <v>3954</v>
      </c>
      <c r="D1827" s="664" t="s">
        <v>4215</v>
      </c>
      <c r="E1827" s="663" t="s">
        <v>597</v>
      </c>
      <c r="F1827" s="664" t="s">
        <v>4237</v>
      </c>
      <c r="G1827" s="663"/>
      <c r="H1827" s="663" t="s">
        <v>2434</v>
      </c>
      <c r="I1827" s="663" t="s">
        <v>2435</v>
      </c>
      <c r="J1827" s="663" t="s">
        <v>1434</v>
      </c>
      <c r="K1827" s="663" t="s">
        <v>2436</v>
      </c>
      <c r="L1827" s="665">
        <v>363.98000000000008</v>
      </c>
      <c r="M1827" s="665">
        <v>2</v>
      </c>
      <c r="N1827" s="666">
        <v>727.96000000000015</v>
      </c>
    </row>
    <row r="1828" spans="1:14" ht="14.4" customHeight="1" x14ac:dyDescent="0.3">
      <c r="A1828" s="661" t="s">
        <v>3816</v>
      </c>
      <c r="B1828" s="662" t="s">
        <v>4200</v>
      </c>
      <c r="C1828" s="663" t="s">
        <v>3954</v>
      </c>
      <c r="D1828" s="664" t="s">
        <v>4215</v>
      </c>
      <c r="E1828" s="663" t="s">
        <v>597</v>
      </c>
      <c r="F1828" s="664" t="s">
        <v>4237</v>
      </c>
      <c r="G1828" s="663" t="s">
        <v>627</v>
      </c>
      <c r="H1828" s="663" t="s">
        <v>628</v>
      </c>
      <c r="I1828" s="663" t="s">
        <v>628</v>
      </c>
      <c r="J1828" s="663" t="s">
        <v>629</v>
      </c>
      <c r="K1828" s="663" t="s">
        <v>630</v>
      </c>
      <c r="L1828" s="665">
        <v>171.59999999999997</v>
      </c>
      <c r="M1828" s="665">
        <v>25</v>
      </c>
      <c r="N1828" s="666">
        <v>4289.9999999999991</v>
      </c>
    </row>
    <row r="1829" spans="1:14" ht="14.4" customHeight="1" x14ac:dyDescent="0.3">
      <c r="A1829" s="661" t="s">
        <v>3816</v>
      </c>
      <c r="B1829" s="662" t="s">
        <v>4200</v>
      </c>
      <c r="C1829" s="663" t="s">
        <v>3954</v>
      </c>
      <c r="D1829" s="664" t="s">
        <v>4215</v>
      </c>
      <c r="E1829" s="663" t="s">
        <v>597</v>
      </c>
      <c r="F1829" s="664" t="s">
        <v>4237</v>
      </c>
      <c r="G1829" s="663" t="s">
        <v>627</v>
      </c>
      <c r="H1829" s="663" t="s">
        <v>641</v>
      </c>
      <c r="I1829" s="663" t="s">
        <v>641</v>
      </c>
      <c r="J1829" s="663" t="s">
        <v>629</v>
      </c>
      <c r="K1829" s="663" t="s">
        <v>642</v>
      </c>
      <c r="L1829" s="665">
        <v>92.95</v>
      </c>
      <c r="M1829" s="665">
        <v>17</v>
      </c>
      <c r="N1829" s="666">
        <v>1580.15</v>
      </c>
    </row>
    <row r="1830" spans="1:14" ht="14.4" customHeight="1" x14ac:dyDescent="0.3">
      <c r="A1830" s="661" t="s">
        <v>3816</v>
      </c>
      <c r="B1830" s="662" t="s">
        <v>4200</v>
      </c>
      <c r="C1830" s="663" t="s">
        <v>3954</v>
      </c>
      <c r="D1830" s="664" t="s">
        <v>4215</v>
      </c>
      <c r="E1830" s="663" t="s">
        <v>597</v>
      </c>
      <c r="F1830" s="664" t="s">
        <v>4237</v>
      </c>
      <c r="G1830" s="663" t="s">
        <v>627</v>
      </c>
      <c r="H1830" s="663" t="s">
        <v>643</v>
      </c>
      <c r="I1830" s="663" t="s">
        <v>643</v>
      </c>
      <c r="J1830" s="663" t="s">
        <v>629</v>
      </c>
      <c r="K1830" s="663" t="s">
        <v>644</v>
      </c>
      <c r="L1830" s="665">
        <v>93.5</v>
      </c>
      <c r="M1830" s="665">
        <v>3</v>
      </c>
      <c r="N1830" s="666">
        <v>280.5</v>
      </c>
    </row>
    <row r="1831" spans="1:14" ht="14.4" customHeight="1" x14ac:dyDescent="0.3">
      <c r="A1831" s="661" t="s">
        <v>3816</v>
      </c>
      <c r="B1831" s="662" t="s">
        <v>4200</v>
      </c>
      <c r="C1831" s="663" t="s">
        <v>3954</v>
      </c>
      <c r="D1831" s="664" t="s">
        <v>4215</v>
      </c>
      <c r="E1831" s="663" t="s">
        <v>597</v>
      </c>
      <c r="F1831" s="664" t="s">
        <v>4237</v>
      </c>
      <c r="G1831" s="663" t="s">
        <v>627</v>
      </c>
      <c r="H1831" s="663" t="s">
        <v>657</v>
      </c>
      <c r="I1831" s="663" t="s">
        <v>658</v>
      </c>
      <c r="J1831" s="663" t="s">
        <v>659</v>
      </c>
      <c r="K1831" s="663" t="s">
        <v>660</v>
      </c>
      <c r="L1831" s="665">
        <v>96.819999999999979</v>
      </c>
      <c r="M1831" s="665">
        <v>30</v>
      </c>
      <c r="N1831" s="666">
        <v>2904.5999999999995</v>
      </c>
    </row>
    <row r="1832" spans="1:14" ht="14.4" customHeight="1" x14ac:dyDescent="0.3">
      <c r="A1832" s="661" t="s">
        <v>3816</v>
      </c>
      <c r="B1832" s="662" t="s">
        <v>4200</v>
      </c>
      <c r="C1832" s="663" t="s">
        <v>3954</v>
      </c>
      <c r="D1832" s="664" t="s">
        <v>4215</v>
      </c>
      <c r="E1832" s="663" t="s">
        <v>597</v>
      </c>
      <c r="F1832" s="664" t="s">
        <v>4237</v>
      </c>
      <c r="G1832" s="663" t="s">
        <v>627</v>
      </c>
      <c r="H1832" s="663" t="s">
        <v>661</v>
      </c>
      <c r="I1832" s="663" t="s">
        <v>662</v>
      </c>
      <c r="J1832" s="663" t="s">
        <v>659</v>
      </c>
      <c r="K1832" s="663" t="s">
        <v>663</v>
      </c>
      <c r="L1832" s="665">
        <v>100.78504576375941</v>
      </c>
      <c r="M1832" s="665">
        <v>35</v>
      </c>
      <c r="N1832" s="666">
        <v>3527.4766017315796</v>
      </c>
    </row>
    <row r="1833" spans="1:14" ht="14.4" customHeight="1" x14ac:dyDescent="0.3">
      <c r="A1833" s="661" t="s">
        <v>3816</v>
      </c>
      <c r="B1833" s="662" t="s">
        <v>4200</v>
      </c>
      <c r="C1833" s="663" t="s">
        <v>3954</v>
      </c>
      <c r="D1833" s="664" t="s">
        <v>4215</v>
      </c>
      <c r="E1833" s="663" t="s">
        <v>597</v>
      </c>
      <c r="F1833" s="664" t="s">
        <v>4237</v>
      </c>
      <c r="G1833" s="663" t="s">
        <v>627</v>
      </c>
      <c r="H1833" s="663" t="s">
        <v>664</v>
      </c>
      <c r="I1833" s="663" t="s">
        <v>665</v>
      </c>
      <c r="J1833" s="663" t="s">
        <v>666</v>
      </c>
      <c r="K1833" s="663" t="s">
        <v>667</v>
      </c>
      <c r="L1833" s="665">
        <v>167.90337532735691</v>
      </c>
      <c r="M1833" s="665">
        <v>25</v>
      </c>
      <c r="N1833" s="666">
        <v>4197.5843831839229</v>
      </c>
    </row>
    <row r="1834" spans="1:14" ht="14.4" customHeight="1" x14ac:dyDescent="0.3">
      <c r="A1834" s="661" t="s">
        <v>3816</v>
      </c>
      <c r="B1834" s="662" t="s">
        <v>4200</v>
      </c>
      <c r="C1834" s="663" t="s">
        <v>3954</v>
      </c>
      <c r="D1834" s="664" t="s">
        <v>4215</v>
      </c>
      <c r="E1834" s="663" t="s">
        <v>597</v>
      </c>
      <c r="F1834" s="664" t="s">
        <v>4237</v>
      </c>
      <c r="G1834" s="663" t="s">
        <v>627</v>
      </c>
      <c r="H1834" s="663" t="s">
        <v>668</v>
      </c>
      <c r="I1834" s="663" t="s">
        <v>669</v>
      </c>
      <c r="J1834" s="663" t="s">
        <v>670</v>
      </c>
      <c r="K1834" s="663" t="s">
        <v>671</v>
      </c>
      <c r="L1834" s="665">
        <v>64.540000000000006</v>
      </c>
      <c r="M1834" s="665">
        <v>3</v>
      </c>
      <c r="N1834" s="666">
        <v>193.62</v>
      </c>
    </row>
    <row r="1835" spans="1:14" ht="14.4" customHeight="1" x14ac:dyDescent="0.3">
      <c r="A1835" s="661" t="s">
        <v>3816</v>
      </c>
      <c r="B1835" s="662" t="s">
        <v>4200</v>
      </c>
      <c r="C1835" s="663" t="s">
        <v>3954</v>
      </c>
      <c r="D1835" s="664" t="s">
        <v>4215</v>
      </c>
      <c r="E1835" s="663" t="s">
        <v>597</v>
      </c>
      <c r="F1835" s="664" t="s">
        <v>4237</v>
      </c>
      <c r="G1835" s="663" t="s">
        <v>627</v>
      </c>
      <c r="H1835" s="663" t="s">
        <v>696</v>
      </c>
      <c r="I1835" s="663" t="s">
        <v>697</v>
      </c>
      <c r="J1835" s="663" t="s">
        <v>698</v>
      </c>
      <c r="K1835" s="663" t="s">
        <v>699</v>
      </c>
      <c r="L1835" s="665">
        <v>27.772500000000004</v>
      </c>
      <c r="M1835" s="665">
        <v>16</v>
      </c>
      <c r="N1835" s="666">
        <v>444.36000000000007</v>
      </c>
    </row>
    <row r="1836" spans="1:14" ht="14.4" customHeight="1" x14ac:dyDescent="0.3">
      <c r="A1836" s="661" t="s">
        <v>3816</v>
      </c>
      <c r="B1836" s="662" t="s">
        <v>4200</v>
      </c>
      <c r="C1836" s="663" t="s">
        <v>3954</v>
      </c>
      <c r="D1836" s="664" t="s">
        <v>4215</v>
      </c>
      <c r="E1836" s="663" t="s">
        <v>597</v>
      </c>
      <c r="F1836" s="664" t="s">
        <v>4237</v>
      </c>
      <c r="G1836" s="663" t="s">
        <v>627</v>
      </c>
      <c r="H1836" s="663" t="s">
        <v>738</v>
      </c>
      <c r="I1836" s="663" t="s">
        <v>739</v>
      </c>
      <c r="J1836" s="663" t="s">
        <v>740</v>
      </c>
      <c r="K1836" s="663" t="s">
        <v>741</v>
      </c>
      <c r="L1836" s="665">
        <v>57.446597659365274</v>
      </c>
      <c r="M1836" s="665">
        <v>60</v>
      </c>
      <c r="N1836" s="666">
        <v>3446.7958595619166</v>
      </c>
    </row>
    <row r="1837" spans="1:14" ht="14.4" customHeight="1" x14ac:dyDescent="0.3">
      <c r="A1837" s="661" t="s">
        <v>3816</v>
      </c>
      <c r="B1837" s="662" t="s">
        <v>4200</v>
      </c>
      <c r="C1837" s="663" t="s">
        <v>3954</v>
      </c>
      <c r="D1837" s="664" t="s">
        <v>4215</v>
      </c>
      <c r="E1837" s="663" t="s">
        <v>597</v>
      </c>
      <c r="F1837" s="664" t="s">
        <v>4237</v>
      </c>
      <c r="G1837" s="663" t="s">
        <v>627</v>
      </c>
      <c r="H1837" s="663" t="s">
        <v>746</v>
      </c>
      <c r="I1837" s="663" t="s">
        <v>747</v>
      </c>
      <c r="J1837" s="663" t="s">
        <v>748</v>
      </c>
      <c r="K1837" s="663" t="s">
        <v>749</v>
      </c>
      <c r="L1837" s="665">
        <v>41.43</v>
      </c>
      <c r="M1837" s="665">
        <v>5</v>
      </c>
      <c r="N1837" s="666">
        <v>207.15</v>
      </c>
    </row>
    <row r="1838" spans="1:14" ht="14.4" customHeight="1" x14ac:dyDescent="0.3">
      <c r="A1838" s="661" t="s">
        <v>3816</v>
      </c>
      <c r="B1838" s="662" t="s">
        <v>4200</v>
      </c>
      <c r="C1838" s="663" t="s">
        <v>3954</v>
      </c>
      <c r="D1838" s="664" t="s">
        <v>4215</v>
      </c>
      <c r="E1838" s="663" t="s">
        <v>597</v>
      </c>
      <c r="F1838" s="664" t="s">
        <v>4237</v>
      </c>
      <c r="G1838" s="663" t="s">
        <v>627</v>
      </c>
      <c r="H1838" s="663" t="s">
        <v>750</v>
      </c>
      <c r="I1838" s="663" t="s">
        <v>751</v>
      </c>
      <c r="J1838" s="663" t="s">
        <v>752</v>
      </c>
      <c r="K1838" s="663" t="s">
        <v>753</v>
      </c>
      <c r="L1838" s="665">
        <v>64.309940953993944</v>
      </c>
      <c r="M1838" s="665">
        <v>6</v>
      </c>
      <c r="N1838" s="666">
        <v>385.85964572396369</v>
      </c>
    </row>
    <row r="1839" spans="1:14" ht="14.4" customHeight="1" x14ac:dyDescent="0.3">
      <c r="A1839" s="661" t="s">
        <v>3816</v>
      </c>
      <c r="B1839" s="662" t="s">
        <v>4200</v>
      </c>
      <c r="C1839" s="663" t="s">
        <v>3954</v>
      </c>
      <c r="D1839" s="664" t="s">
        <v>4215</v>
      </c>
      <c r="E1839" s="663" t="s">
        <v>597</v>
      </c>
      <c r="F1839" s="664" t="s">
        <v>4237</v>
      </c>
      <c r="G1839" s="663" t="s">
        <v>627</v>
      </c>
      <c r="H1839" s="663" t="s">
        <v>754</v>
      </c>
      <c r="I1839" s="663" t="s">
        <v>755</v>
      </c>
      <c r="J1839" s="663" t="s">
        <v>756</v>
      </c>
      <c r="K1839" s="663" t="s">
        <v>757</v>
      </c>
      <c r="L1839" s="665">
        <v>238.4</v>
      </c>
      <c r="M1839" s="665">
        <v>6</v>
      </c>
      <c r="N1839" s="666">
        <v>1430.4</v>
      </c>
    </row>
    <row r="1840" spans="1:14" ht="14.4" customHeight="1" x14ac:dyDescent="0.3">
      <c r="A1840" s="661" t="s">
        <v>3816</v>
      </c>
      <c r="B1840" s="662" t="s">
        <v>4200</v>
      </c>
      <c r="C1840" s="663" t="s">
        <v>3954</v>
      </c>
      <c r="D1840" s="664" t="s">
        <v>4215</v>
      </c>
      <c r="E1840" s="663" t="s">
        <v>597</v>
      </c>
      <c r="F1840" s="664" t="s">
        <v>4237</v>
      </c>
      <c r="G1840" s="663" t="s">
        <v>627</v>
      </c>
      <c r="H1840" s="663" t="s">
        <v>782</v>
      </c>
      <c r="I1840" s="663" t="s">
        <v>782</v>
      </c>
      <c r="J1840" s="663" t="s">
        <v>783</v>
      </c>
      <c r="K1840" s="663" t="s">
        <v>784</v>
      </c>
      <c r="L1840" s="665">
        <v>36.551809825338147</v>
      </c>
      <c r="M1840" s="665">
        <v>220</v>
      </c>
      <c r="N1840" s="666">
        <v>8041.3981615743924</v>
      </c>
    </row>
    <row r="1841" spans="1:14" ht="14.4" customHeight="1" x14ac:dyDescent="0.3">
      <c r="A1841" s="661" t="s">
        <v>3816</v>
      </c>
      <c r="B1841" s="662" t="s">
        <v>4200</v>
      </c>
      <c r="C1841" s="663" t="s">
        <v>3954</v>
      </c>
      <c r="D1841" s="664" t="s">
        <v>4215</v>
      </c>
      <c r="E1841" s="663" t="s">
        <v>597</v>
      </c>
      <c r="F1841" s="664" t="s">
        <v>4237</v>
      </c>
      <c r="G1841" s="663" t="s">
        <v>627</v>
      </c>
      <c r="H1841" s="663" t="s">
        <v>835</v>
      </c>
      <c r="I1841" s="663" t="s">
        <v>836</v>
      </c>
      <c r="J1841" s="663" t="s">
        <v>837</v>
      </c>
      <c r="K1841" s="663" t="s">
        <v>838</v>
      </c>
      <c r="L1841" s="665">
        <v>315.31013847832702</v>
      </c>
      <c r="M1841" s="665">
        <v>4</v>
      </c>
      <c r="N1841" s="666">
        <v>1261.2405539133081</v>
      </c>
    </row>
    <row r="1842" spans="1:14" ht="14.4" customHeight="1" x14ac:dyDescent="0.3">
      <c r="A1842" s="661" t="s">
        <v>3816</v>
      </c>
      <c r="B1842" s="662" t="s">
        <v>4200</v>
      </c>
      <c r="C1842" s="663" t="s">
        <v>3954</v>
      </c>
      <c r="D1842" s="664" t="s">
        <v>4215</v>
      </c>
      <c r="E1842" s="663" t="s">
        <v>597</v>
      </c>
      <c r="F1842" s="664" t="s">
        <v>4237</v>
      </c>
      <c r="G1842" s="663" t="s">
        <v>627</v>
      </c>
      <c r="H1842" s="663" t="s">
        <v>2460</v>
      </c>
      <c r="I1842" s="663" t="s">
        <v>2461</v>
      </c>
      <c r="J1842" s="663" t="s">
        <v>2462</v>
      </c>
      <c r="K1842" s="663"/>
      <c r="L1842" s="665">
        <v>205.29520821196604</v>
      </c>
      <c r="M1842" s="665">
        <v>6</v>
      </c>
      <c r="N1842" s="666">
        <v>1231.7712492717963</v>
      </c>
    </row>
    <row r="1843" spans="1:14" ht="14.4" customHeight="1" x14ac:dyDescent="0.3">
      <c r="A1843" s="661" t="s">
        <v>3816</v>
      </c>
      <c r="B1843" s="662" t="s">
        <v>4200</v>
      </c>
      <c r="C1843" s="663" t="s">
        <v>3954</v>
      </c>
      <c r="D1843" s="664" t="s">
        <v>4215</v>
      </c>
      <c r="E1843" s="663" t="s">
        <v>597</v>
      </c>
      <c r="F1843" s="664" t="s">
        <v>4237</v>
      </c>
      <c r="G1843" s="663" t="s">
        <v>627</v>
      </c>
      <c r="H1843" s="663" t="s">
        <v>2463</v>
      </c>
      <c r="I1843" s="663" t="s">
        <v>2464</v>
      </c>
      <c r="J1843" s="663" t="s">
        <v>2465</v>
      </c>
      <c r="K1843" s="663" t="s">
        <v>2466</v>
      </c>
      <c r="L1843" s="665">
        <v>155.94</v>
      </c>
      <c r="M1843" s="665">
        <v>2</v>
      </c>
      <c r="N1843" s="666">
        <v>311.88</v>
      </c>
    </row>
    <row r="1844" spans="1:14" ht="14.4" customHeight="1" x14ac:dyDescent="0.3">
      <c r="A1844" s="661" t="s">
        <v>3816</v>
      </c>
      <c r="B1844" s="662" t="s">
        <v>4200</v>
      </c>
      <c r="C1844" s="663" t="s">
        <v>3954</v>
      </c>
      <c r="D1844" s="664" t="s">
        <v>4215</v>
      </c>
      <c r="E1844" s="663" t="s">
        <v>597</v>
      </c>
      <c r="F1844" s="664" t="s">
        <v>4237</v>
      </c>
      <c r="G1844" s="663" t="s">
        <v>627</v>
      </c>
      <c r="H1844" s="663" t="s">
        <v>2471</v>
      </c>
      <c r="I1844" s="663" t="s">
        <v>2472</v>
      </c>
      <c r="J1844" s="663" t="s">
        <v>2473</v>
      </c>
      <c r="K1844" s="663" t="s">
        <v>1246</v>
      </c>
      <c r="L1844" s="665">
        <v>74.898008981320729</v>
      </c>
      <c r="M1844" s="665">
        <v>5</v>
      </c>
      <c r="N1844" s="666">
        <v>374.49004490660366</v>
      </c>
    </row>
    <row r="1845" spans="1:14" ht="14.4" customHeight="1" x14ac:dyDescent="0.3">
      <c r="A1845" s="661" t="s">
        <v>3816</v>
      </c>
      <c r="B1845" s="662" t="s">
        <v>4200</v>
      </c>
      <c r="C1845" s="663" t="s">
        <v>3954</v>
      </c>
      <c r="D1845" s="664" t="s">
        <v>4215</v>
      </c>
      <c r="E1845" s="663" t="s">
        <v>597</v>
      </c>
      <c r="F1845" s="664" t="s">
        <v>4237</v>
      </c>
      <c r="G1845" s="663" t="s">
        <v>627</v>
      </c>
      <c r="H1845" s="663" t="s">
        <v>3094</v>
      </c>
      <c r="I1845" s="663" t="s">
        <v>3095</v>
      </c>
      <c r="J1845" s="663" t="s">
        <v>1754</v>
      </c>
      <c r="K1845" s="663" t="s">
        <v>1755</v>
      </c>
      <c r="L1845" s="665">
        <v>107.32999923622545</v>
      </c>
      <c r="M1845" s="665">
        <v>2</v>
      </c>
      <c r="N1845" s="666">
        <v>214.65999847245089</v>
      </c>
    </row>
    <row r="1846" spans="1:14" ht="14.4" customHeight="1" x14ac:dyDescent="0.3">
      <c r="A1846" s="661" t="s">
        <v>3816</v>
      </c>
      <c r="B1846" s="662" t="s">
        <v>4200</v>
      </c>
      <c r="C1846" s="663" t="s">
        <v>3954</v>
      </c>
      <c r="D1846" s="664" t="s">
        <v>4215</v>
      </c>
      <c r="E1846" s="663" t="s">
        <v>597</v>
      </c>
      <c r="F1846" s="664" t="s">
        <v>4237</v>
      </c>
      <c r="G1846" s="663" t="s">
        <v>627</v>
      </c>
      <c r="H1846" s="663" t="s">
        <v>935</v>
      </c>
      <c r="I1846" s="663" t="s">
        <v>936</v>
      </c>
      <c r="J1846" s="663" t="s">
        <v>937</v>
      </c>
      <c r="K1846" s="663" t="s">
        <v>938</v>
      </c>
      <c r="L1846" s="665">
        <v>63.971666666666671</v>
      </c>
      <c r="M1846" s="665">
        <v>24</v>
      </c>
      <c r="N1846" s="666">
        <v>1535.3200000000002</v>
      </c>
    </row>
    <row r="1847" spans="1:14" ht="14.4" customHeight="1" x14ac:dyDescent="0.3">
      <c r="A1847" s="661" t="s">
        <v>3816</v>
      </c>
      <c r="B1847" s="662" t="s">
        <v>4200</v>
      </c>
      <c r="C1847" s="663" t="s">
        <v>3954</v>
      </c>
      <c r="D1847" s="664" t="s">
        <v>4215</v>
      </c>
      <c r="E1847" s="663" t="s">
        <v>597</v>
      </c>
      <c r="F1847" s="664" t="s">
        <v>4237</v>
      </c>
      <c r="G1847" s="663" t="s">
        <v>627</v>
      </c>
      <c r="H1847" s="663" t="s">
        <v>3833</v>
      </c>
      <c r="I1847" s="663" t="s">
        <v>3834</v>
      </c>
      <c r="J1847" s="663" t="s">
        <v>1405</v>
      </c>
      <c r="K1847" s="663" t="s">
        <v>3835</v>
      </c>
      <c r="L1847" s="665">
        <v>42.32</v>
      </c>
      <c r="M1847" s="665">
        <v>20</v>
      </c>
      <c r="N1847" s="666">
        <v>846.4</v>
      </c>
    </row>
    <row r="1848" spans="1:14" ht="14.4" customHeight="1" x14ac:dyDescent="0.3">
      <c r="A1848" s="661" t="s">
        <v>3816</v>
      </c>
      <c r="B1848" s="662" t="s">
        <v>4200</v>
      </c>
      <c r="C1848" s="663" t="s">
        <v>3954</v>
      </c>
      <c r="D1848" s="664" t="s">
        <v>4215</v>
      </c>
      <c r="E1848" s="663" t="s">
        <v>597</v>
      </c>
      <c r="F1848" s="664" t="s">
        <v>4237</v>
      </c>
      <c r="G1848" s="663" t="s">
        <v>627</v>
      </c>
      <c r="H1848" s="663" t="s">
        <v>985</v>
      </c>
      <c r="I1848" s="663" t="s">
        <v>986</v>
      </c>
      <c r="J1848" s="663" t="s">
        <v>983</v>
      </c>
      <c r="K1848" s="663" t="s">
        <v>987</v>
      </c>
      <c r="L1848" s="665">
        <v>267.12038079510108</v>
      </c>
      <c r="M1848" s="665">
        <v>11</v>
      </c>
      <c r="N1848" s="666">
        <v>2938.3241887461118</v>
      </c>
    </row>
    <row r="1849" spans="1:14" ht="14.4" customHeight="1" x14ac:dyDescent="0.3">
      <c r="A1849" s="661" t="s">
        <v>3816</v>
      </c>
      <c r="B1849" s="662" t="s">
        <v>4200</v>
      </c>
      <c r="C1849" s="663" t="s">
        <v>3954</v>
      </c>
      <c r="D1849" s="664" t="s">
        <v>4215</v>
      </c>
      <c r="E1849" s="663" t="s">
        <v>597</v>
      </c>
      <c r="F1849" s="664" t="s">
        <v>4237</v>
      </c>
      <c r="G1849" s="663" t="s">
        <v>627</v>
      </c>
      <c r="H1849" s="663" t="s">
        <v>988</v>
      </c>
      <c r="I1849" s="663" t="s">
        <v>989</v>
      </c>
      <c r="J1849" s="663" t="s">
        <v>990</v>
      </c>
      <c r="K1849" s="663" t="s">
        <v>991</v>
      </c>
      <c r="L1849" s="665">
        <v>375.79999999999995</v>
      </c>
      <c r="M1849" s="665">
        <v>2</v>
      </c>
      <c r="N1849" s="666">
        <v>751.59999999999991</v>
      </c>
    </row>
    <row r="1850" spans="1:14" ht="14.4" customHeight="1" x14ac:dyDescent="0.3">
      <c r="A1850" s="661" t="s">
        <v>3816</v>
      </c>
      <c r="B1850" s="662" t="s">
        <v>4200</v>
      </c>
      <c r="C1850" s="663" t="s">
        <v>3954</v>
      </c>
      <c r="D1850" s="664" t="s">
        <v>4215</v>
      </c>
      <c r="E1850" s="663" t="s">
        <v>597</v>
      </c>
      <c r="F1850" s="664" t="s">
        <v>4237</v>
      </c>
      <c r="G1850" s="663" t="s">
        <v>627</v>
      </c>
      <c r="H1850" s="663" t="s">
        <v>1056</v>
      </c>
      <c r="I1850" s="663" t="s">
        <v>215</v>
      </c>
      <c r="J1850" s="663" t="s">
        <v>1057</v>
      </c>
      <c r="K1850" s="663" t="s">
        <v>1058</v>
      </c>
      <c r="L1850" s="665">
        <v>1402.5536000000002</v>
      </c>
      <c r="M1850" s="665">
        <v>5</v>
      </c>
      <c r="N1850" s="666">
        <v>7012.7680000000009</v>
      </c>
    </row>
    <row r="1851" spans="1:14" ht="14.4" customHeight="1" x14ac:dyDescent="0.3">
      <c r="A1851" s="661" t="s">
        <v>3816</v>
      </c>
      <c r="B1851" s="662" t="s">
        <v>4200</v>
      </c>
      <c r="C1851" s="663" t="s">
        <v>3954</v>
      </c>
      <c r="D1851" s="664" t="s">
        <v>4215</v>
      </c>
      <c r="E1851" s="663" t="s">
        <v>597</v>
      </c>
      <c r="F1851" s="664" t="s">
        <v>4237</v>
      </c>
      <c r="G1851" s="663" t="s">
        <v>627</v>
      </c>
      <c r="H1851" s="663" t="s">
        <v>1070</v>
      </c>
      <c r="I1851" s="663" t="s">
        <v>1071</v>
      </c>
      <c r="J1851" s="663" t="s">
        <v>1072</v>
      </c>
      <c r="K1851" s="663" t="s">
        <v>1073</v>
      </c>
      <c r="L1851" s="665">
        <v>113.83878573514521</v>
      </c>
      <c r="M1851" s="665">
        <v>60</v>
      </c>
      <c r="N1851" s="666">
        <v>6830.3271441087127</v>
      </c>
    </row>
    <row r="1852" spans="1:14" ht="14.4" customHeight="1" x14ac:dyDescent="0.3">
      <c r="A1852" s="661" t="s">
        <v>3816</v>
      </c>
      <c r="B1852" s="662" t="s">
        <v>4200</v>
      </c>
      <c r="C1852" s="663" t="s">
        <v>3954</v>
      </c>
      <c r="D1852" s="664" t="s">
        <v>4215</v>
      </c>
      <c r="E1852" s="663" t="s">
        <v>597</v>
      </c>
      <c r="F1852" s="664" t="s">
        <v>4237</v>
      </c>
      <c r="G1852" s="663" t="s">
        <v>627</v>
      </c>
      <c r="H1852" s="663" t="s">
        <v>1093</v>
      </c>
      <c r="I1852" s="663" t="s">
        <v>1094</v>
      </c>
      <c r="J1852" s="663" t="s">
        <v>1095</v>
      </c>
      <c r="K1852" s="663" t="s">
        <v>1096</v>
      </c>
      <c r="L1852" s="665">
        <v>94.995000000000005</v>
      </c>
      <c r="M1852" s="665">
        <v>4</v>
      </c>
      <c r="N1852" s="666">
        <v>379.98</v>
      </c>
    </row>
    <row r="1853" spans="1:14" ht="14.4" customHeight="1" x14ac:dyDescent="0.3">
      <c r="A1853" s="661" t="s">
        <v>3816</v>
      </c>
      <c r="B1853" s="662" t="s">
        <v>4200</v>
      </c>
      <c r="C1853" s="663" t="s">
        <v>3954</v>
      </c>
      <c r="D1853" s="664" t="s">
        <v>4215</v>
      </c>
      <c r="E1853" s="663" t="s">
        <v>597</v>
      </c>
      <c r="F1853" s="664" t="s">
        <v>4237</v>
      </c>
      <c r="G1853" s="663" t="s">
        <v>627</v>
      </c>
      <c r="H1853" s="663" t="s">
        <v>3847</v>
      </c>
      <c r="I1853" s="663" t="s">
        <v>3848</v>
      </c>
      <c r="J1853" s="663" t="s">
        <v>3849</v>
      </c>
      <c r="K1853" s="663" t="s">
        <v>3850</v>
      </c>
      <c r="L1853" s="665">
        <v>99.479999999999947</v>
      </c>
      <c r="M1853" s="665">
        <v>2</v>
      </c>
      <c r="N1853" s="666">
        <v>198.95999999999989</v>
      </c>
    </row>
    <row r="1854" spans="1:14" ht="14.4" customHeight="1" x14ac:dyDescent="0.3">
      <c r="A1854" s="661" t="s">
        <v>3816</v>
      </c>
      <c r="B1854" s="662" t="s">
        <v>4200</v>
      </c>
      <c r="C1854" s="663" t="s">
        <v>3954</v>
      </c>
      <c r="D1854" s="664" t="s">
        <v>4215</v>
      </c>
      <c r="E1854" s="663" t="s">
        <v>597</v>
      </c>
      <c r="F1854" s="664" t="s">
        <v>4237</v>
      </c>
      <c r="G1854" s="663" t="s">
        <v>627</v>
      </c>
      <c r="H1854" s="663" t="s">
        <v>3955</v>
      </c>
      <c r="I1854" s="663" t="s">
        <v>3956</v>
      </c>
      <c r="J1854" s="663" t="s">
        <v>748</v>
      </c>
      <c r="K1854" s="663" t="s">
        <v>3957</v>
      </c>
      <c r="L1854" s="665">
        <v>76.959999999999965</v>
      </c>
      <c r="M1854" s="665">
        <v>3</v>
      </c>
      <c r="N1854" s="666">
        <v>230.87999999999988</v>
      </c>
    </row>
    <row r="1855" spans="1:14" ht="14.4" customHeight="1" x14ac:dyDescent="0.3">
      <c r="A1855" s="661" t="s">
        <v>3816</v>
      </c>
      <c r="B1855" s="662" t="s">
        <v>4200</v>
      </c>
      <c r="C1855" s="663" t="s">
        <v>3954</v>
      </c>
      <c r="D1855" s="664" t="s">
        <v>4215</v>
      </c>
      <c r="E1855" s="663" t="s">
        <v>597</v>
      </c>
      <c r="F1855" s="664" t="s">
        <v>4237</v>
      </c>
      <c r="G1855" s="663" t="s">
        <v>627</v>
      </c>
      <c r="H1855" s="663" t="s">
        <v>1190</v>
      </c>
      <c r="I1855" s="663" t="s">
        <v>1191</v>
      </c>
      <c r="J1855" s="663" t="s">
        <v>1192</v>
      </c>
      <c r="K1855" s="663" t="s">
        <v>1193</v>
      </c>
      <c r="L1855" s="665">
        <v>1592.7074920847465</v>
      </c>
      <c r="M1855" s="665">
        <v>1</v>
      </c>
      <c r="N1855" s="666">
        <v>1592.7074920847465</v>
      </c>
    </row>
    <row r="1856" spans="1:14" ht="14.4" customHeight="1" x14ac:dyDescent="0.3">
      <c r="A1856" s="661" t="s">
        <v>3816</v>
      </c>
      <c r="B1856" s="662" t="s">
        <v>4200</v>
      </c>
      <c r="C1856" s="663" t="s">
        <v>3954</v>
      </c>
      <c r="D1856" s="664" t="s">
        <v>4215</v>
      </c>
      <c r="E1856" s="663" t="s">
        <v>597</v>
      </c>
      <c r="F1856" s="664" t="s">
        <v>4237</v>
      </c>
      <c r="G1856" s="663" t="s">
        <v>627</v>
      </c>
      <c r="H1856" s="663" t="s">
        <v>1221</v>
      </c>
      <c r="I1856" s="663" t="s">
        <v>1222</v>
      </c>
      <c r="J1856" s="663" t="s">
        <v>740</v>
      </c>
      <c r="K1856" s="663" t="s">
        <v>1223</v>
      </c>
      <c r="L1856" s="665">
        <v>57.729721700306655</v>
      </c>
      <c r="M1856" s="665">
        <v>54</v>
      </c>
      <c r="N1856" s="666">
        <v>3117.4049718165593</v>
      </c>
    </row>
    <row r="1857" spans="1:14" ht="14.4" customHeight="1" x14ac:dyDescent="0.3">
      <c r="A1857" s="661" t="s">
        <v>3816</v>
      </c>
      <c r="B1857" s="662" t="s">
        <v>4200</v>
      </c>
      <c r="C1857" s="663" t="s">
        <v>3954</v>
      </c>
      <c r="D1857" s="664" t="s">
        <v>4215</v>
      </c>
      <c r="E1857" s="663" t="s">
        <v>597</v>
      </c>
      <c r="F1857" s="664" t="s">
        <v>4237</v>
      </c>
      <c r="G1857" s="663" t="s">
        <v>627</v>
      </c>
      <c r="H1857" s="663" t="s">
        <v>1233</v>
      </c>
      <c r="I1857" s="663" t="s">
        <v>1234</v>
      </c>
      <c r="J1857" s="663" t="s">
        <v>1235</v>
      </c>
      <c r="K1857" s="663" t="s">
        <v>1236</v>
      </c>
      <c r="L1857" s="665">
        <v>567.55870323798933</v>
      </c>
      <c r="M1857" s="665">
        <v>1</v>
      </c>
      <c r="N1857" s="666">
        <v>567.55870323798933</v>
      </c>
    </row>
    <row r="1858" spans="1:14" ht="14.4" customHeight="1" x14ac:dyDescent="0.3">
      <c r="A1858" s="661" t="s">
        <v>3816</v>
      </c>
      <c r="B1858" s="662" t="s">
        <v>4200</v>
      </c>
      <c r="C1858" s="663" t="s">
        <v>3954</v>
      </c>
      <c r="D1858" s="664" t="s">
        <v>4215</v>
      </c>
      <c r="E1858" s="663" t="s">
        <v>597</v>
      </c>
      <c r="F1858" s="664" t="s">
        <v>4237</v>
      </c>
      <c r="G1858" s="663" t="s">
        <v>627</v>
      </c>
      <c r="H1858" s="663" t="s">
        <v>1247</v>
      </c>
      <c r="I1858" s="663" t="s">
        <v>1248</v>
      </c>
      <c r="J1858" s="663" t="s">
        <v>1249</v>
      </c>
      <c r="K1858" s="663" t="s">
        <v>1250</v>
      </c>
      <c r="L1858" s="665">
        <v>68.789999999999992</v>
      </c>
      <c r="M1858" s="665">
        <v>5</v>
      </c>
      <c r="N1858" s="666">
        <v>343.94999999999993</v>
      </c>
    </row>
    <row r="1859" spans="1:14" ht="14.4" customHeight="1" x14ac:dyDescent="0.3">
      <c r="A1859" s="661" t="s">
        <v>3816</v>
      </c>
      <c r="B1859" s="662" t="s">
        <v>4200</v>
      </c>
      <c r="C1859" s="663" t="s">
        <v>3954</v>
      </c>
      <c r="D1859" s="664" t="s">
        <v>4215</v>
      </c>
      <c r="E1859" s="663" t="s">
        <v>597</v>
      </c>
      <c r="F1859" s="664" t="s">
        <v>4237</v>
      </c>
      <c r="G1859" s="663" t="s">
        <v>627</v>
      </c>
      <c r="H1859" s="663" t="s">
        <v>2943</v>
      </c>
      <c r="I1859" s="663" t="s">
        <v>2944</v>
      </c>
      <c r="J1859" s="663" t="s">
        <v>2945</v>
      </c>
      <c r="K1859" s="663" t="s">
        <v>2946</v>
      </c>
      <c r="L1859" s="665">
        <v>52.253333333333323</v>
      </c>
      <c r="M1859" s="665">
        <v>6</v>
      </c>
      <c r="N1859" s="666">
        <v>313.51999999999992</v>
      </c>
    </row>
    <row r="1860" spans="1:14" ht="14.4" customHeight="1" x14ac:dyDescent="0.3">
      <c r="A1860" s="661" t="s">
        <v>3816</v>
      </c>
      <c r="B1860" s="662" t="s">
        <v>4200</v>
      </c>
      <c r="C1860" s="663" t="s">
        <v>3954</v>
      </c>
      <c r="D1860" s="664" t="s">
        <v>4215</v>
      </c>
      <c r="E1860" s="663" t="s">
        <v>597</v>
      </c>
      <c r="F1860" s="664" t="s">
        <v>4237</v>
      </c>
      <c r="G1860" s="663" t="s">
        <v>627</v>
      </c>
      <c r="H1860" s="663" t="s">
        <v>1289</v>
      </c>
      <c r="I1860" s="663" t="s">
        <v>1290</v>
      </c>
      <c r="J1860" s="663" t="s">
        <v>706</v>
      </c>
      <c r="K1860" s="663" t="s">
        <v>1291</v>
      </c>
      <c r="L1860" s="665">
        <v>155.40999999999997</v>
      </c>
      <c r="M1860" s="665">
        <v>3</v>
      </c>
      <c r="N1860" s="666">
        <v>466.2299999999999</v>
      </c>
    </row>
    <row r="1861" spans="1:14" ht="14.4" customHeight="1" x14ac:dyDescent="0.3">
      <c r="A1861" s="661" t="s">
        <v>3816</v>
      </c>
      <c r="B1861" s="662" t="s">
        <v>4200</v>
      </c>
      <c r="C1861" s="663" t="s">
        <v>3954</v>
      </c>
      <c r="D1861" s="664" t="s">
        <v>4215</v>
      </c>
      <c r="E1861" s="663" t="s">
        <v>597</v>
      </c>
      <c r="F1861" s="664" t="s">
        <v>4237</v>
      </c>
      <c r="G1861" s="663" t="s">
        <v>627</v>
      </c>
      <c r="H1861" s="663" t="s">
        <v>2558</v>
      </c>
      <c r="I1861" s="663" t="s">
        <v>2559</v>
      </c>
      <c r="J1861" s="663" t="s">
        <v>2560</v>
      </c>
      <c r="K1861" s="663" t="s">
        <v>2561</v>
      </c>
      <c r="L1861" s="665">
        <v>56.750000000000036</v>
      </c>
      <c r="M1861" s="665">
        <v>3</v>
      </c>
      <c r="N1861" s="666">
        <v>170.25000000000011</v>
      </c>
    </row>
    <row r="1862" spans="1:14" ht="14.4" customHeight="1" x14ac:dyDescent="0.3">
      <c r="A1862" s="661" t="s">
        <v>3816</v>
      </c>
      <c r="B1862" s="662" t="s">
        <v>4200</v>
      </c>
      <c r="C1862" s="663" t="s">
        <v>3954</v>
      </c>
      <c r="D1862" s="664" t="s">
        <v>4215</v>
      </c>
      <c r="E1862" s="663" t="s">
        <v>597</v>
      </c>
      <c r="F1862" s="664" t="s">
        <v>4237</v>
      </c>
      <c r="G1862" s="663" t="s">
        <v>627</v>
      </c>
      <c r="H1862" s="663" t="s">
        <v>1385</v>
      </c>
      <c r="I1862" s="663" t="s">
        <v>1386</v>
      </c>
      <c r="J1862" s="663" t="s">
        <v>1387</v>
      </c>
      <c r="K1862" s="663" t="s">
        <v>1388</v>
      </c>
      <c r="L1862" s="665">
        <v>104.06963673699326</v>
      </c>
      <c r="M1862" s="665">
        <v>7</v>
      </c>
      <c r="N1862" s="666">
        <v>728.48745715895279</v>
      </c>
    </row>
    <row r="1863" spans="1:14" ht="14.4" customHeight="1" x14ac:dyDescent="0.3">
      <c r="A1863" s="661" t="s">
        <v>3816</v>
      </c>
      <c r="B1863" s="662" t="s">
        <v>4200</v>
      </c>
      <c r="C1863" s="663" t="s">
        <v>3954</v>
      </c>
      <c r="D1863" s="664" t="s">
        <v>4215</v>
      </c>
      <c r="E1863" s="663" t="s">
        <v>597</v>
      </c>
      <c r="F1863" s="664" t="s">
        <v>4237</v>
      </c>
      <c r="G1863" s="663" t="s">
        <v>627</v>
      </c>
      <c r="H1863" s="663" t="s">
        <v>2562</v>
      </c>
      <c r="I1863" s="663" t="s">
        <v>2563</v>
      </c>
      <c r="J1863" s="663" t="s">
        <v>2564</v>
      </c>
      <c r="K1863" s="663" t="s">
        <v>1917</v>
      </c>
      <c r="L1863" s="665">
        <v>322.52999999999963</v>
      </c>
      <c r="M1863" s="665">
        <v>1</v>
      </c>
      <c r="N1863" s="666">
        <v>322.52999999999963</v>
      </c>
    </row>
    <row r="1864" spans="1:14" ht="14.4" customHeight="1" x14ac:dyDescent="0.3">
      <c r="A1864" s="661" t="s">
        <v>3816</v>
      </c>
      <c r="B1864" s="662" t="s">
        <v>4200</v>
      </c>
      <c r="C1864" s="663" t="s">
        <v>3954</v>
      </c>
      <c r="D1864" s="664" t="s">
        <v>4215</v>
      </c>
      <c r="E1864" s="663" t="s">
        <v>597</v>
      </c>
      <c r="F1864" s="664" t="s">
        <v>4237</v>
      </c>
      <c r="G1864" s="663" t="s">
        <v>627</v>
      </c>
      <c r="H1864" s="663" t="s">
        <v>3232</v>
      </c>
      <c r="I1864" s="663" t="s">
        <v>3233</v>
      </c>
      <c r="J1864" s="663" t="s">
        <v>3234</v>
      </c>
      <c r="K1864" s="663" t="s">
        <v>1586</v>
      </c>
      <c r="L1864" s="665">
        <v>49.939999999999962</v>
      </c>
      <c r="M1864" s="665">
        <v>6</v>
      </c>
      <c r="N1864" s="666">
        <v>299.63999999999976</v>
      </c>
    </row>
    <row r="1865" spans="1:14" ht="14.4" customHeight="1" x14ac:dyDescent="0.3">
      <c r="A1865" s="661" t="s">
        <v>3816</v>
      </c>
      <c r="B1865" s="662" t="s">
        <v>4200</v>
      </c>
      <c r="C1865" s="663" t="s">
        <v>3954</v>
      </c>
      <c r="D1865" s="664" t="s">
        <v>4215</v>
      </c>
      <c r="E1865" s="663" t="s">
        <v>597</v>
      </c>
      <c r="F1865" s="664" t="s">
        <v>4237</v>
      </c>
      <c r="G1865" s="663" t="s">
        <v>627</v>
      </c>
      <c r="H1865" s="663" t="s">
        <v>1396</v>
      </c>
      <c r="I1865" s="663" t="s">
        <v>1397</v>
      </c>
      <c r="J1865" s="663" t="s">
        <v>1398</v>
      </c>
      <c r="K1865" s="663" t="s">
        <v>1399</v>
      </c>
      <c r="L1865" s="665">
        <v>54.169859154929576</v>
      </c>
      <c r="M1865" s="665">
        <v>71</v>
      </c>
      <c r="N1865" s="666">
        <v>3846.06</v>
      </c>
    </row>
    <row r="1866" spans="1:14" ht="14.4" customHeight="1" x14ac:dyDescent="0.3">
      <c r="A1866" s="661" t="s">
        <v>3816</v>
      </c>
      <c r="B1866" s="662" t="s">
        <v>4200</v>
      </c>
      <c r="C1866" s="663" t="s">
        <v>3954</v>
      </c>
      <c r="D1866" s="664" t="s">
        <v>4215</v>
      </c>
      <c r="E1866" s="663" t="s">
        <v>597</v>
      </c>
      <c r="F1866" s="664" t="s">
        <v>4237</v>
      </c>
      <c r="G1866" s="663" t="s">
        <v>627</v>
      </c>
      <c r="H1866" s="663" t="s">
        <v>1403</v>
      </c>
      <c r="I1866" s="663" t="s">
        <v>1404</v>
      </c>
      <c r="J1866" s="663" t="s">
        <v>1405</v>
      </c>
      <c r="K1866" s="663" t="s">
        <v>1406</v>
      </c>
      <c r="L1866" s="665">
        <v>105.81</v>
      </c>
      <c r="M1866" s="665">
        <v>12</v>
      </c>
      <c r="N1866" s="666">
        <v>1269.72</v>
      </c>
    </row>
    <row r="1867" spans="1:14" ht="14.4" customHeight="1" x14ac:dyDescent="0.3">
      <c r="A1867" s="661" t="s">
        <v>3816</v>
      </c>
      <c r="B1867" s="662" t="s">
        <v>4200</v>
      </c>
      <c r="C1867" s="663" t="s">
        <v>3954</v>
      </c>
      <c r="D1867" s="664" t="s">
        <v>4215</v>
      </c>
      <c r="E1867" s="663" t="s">
        <v>597</v>
      </c>
      <c r="F1867" s="664" t="s">
        <v>4237</v>
      </c>
      <c r="G1867" s="663" t="s">
        <v>627</v>
      </c>
      <c r="H1867" s="663" t="s">
        <v>1432</v>
      </c>
      <c r="I1867" s="663" t="s">
        <v>1433</v>
      </c>
      <c r="J1867" s="663" t="s">
        <v>1434</v>
      </c>
      <c r="K1867" s="663" t="s">
        <v>1435</v>
      </c>
      <c r="L1867" s="665">
        <v>108.08000000000003</v>
      </c>
      <c r="M1867" s="665">
        <v>1</v>
      </c>
      <c r="N1867" s="666">
        <v>108.08000000000003</v>
      </c>
    </row>
    <row r="1868" spans="1:14" ht="14.4" customHeight="1" x14ac:dyDescent="0.3">
      <c r="A1868" s="661" t="s">
        <v>3816</v>
      </c>
      <c r="B1868" s="662" t="s">
        <v>4200</v>
      </c>
      <c r="C1868" s="663" t="s">
        <v>3954</v>
      </c>
      <c r="D1868" s="664" t="s">
        <v>4215</v>
      </c>
      <c r="E1868" s="663" t="s">
        <v>597</v>
      </c>
      <c r="F1868" s="664" t="s">
        <v>4237</v>
      </c>
      <c r="G1868" s="663" t="s">
        <v>627</v>
      </c>
      <c r="H1868" s="663" t="s">
        <v>3870</v>
      </c>
      <c r="I1868" s="663" t="s">
        <v>3871</v>
      </c>
      <c r="J1868" s="663" t="s">
        <v>3872</v>
      </c>
      <c r="K1868" s="663" t="s">
        <v>3873</v>
      </c>
      <c r="L1868" s="665">
        <v>88.829731694951079</v>
      </c>
      <c r="M1868" s="665">
        <v>16</v>
      </c>
      <c r="N1868" s="666">
        <v>1421.2757071192173</v>
      </c>
    </row>
    <row r="1869" spans="1:14" ht="14.4" customHeight="1" x14ac:dyDescent="0.3">
      <c r="A1869" s="661" t="s">
        <v>3816</v>
      </c>
      <c r="B1869" s="662" t="s">
        <v>4200</v>
      </c>
      <c r="C1869" s="663" t="s">
        <v>3954</v>
      </c>
      <c r="D1869" s="664" t="s">
        <v>4215</v>
      </c>
      <c r="E1869" s="663" t="s">
        <v>597</v>
      </c>
      <c r="F1869" s="664" t="s">
        <v>4237</v>
      </c>
      <c r="G1869" s="663" t="s">
        <v>627</v>
      </c>
      <c r="H1869" s="663" t="s">
        <v>1495</v>
      </c>
      <c r="I1869" s="663" t="s">
        <v>215</v>
      </c>
      <c r="J1869" s="663" t="s">
        <v>1496</v>
      </c>
      <c r="K1869" s="663"/>
      <c r="L1869" s="665">
        <v>143.54278384473182</v>
      </c>
      <c r="M1869" s="665">
        <v>7</v>
      </c>
      <c r="N1869" s="666">
        <v>1004.7994869131228</v>
      </c>
    </row>
    <row r="1870" spans="1:14" ht="14.4" customHeight="1" x14ac:dyDescent="0.3">
      <c r="A1870" s="661" t="s">
        <v>3816</v>
      </c>
      <c r="B1870" s="662" t="s">
        <v>4200</v>
      </c>
      <c r="C1870" s="663" t="s">
        <v>3954</v>
      </c>
      <c r="D1870" s="664" t="s">
        <v>4215</v>
      </c>
      <c r="E1870" s="663" t="s">
        <v>597</v>
      </c>
      <c r="F1870" s="664" t="s">
        <v>4237</v>
      </c>
      <c r="G1870" s="663" t="s">
        <v>627</v>
      </c>
      <c r="H1870" s="663" t="s">
        <v>1527</v>
      </c>
      <c r="I1870" s="663" t="s">
        <v>1528</v>
      </c>
      <c r="J1870" s="663" t="s">
        <v>1529</v>
      </c>
      <c r="K1870" s="663" t="s">
        <v>1530</v>
      </c>
      <c r="L1870" s="665">
        <v>325.15968082610635</v>
      </c>
      <c r="M1870" s="665">
        <v>3</v>
      </c>
      <c r="N1870" s="666">
        <v>975.47904247831912</v>
      </c>
    </row>
    <row r="1871" spans="1:14" ht="14.4" customHeight="1" x14ac:dyDescent="0.3">
      <c r="A1871" s="661" t="s">
        <v>3816</v>
      </c>
      <c r="B1871" s="662" t="s">
        <v>4200</v>
      </c>
      <c r="C1871" s="663" t="s">
        <v>3954</v>
      </c>
      <c r="D1871" s="664" t="s">
        <v>4215</v>
      </c>
      <c r="E1871" s="663" t="s">
        <v>597</v>
      </c>
      <c r="F1871" s="664" t="s">
        <v>4237</v>
      </c>
      <c r="G1871" s="663" t="s">
        <v>627</v>
      </c>
      <c r="H1871" s="663" t="s">
        <v>1531</v>
      </c>
      <c r="I1871" s="663" t="s">
        <v>1532</v>
      </c>
      <c r="J1871" s="663" t="s">
        <v>1533</v>
      </c>
      <c r="K1871" s="663"/>
      <c r="L1871" s="665">
        <v>252.97799999999998</v>
      </c>
      <c r="M1871" s="665">
        <v>3</v>
      </c>
      <c r="N1871" s="666">
        <v>758.93399999999997</v>
      </c>
    </row>
    <row r="1872" spans="1:14" ht="14.4" customHeight="1" x14ac:dyDescent="0.3">
      <c r="A1872" s="661" t="s">
        <v>3816</v>
      </c>
      <c r="B1872" s="662" t="s">
        <v>4200</v>
      </c>
      <c r="C1872" s="663" t="s">
        <v>3954</v>
      </c>
      <c r="D1872" s="664" t="s">
        <v>4215</v>
      </c>
      <c r="E1872" s="663" t="s">
        <v>597</v>
      </c>
      <c r="F1872" s="664" t="s">
        <v>4237</v>
      </c>
      <c r="G1872" s="663" t="s">
        <v>627</v>
      </c>
      <c r="H1872" s="663" t="s">
        <v>2964</v>
      </c>
      <c r="I1872" s="663" t="s">
        <v>215</v>
      </c>
      <c r="J1872" s="663" t="s">
        <v>2965</v>
      </c>
      <c r="K1872" s="663"/>
      <c r="L1872" s="665">
        <v>86.419585653031461</v>
      </c>
      <c r="M1872" s="665">
        <v>1</v>
      </c>
      <c r="N1872" s="666">
        <v>86.419585653031461</v>
      </c>
    </row>
    <row r="1873" spans="1:14" ht="14.4" customHeight="1" x14ac:dyDescent="0.3">
      <c r="A1873" s="661" t="s">
        <v>3816</v>
      </c>
      <c r="B1873" s="662" t="s">
        <v>4200</v>
      </c>
      <c r="C1873" s="663" t="s">
        <v>3954</v>
      </c>
      <c r="D1873" s="664" t="s">
        <v>4215</v>
      </c>
      <c r="E1873" s="663" t="s">
        <v>597</v>
      </c>
      <c r="F1873" s="664" t="s">
        <v>4237</v>
      </c>
      <c r="G1873" s="663" t="s">
        <v>627</v>
      </c>
      <c r="H1873" s="663" t="s">
        <v>3876</v>
      </c>
      <c r="I1873" s="663" t="s">
        <v>3876</v>
      </c>
      <c r="J1873" s="663" t="s">
        <v>3877</v>
      </c>
      <c r="K1873" s="663" t="s">
        <v>3878</v>
      </c>
      <c r="L1873" s="665">
        <v>108.83725</v>
      </c>
      <c r="M1873" s="665">
        <v>40</v>
      </c>
      <c r="N1873" s="666">
        <v>4353.49</v>
      </c>
    </row>
    <row r="1874" spans="1:14" ht="14.4" customHeight="1" x14ac:dyDescent="0.3">
      <c r="A1874" s="661" t="s">
        <v>3816</v>
      </c>
      <c r="B1874" s="662" t="s">
        <v>4200</v>
      </c>
      <c r="C1874" s="663" t="s">
        <v>3954</v>
      </c>
      <c r="D1874" s="664" t="s">
        <v>4215</v>
      </c>
      <c r="E1874" s="663" t="s">
        <v>597</v>
      </c>
      <c r="F1874" s="664" t="s">
        <v>4237</v>
      </c>
      <c r="G1874" s="663" t="s">
        <v>627</v>
      </c>
      <c r="H1874" s="663" t="s">
        <v>3879</v>
      </c>
      <c r="I1874" s="663" t="s">
        <v>215</v>
      </c>
      <c r="J1874" s="663" t="s">
        <v>3880</v>
      </c>
      <c r="K1874" s="663"/>
      <c r="L1874" s="665">
        <v>103.41467166467166</v>
      </c>
      <c r="M1874" s="665">
        <v>1</v>
      </c>
      <c r="N1874" s="666">
        <v>103.41467166467166</v>
      </c>
    </row>
    <row r="1875" spans="1:14" ht="14.4" customHeight="1" x14ac:dyDescent="0.3">
      <c r="A1875" s="661" t="s">
        <v>3816</v>
      </c>
      <c r="B1875" s="662" t="s">
        <v>4200</v>
      </c>
      <c r="C1875" s="663" t="s">
        <v>3954</v>
      </c>
      <c r="D1875" s="664" t="s">
        <v>4215</v>
      </c>
      <c r="E1875" s="663" t="s">
        <v>597</v>
      </c>
      <c r="F1875" s="664" t="s">
        <v>4237</v>
      </c>
      <c r="G1875" s="663" t="s">
        <v>627</v>
      </c>
      <c r="H1875" s="663" t="s">
        <v>3881</v>
      </c>
      <c r="I1875" s="663" t="s">
        <v>215</v>
      </c>
      <c r="J1875" s="663" t="s">
        <v>3882</v>
      </c>
      <c r="K1875" s="663"/>
      <c r="L1875" s="665">
        <v>108.48978728175297</v>
      </c>
      <c r="M1875" s="665">
        <v>2</v>
      </c>
      <c r="N1875" s="666">
        <v>216.97957456350593</v>
      </c>
    </row>
    <row r="1876" spans="1:14" ht="14.4" customHeight="1" x14ac:dyDescent="0.3">
      <c r="A1876" s="661" t="s">
        <v>3816</v>
      </c>
      <c r="B1876" s="662" t="s">
        <v>4200</v>
      </c>
      <c r="C1876" s="663" t="s">
        <v>3954</v>
      </c>
      <c r="D1876" s="664" t="s">
        <v>4215</v>
      </c>
      <c r="E1876" s="663" t="s">
        <v>597</v>
      </c>
      <c r="F1876" s="664" t="s">
        <v>4237</v>
      </c>
      <c r="G1876" s="663" t="s">
        <v>627</v>
      </c>
      <c r="H1876" s="663" t="s">
        <v>3392</v>
      </c>
      <c r="I1876" s="663" t="s">
        <v>3393</v>
      </c>
      <c r="J1876" s="663" t="s">
        <v>3394</v>
      </c>
      <c r="K1876" s="663" t="s">
        <v>3395</v>
      </c>
      <c r="L1876" s="665">
        <v>83.129757158837336</v>
      </c>
      <c r="M1876" s="665">
        <v>1</v>
      </c>
      <c r="N1876" s="666">
        <v>83.129757158837336</v>
      </c>
    </row>
    <row r="1877" spans="1:14" ht="14.4" customHeight="1" x14ac:dyDescent="0.3">
      <c r="A1877" s="661" t="s">
        <v>3816</v>
      </c>
      <c r="B1877" s="662" t="s">
        <v>4200</v>
      </c>
      <c r="C1877" s="663" t="s">
        <v>3954</v>
      </c>
      <c r="D1877" s="664" t="s">
        <v>4215</v>
      </c>
      <c r="E1877" s="663" t="s">
        <v>597</v>
      </c>
      <c r="F1877" s="664" t="s">
        <v>4237</v>
      </c>
      <c r="G1877" s="663" t="s">
        <v>627</v>
      </c>
      <c r="H1877" s="663" t="s">
        <v>3905</v>
      </c>
      <c r="I1877" s="663" t="s">
        <v>3906</v>
      </c>
      <c r="J1877" s="663" t="s">
        <v>3907</v>
      </c>
      <c r="K1877" s="663" t="s">
        <v>3908</v>
      </c>
      <c r="L1877" s="665">
        <v>114.13706666666667</v>
      </c>
      <c r="M1877" s="665">
        <v>75</v>
      </c>
      <c r="N1877" s="666">
        <v>8560.2800000000007</v>
      </c>
    </row>
    <row r="1878" spans="1:14" ht="14.4" customHeight="1" x14ac:dyDescent="0.3">
      <c r="A1878" s="661" t="s">
        <v>3816</v>
      </c>
      <c r="B1878" s="662" t="s">
        <v>4200</v>
      </c>
      <c r="C1878" s="663" t="s">
        <v>3954</v>
      </c>
      <c r="D1878" s="664" t="s">
        <v>4215</v>
      </c>
      <c r="E1878" s="663" t="s">
        <v>597</v>
      </c>
      <c r="F1878" s="664" t="s">
        <v>4237</v>
      </c>
      <c r="G1878" s="663" t="s">
        <v>627</v>
      </c>
      <c r="H1878" s="663" t="s">
        <v>3958</v>
      </c>
      <c r="I1878" s="663" t="s">
        <v>3959</v>
      </c>
      <c r="J1878" s="663" t="s">
        <v>3960</v>
      </c>
      <c r="K1878" s="663" t="s">
        <v>3961</v>
      </c>
      <c r="L1878" s="665">
        <v>105.2</v>
      </c>
      <c r="M1878" s="665">
        <v>1</v>
      </c>
      <c r="N1878" s="666">
        <v>105.2</v>
      </c>
    </row>
    <row r="1879" spans="1:14" ht="14.4" customHeight="1" x14ac:dyDescent="0.3">
      <c r="A1879" s="661" t="s">
        <v>3816</v>
      </c>
      <c r="B1879" s="662" t="s">
        <v>4200</v>
      </c>
      <c r="C1879" s="663" t="s">
        <v>3954</v>
      </c>
      <c r="D1879" s="664" t="s">
        <v>4215</v>
      </c>
      <c r="E1879" s="663" t="s">
        <v>597</v>
      </c>
      <c r="F1879" s="664" t="s">
        <v>4237</v>
      </c>
      <c r="G1879" s="663" t="s">
        <v>627</v>
      </c>
      <c r="H1879" s="663" t="s">
        <v>3909</v>
      </c>
      <c r="I1879" s="663" t="s">
        <v>3910</v>
      </c>
      <c r="J1879" s="663" t="s">
        <v>3872</v>
      </c>
      <c r="K1879" s="663" t="s">
        <v>3911</v>
      </c>
      <c r="L1879" s="665">
        <v>52.983379306514166</v>
      </c>
      <c r="M1879" s="665">
        <v>3</v>
      </c>
      <c r="N1879" s="666">
        <v>158.9501379195425</v>
      </c>
    </row>
    <row r="1880" spans="1:14" ht="14.4" customHeight="1" x14ac:dyDescent="0.3">
      <c r="A1880" s="661" t="s">
        <v>3816</v>
      </c>
      <c r="B1880" s="662" t="s">
        <v>4200</v>
      </c>
      <c r="C1880" s="663" t="s">
        <v>3954</v>
      </c>
      <c r="D1880" s="664" t="s">
        <v>4215</v>
      </c>
      <c r="E1880" s="663" t="s">
        <v>597</v>
      </c>
      <c r="F1880" s="664" t="s">
        <v>4237</v>
      </c>
      <c r="G1880" s="663" t="s">
        <v>627</v>
      </c>
      <c r="H1880" s="663" t="s">
        <v>3005</v>
      </c>
      <c r="I1880" s="663" t="s">
        <v>215</v>
      </c>
      <c r="J1880" s="663" t="s">
        <v>3006</v>
      </c>
      <c r="K1880" s="663"/>
      <c r="L1880" s="665">
        <v>49.013761172771652</v>
      </c>
      <c r="M1880" s="665">
        <v>10</v>
      </c>
      <c r="N1880" s="666">
        <v>490.13761172771649</v>
      </c>
    </row>
    <row r="1881" spans="1:14" ht="14.4" customHeight="1" x14ac:dyDescent="0.3">
      <c r="A1881" s="661" t="s">
        <v>3816</v>
      </c>
      <c r="B1881" s="662" t="s">
        <v>4200</v>
      </c>
      <c r="C1881" s="663" t="s">
        <v>3954</v>
      </c>
      <c r="D1881" s="664" t="s">
        <v>4215</v>
      </c>
      <c r="E1881" s="663" t="s">
        <v>597</v>
      </c>
      <c r="F1881" s="664" t="s">
        <v>4237</v>
      </c>
      <c r="G1881" s="663" t="s">
        <v>627</v>
      </c>
      <c r="H1881" s="663" t="s">
        <v>3912</v>
      </c>
      <c r="I1881" s="663" t="s">
        <v>215</v>
      </c>
      <c r="J1881" s="663" t="s">
        <v>3913</v>
      </c>
      <c r="K1881" s="663"/>
      <c r="L1881" s="665">
        <v>195.85304441061294</v>
      </c>
      <c r="M1881" s="665">
        <v>1</v>
      </c>
      <c r="N1881" s="666">
        <v>195.85304441061294</v>
      </c>
    </row>
    <row r="1882" spans="1:14" ht="14.4" customHeight="1" x14ac:dyDescent="0.3">
      <c r="A1882" s="661" t="s">
        <v>3816</v>
      </c>
      <c r="B1882" s="662" t="s">
        <v>4200</v>
      </c>
      <c r="C1882" s="663" t="s">
        <v>3954</v>
      </c>
      <c r="D1882" s="664" t="s">
        <v>4215</v>
      </c>
      <c r="E1882" s="663" t="s">
        <v>597</v>
      </c>
      <c r="F1882" s="664" t="s">
        <v>4237</v>
      </c>
      <c r="G1882" s="663" t="s">
        <v>627</v>
      </c>
      <c r="H1882" s="663" t="s">
        <v>2997</v>
      </c>
      <c r="I1882" s="663" t="s">
        <v>2997</v>
      </c>
      <c r="J1882" s="663" t="s">
        <v>2998</v>
      </c>
      <c r="K1882" s="663" t="s">
        <v>2999</v>
      </c>
      <c r="L1882" s="665">
        <v>199.98000000000002</v>
      </c>
      <c r="M1882" s="665">
        <v>4</v>
      </c>
      <c r="N1882" s="666">
        <v>799.92000000000007</v>
      </c>
    </row>
    <row r="1883" spans="1:14" ht="14.4" customHeight="1" x14ac:dyDescent="0.3">
      <c r="A1883" s="661" t="s">
        <v>3816</v>
      </c>
      <c r="B1883" s="662" t="s">
        <v>4200</v>
      </c>
      <c r="C1883" s="663" t="s">
        <v>3954</v>
      </c>
      <c r="D1883" s="664" t="s">
        <v>4215</v>
      </c>
      <c r="E1883" s="663" t="s">
        <v>597</v>
      </c>
      <c r="F1883" s="664" t="s">
        <v>4237</v>
      </c>
      <c r="G1883" s="663" t="s">
        <v>1772</v>
      </c>
      <c r="H1883" s="663" t="s">
        <v>1773</v>
      </c>
      <c r="I1883" s="663" t="s">
        <v>1773</v>
      </c>
      <c r="J1883" s="663" t="s">
        <v>623</v>
      </c>
      <c r="K1883" s="663" t="s">
        <v>1774</v>
      </c>
      <c r="L1883" s="665">
        <v>99.909996968906711</v>
      </c>
      <c r="M1883" s="665">
        <v>2</v>
      </c>
      <c r="N1883" s="666">
        <v>199.81999393781342</v>
      </c>
    </row>
    <row r="1884" spans="1:14" ht="14.4" customHeight="1" x14ac:dyDescent="0.3">
      <c r="A1884" s="661" t="s">
        <v>3816</v>
      </c>
      <c r="B1884" s="662" t="s">
        <v>4200</v>
      </c>
      <c r="C1884" s="663" t="s">
        <v>3954</v>
      </c>
      <c r="D1884" s="664" t="s">
        <v>4215</v>
      </c>
      <c r="E1884" s="663" t="s">
        <v>597</v>
      </c>
      <c r="F1884" s="664" t="s">
        <v>4237</v>
      </c>
      <c r="G1884" s="663" t="s">
        <v>1772</v>
      </c>
      <c r="H1884" s="663" t="s">
        <v>1785</v>
      </c>
      <c r="I1884" s="663" t="s">
        <v>1786</v>
      </c>
      <c r="J1884" s="663" t="s">
        <v>1787</v>
      </c>
      <c r="K1884" s="663" t="s">
        <v>1788</v>
      </c>
      <c r="L1884" s="665">
        <v>34.750000000000007</v>
      </c>
      <c r="M1884" s="665">
        <v>5</v>
      </c>
      <c r="N1884" s="666">
        <v>173.75000000000003</v>
      </c>
    </row>
    <row r="1885" spans="1:14" ht="14.4" customHeight="1" x14ac:dyDescent="0.3">
      <c r="A1885" s="661" t="s">
        <v>3816</v>
      </c>
      <c r="B1885" s="662" t="s">
        <v>4200</v>
      </c>
      <c r="C1885" s="663" t="s">
        <v>3954</v>
      </c>
      <c r="D1885" s="664" t="s">
        <v>4215</v>
      </c>
      <c r="E1885" s="663" t="s">
        <v>597</v>
      </c>
      <c r="F1885" s="664" t="s">
        <v>4237</v>
      </c>
      <c r="G1885" s="663" t="s">
        <v>1772</v>
      </c>
      <c r="H1885" s="663" t="s">
        <v>1819</v>
      </c>
      <c r="I1885" s="663" t="s">
        <v>1820</v>
      </c>
      <c r="J1885" s="663" t="s">
        <v>1821</v>
      </c>
      <c r="K1885" s="663" t="s">
        <v>1822</v>
      </c>
      <c r="L1885" s="665">
        <v>630.66</v>
      </c>
      <c r="M1885" s="665">
        <v>2</v>
      </c>
      <c r="N1885" s="666">
        <v>1261.32</v>
      </c>
    </row>
    <row r="1886" spans="1:14" ht="14.4" customHeight="1" x14ac:dyDescent="0.3">
      <c r="A1886" s="661" t="s">
        <v>3816</v>
      </c>
      <c r="B1886" s="662" t="s">
        <v>4200</v>
      </c>
      <c r="C1886" s="663" t="s">
        <v>3954</v>
      </c>
      <c r="D1886" s="664" t="s">
        <v>4215</v>
      </c>
      <c r="E1886" s="663" t="s">
        <v>597</v>
      </c>
      <c r="F1886" s="664" t="s">
        <v>4237</v>
      </c>
      <c r="G1886" s="663" t="s">
        <v>1772</v>
      </c>
      <c r="H1886" s="663" t="s">
        <v>1823</v>
      </c>
      <c r="I1886" s="663" t="s">
        <v>1824</v>
      </c>
      <c r="J1886" s="663" t="s">
        <v>1821</v>
      </c>
      <c r="K1886" s="663" t="s">
        <v>1825</v>
      </c>
      <c r="L1886" s="665">
        <v>721.2</v>
      </c>
      <c r="M1886" s="665">
        <v>2</v>
      </c>
      <c r="N1886" s="666">
        <v>1442.4</v>
      </c>
    </row>
    <row r="1887" spans="1:14" ht="14.4" customHeight="1" x14ac:dyDescent="0.3">
      <c r="A1887" s="661" t="s">
        <v>3816</v>
      </c>
      <c r="B1887" s="662" t="s">
        <v>4200</v>
      </c>
      <c r="C1887" s="663" t="s">
        <v>3954</v>
      </c>
      <c r="D1887" s="664" t="s">
        <v>4215</v>
      </c>
      <c r="E1887" s="663" t="s">
        <v>597</v>
      </c>
      <c r="F1887" s="664" t="s">
        <v>4237</v>
      </c>
      <c r="G1887" s="663" t="s">
        <v>1772</v>
      </c>
      <c r="H1887" s="663" t="s">
        <v>1833</v>
      </c>
      <c r="I1887" s="663" t="s">
        <v>1834</v>
      </c>
      <c r="J1887" s="663" t="s">
        <v>1835</v>
      </c>
      <c r="K1887" s="663" t="s">
        <v>1836</v>
      </c>
      <c r="L1887" s="665">
        <v>56.209998042171236</v>
      </c>
      <c r="M1887" s="665">
        <v>6</v>
      </c>
      <c r="N1887" s="666">
        <v>337.25998825302742</v>
      </c>
    </row>
    <row r="1888" spans="1:14" ht="14.4" customHeight="1" x14ac:dyDescent="0.3">
      <c r="A1888" s="661" t="s">
        <v>3816</v>
      </c>
      <c r="B1888" s="662" t="s">
        <v>4200</v>
      </c>
      <c r="C1888" s="663" t="s">
        <v>3954</v>
      </c>
      <c r="D1888" s="664" t="s">
        <v>4215</v>
      </c>
      <c r="E1888" s="663" t="s">
        <v>597</v>
      </c>
      <c r="F1888" s="664" t="s">
        <v>4237</v>
      </c>
      <c r="G1888" s="663" t="s">
        <v>1772</v>
      </c>
      <c r="H1888" s="663" t="s">
        <v>1921</v>
      </c>
      <c r="I1888" s="663" t="s">
        <v>1922</v>
      </c>
      <c r="J1888" s="663" t="s">
        <v>1795</v>
      </c>
      <c r="K1888" s="663" t="s">
        <v>1923</v>
      </c>
      <c r="L1888" s="665">
        <v>129.32980219422834</v>
      </c>
      <c r="M1888" s="665">
        <v>1</v>
      </c>
      <c r="N1888" s="666">
        <v>129.32980219422834</v>
      </c>
    </row>
    <row r="1889" spans="1:14" ht="14.4" customHeight="1" x14ac:dyDescent="0.3">
      <c r="A1889" s="661" t="s">
        <v>3816</v>
      </c>
      <c r="B1889" s="662" t="s">
        <v>4200</v>
      </c>
      <c r="C1889" s="663" t="s">
        <v>3954</v>
      </c>
      <c r="D1889" s="664" t="s">
        <v>4215</v>
      </c>
      <c r="E1889" s="663" t="s">
        <v>597</v>
      </c>
      <c r="F1889" s="664" t="s">
        <v>4237</v>
      </c>
      <c r="G1889" s="663" t="s">
        <v>1772</v>
      </c>
      <c r="H1889" s="663" t="s">
        <v>1968</v>
      </c>
      <c r="I1889" s="663" t="s">
        <v>1969</v>
      </c>
      <c r="J1889" s="663" t="s">
        <v>1970</v>
      </c>
      <c r="K1889" s="663" t="s">
        <v>1971</v>
      </c>
      <c r="L1889" s="665">
        <v>67.829881725834568</v>
      </c>
      <c r="M1889" s="665">
        <v>120</v>
      </c>
      <c r="N1889" s="666">
        <v>8139.5858071001476</v>
      </c>
    </row>
    <row r="1890" spans="1:14" ht="14.4" customHeight="1" x14ac:dyDescent="0.3">
      <c r="A1890" s="661" t="s">
        <v>3816</v>
      </c>
      <c r="B1890" s="662" t="s">
        <v>4200</v>
      </c>
      <c r="C1890" s="663" t="s">
        <v>3954</v>
      </c>
      <c r="D1890" s="664" t="s">
        <v>4215</v>
      </c>
      <c r="E1890" s="663" t="s">
        <v>597</v>
      </c>
      <c r="F1890" s="664" t="s">
        <v>4237</v>
      </c>
      <c r="G1890" s="663" t="s">
        <v>1772</v>
      </c>
      <c r="H1890" s="663" t="s">
        <v>2034</v>
      </c>
      <c r="I1890" s="663" t="s">
        <v>2035</v>
      </c>
      <c r="J1890" s="663" t="s">
        <v>2036</v>
      </c>
      <c r="K1890" s="663" t="s">
        <v>1917</v>
      </c>
      <c r="L1890" s="665">
        <v>155.52000000000004</v>
      </c>
      <c r="M1890" s="665">
        <v>1</v>
      </c>
      <c r="N1890" s="666">
        <v>155.52000000000004</v>
      </c>
    </row>
    <row r="1891" spans="1:14" ht="14.4" customHeight="1" x14ac:dyDescent="0.3">
      <c r="A1891" s="661" t="s">
        <v>3816</v>
      </c>
      <c r="B1891" s="662" t="s">
        <v>4200</v>
      </c>
      <c r="C1891" s="663" t="s">
        <v>3954</v>
      </c>
      <c r="D1891" s="664" t="s">
        <v>4215</v>
      </c>
      <c r="E1891" s="663" t="s">
        <v>597</v>
      </c>
      <c r="F1891" s="664" t="s">
        <v>4237</v>
      </c>
      <c r="G1891" s="663" t="s">
        <v>1772</v>
      </c>
      <c r="H1891" s="663" t="s">
        <v>2121</v>
      </c>
      <c r="I1891" s="663" t="s">
        <v>2121</v>
      </c>
      <c r="J1891" s="663" t="s">
        <v>1821</v>
      </c>
      <c r="K1891" s="663" t="s">
        <v>2026</v>
      </c>
      <c r="L1891" s="665">
        <v>408.94976288801752</v>
      </c>
      <c r="M1891" s="665">
        <v>5</v>
      </c>
      <c r="N1891" s="666">
        <v>2044.7488144400877</v>
      </c>
    </row>
    <row r="1892" spans="1:14" ht="14.4" customHeight="1" x14ac:dyDescent="0.3">
      <c r="A1892" s="661" t="s">
        <v>3816</v>
      </c>
      <c r="B1892" s="662" t="s">
        <v>4200</v>
      </c>
      <c r="C1892" s="663" t="s">
        <v>3954</v>
      </c>
      <c r="D1892" s="664" t="s">
        <v>4215</v>
      </c>
      <c r="E1892" s="663" t="s">
        <v>597</v>
      </c>
      <c r="F1892" s="664" t="s">
        <v>4237</v>
      </c>
      <c r="G1892" s="663" t="s">
        <v>1772</v>
      </c>
      <c r="H1892" s="663" t="s">
        <v>2122</v>
      </c>
      <c r="I1892" s="663" t="s">
        <v>2122</v>
      </c>
      <c r="J1892" s="663" t="s">
        <v>1970</v>
      </c>
      <c r="K1892" s="663" t="s">
        <v>1971</v>
      </c>
      <c r="L1892" s="665">
        <v>67.829812283046948</v>
      </c>
      <c r="M1892" s="665">
        <v>80</v>
      </c>
      <c r="N1892" s="666">
        <v>5426.3849826437554</v>
      </c>
    </row>
    <row r="1893" spans="1:14" ht="14.4" customHeight="1" x14ac:dyDescent="0.3">
      <c r="A1893" s="661" t="s">
        <v>3816</v>
      </c>
      <c r="B1893" s="662" t="s">
        <v>4200</v>
      </c>
      <c r="C1893" s="663" t="s">
        <v>3954</v>
      </c>
      <c r="D1893" s="664" t="s">
        <v>4215</v>
      </c>
      <c r="E1893" s="663" t="s">
        <v>597</v>
      </c>
      <c r="F1893" s="664" t="s">
        <v>4237</v>
      </c>
      <c r="G1893" s="663" t="s">
        <v>1772</v>
      </c>
      <c r="H1893" s="663" t="s">
        <v>2124</v>
      </c>
      <c r="I1893" s="663" t="s">
        <v>2124</v>
      </c>
      <c r="J1893" s="663" t="s">
        <v>1821</v>
      </c>
      <c r="K1893" s="663" t="s">
        <v>1822</v>
      </c>
      <c r="L1893" s="665">
        <v>630.66075681319069</v>
      </c>
      <c r="M1893" s="665">
        <v>2</v>
      </c>
      <c r="N1893" s="666">
        <v>1261.3215136263814</v>
      </c>
    </row>
    <row r="1894" spans="1:14" ht="14.4" customHeight="1" x14ac:dyDescent="0.3">
      <c r="A1894" s="661" t="s">
        <v>3816</v>
      </c>
      <c r="B1894" s="662" t="s">
        <v>4200</v>
      </c>
      <c r="C1894" s="663" t="s">
        <v>3954</v>
      </c>
      <c r="D1894" s="664" t="s">
        <v>4215</v>
      </c>
      <c r="E1894" s="663" t="s">
        <v>597</v>
      </c>
      <c r="F1894" s="664" t="s">
        <v>4237</v>
      </c>
      <c r="G1894" s="663" t="s">
        <v>1772</v>
      </c>
      <c r="H1894" s="663" t="s">
        <v>2126</v>
      </c>
      <c r="I1894" s="663" t="s">
        <v>2126</v>
      </c>
      <c r="J1894" s="663" t="s">
        <v>1821</v>
      </c>
      <c r="K1894" s="663" t="s">
        <v>1828</v>
      </c>
      <c r="L1894" s="665">
        <v>913.65</v>
      </c>
      <c r="M1894" s="665">
        <v>1</v>
      </c>
      <c r="N1894" s="666">
        <v>913.65</v>
      </c>
    </row>
    <row r="1895" spans="1:14" ht="14.4" customHeight="1" x14ac:dyDescent="0.3">
      <c r="A1895" s="661" t="s">
        <v>3816</v>
      </c>
      <c r="B1895" s="662" t="s">
        <v>4200</v>
      </c>
      <c r="C1895" s="663" t="s">
        <v>3962</v>
      </c>
      <c r="D1895" s="664" t="s">
        <v>4216</v>
      </c>
      <c r="E1895" s="663" t="s">
        <v>597</v>
      </c>
      <c r="F1895" s="664" t="s">
        <v>4237</v>
      </c>
      <c r="G1895" s="663"/>
      <c r="H1895" s="663" t="s">
        <v>2434</v>
      </c>
      <c r="I1895" s="663" t="s">
        <v>2435</v>
      </c>
      <c r="J1895" s="663" t="s">
        <v>1434</v>
      </c>
      <c r="K1895" s="663" t="s">
        <v>2436</v>
      </c>
      <c r="L1895" s="665">
        <v>363.97850929022457</v>
      </c>
      <c r="M1895" s="665">
        <v>2</v>
      </c>
      <c r="N1895" s="666">
        <v>727.95701858044913</v>
      </c>
    </row>
    <row r="1896" spans="1:14" ht="14.4" customHeight="1" x14ac:dyDescent="0.3">
      <c r="A1896" s="661" t="s">
        <v>3816</v>
      </c>
      <c r="B1896" s="662" t="s">
        <v>4200</v>
      </c>
      <c r="C1896" s="663" t="s">
        <v>3962</v>
      </c>
      <c r="D1896" s="664" t="s">
        <v>4216</v>
      </c>
      <c r="E1896" s="663" t="s">
        <v>597</v>
      </c>
      <c r="F1896" s="664" t="s">
        <v>4237</v>
      </c>
      <c r="G1896" s="663" t="s">
        <v>627</v>
      </c>
      <c r="H1896" s="663" t="s">
        <v>628</v>
      </c>
      <c r="I1896" s="663" t="s">
        <v>628</v>
      </c>
      <c r="J1896" s="663" t="s">
        <v>629</v>
      </c>
      <c r="K1896" s="663" t="s">
        <v>630</v>
      </c>
      <c r="L1896" s="665">
        <v>171.60000000000002</v>
      </c>
      <c r="M1896" s="665">
        <v>37</v>
      </c>
      <c r="N1896" s="666">
        <v>6349.2000000000007</v>
      </c>
    </row>
    <row r="1897" spans="1:14" ht="14.4" customHeight="1" x14ac:dyDescent="0.3">
      <c r="A1897" s="661" t="s">
        <v>3816</v>
      </c>
      <c r="B1897" s="662" t="s">
        <v>4200</v>
      </c>
      <c r="C1897" s="663" t="s">
        <v>3962</v>
      </c>
      <c r="D1897" s="664" t="s">
        <v>4216</v>
      </c>
      <c r="E1897" s="663" t="s">
        <v>597</v>
      </c>
      <c r="F1897" s="664" t="s">
        <v>4237</v>
      </c>
      <c r="G1897" s="663" t="s">
        <v>627</v>
      </c>
      <c r="H1897" s="663" t="s">
        <v>631</v>
      </c>
      <c r="I1897" s="663" t="s">
        <v>631</v>
      </c>
      <c r="J1897" s="663" t="s">
        <v>632</v>
      </c>
      <c r="K1897" s="663" t="s">
        <v>633</v>
      </c>
      <c r="L1897" s="665">
        <v>173.69</v>
      </c>
      <c r="M1897" s="665">
        <v>1</v>
      </c>
      <c r="N1897" s="666">
        <v>173.69</v>
      </c>
    </row>
    <row r="1898" spans="1:14" ht="14.4" customHeight="1" x14ac:dyDescent="0.3">
      <c r="A1898" s="661" t="s">
        <v>3816</v>
      </c>
      <c r="B1898" s="662" t="s">
        <v>4200</v>
      </c>
      <c r="C1898" s="663" t="s">
        <v>3962</v>
      </c>
      <c r="D1898" s="664" t="s">
        <v>4216</v>
      </c>
      <c r="E1898" s="663" t="s">
        <v>597</v>
      </c>
      <c r="F1898" s="664" t="s">
        <v>4237</v>
      </c>
      <c r="G1898" s="663" t="s">
        <v>627</v>
      </c>
      <c r="H1898" s="663" t="s">
        <v>634</v>
      </c>
      <c r="I1898" s="663" t="s">
        <v>634</v>
      </c>
      <c r="J1898" s="663" t="s">
        <v>635</v>
      </c>
      <c r="K1898" s="663" t="s">
        <v>633</v>
      </c>
      <c r="L1898" s="665">
        <v>143</v>
      </c>
      <c r="M1898" s="665">
        <v>1</v>
      </c>
      <c r="N1898" s="666">
        <v>143</v>
      </c>
    </row>
    <row r="1899" spans="1:14" ht="14.4" customHeight="1" x14ac:dyDescent="0.3">
      <c r="A1899" s="661" t="s">
        <v>3816</v>
      </c>
      <c r="B1899" s="662" t="s">
        <v>4200</v>
      </c>
      <c r="C1899" s="663" t="s">
        <v>3962</v>
      </c>
      <c r="D1899" s="664" t="s">
        <v>4216</v>
      </c>
      <c r="E1899" s="663" t="s">
        <v>597</v>
      </c>
      <c r="F1899" s="664" t="s">
        <v>4237</v>
      </c>
      <c r="G1899" s="663" t="s">
        <v>627</v>
      </c>
      <c r="H1899" s="663" t="s">
        <v>641</v>
      </c>
      <c r="I1899" s="663" t="s">
        <v>641</v>
      </c>
      <c r="J1899" s="663" t="s">
        <v>629</v>
      </c>
      <c r="K1899" s="663" t="s">
        <v>642</v>
      </c>
      <c r="L1899" s="665">
        <v>92.949999999999989</v>
      </c>
      <c r="M1899" s="665">
        <v>26</v>
      </c>
      <c r="N1899" s="666">
        <v>2416.6999999999998</v>
      </c>
    </row>
    <row r="1900" spans="1:14" ht="14.4" customHeight="1" x14ac:dyDescent="0.3">
      <c r="A1900" s="661" t="s">
        <v>3816</v>
      </c>
      <c r="B1900" s="662" t="s">
        <v>4200</v>
      </c>
      <c r="C1900" s="663" t="s">
        <v>3962</v>
      </c>
      <c r="D1900" s="664" t="s">
        <v>4216</v>
      </c>
      <c r="E1900" s="663" t="s">
        <v>597</v>
      </c>
      <c r="F1900" s="664" t="s">
        <v>4237</v>
      </c>
      <c r="G1900" s="663" t="s">
        <v>627</v>
      </c>
      <c r="H1900" s="663" t="s">
        <v>643</v>
      </c>
      <c r="I1900" s="663" t="s">
        <v>643</v>
      </c>
      <c r="J1900" s="663" t="s">
        <v>629</v>
      </c>
      <c r="K1900" s="663" t="s">
        <v>644</v>
      </c>
      <c r="L1900" s="665">
        <v>93.5</v>
      </c>
      <c r="M1900" s="665">
        <v>14</v>
      </c>
      <c r="N1900" s="666">
        <v>1309</v>
      </c>
    </row>
    <row r="1901" spans="1:14" ht="14.4" customHeight="1" x14ac:dyDescent="0.3">
      <c r="A1901" s="661" t="s">
        <v>3816</v>
      </c>
      <c r="B1901" s="662" t="s">
        <v>4200</v>
      </c>
      <c r="C1901" s="663" t="s">
        <v>3962</v>
      </c>
      <c r="D1901" s="664" t="s">
        <v>4216</v>
      </c>
      <c r="E1901" s="663" t="s">
        <v>597</v>
      </c>
      <c r="F1901" s="664" t="s">
        <v>4237</v>
      </c>
      <c r="G1901" s="663" t="s">
        <v>627</v>
      </c>
      <c r="H1901" s="663" t="s">
        <v>649</v>
      </c>
      <c r="I1901" s="663" t="s">
        <v>650</v>
      </c>
      <c r="J1901" s="663" t="s">
        <v>651</v>
      </c>
      <c r="K1901" s="663" t="s">
        <v>652</v>
      </c>
      <c r="L1901" s="665">
        <v>53.750041731080252</v>
      </c>
      <c r="M1901" s="665">
        <v>2</v>
      </c>
      <c r="N1901" s="666">
        <v>107.5000834621605</v>
      </c>
    </row>
    <row r="1902" spans="1:14" ht="14.4" customHeight="1" x14ac:dyDescent="0.3">
      <c r="A1902" s="661" t="s">
        <v>3816</v>
      </c>
      <c r="B1902" s="662" t="s">
        <v>4200</v>
      </c>
      <c r="C1902" s="663" t="s">
        <v>3962</v>
      </c>
      <c r="D1902" s="664" t="s">
        <v>4216</v>
      </c>
      <c r="E1902" s="663" t="s">
        <v>597</v>
      </c>
      <c r="F1902" s="664" t="s">
        <v>4237</v>
      </c>
      <c r="G1902" s="663" t="s">
        <v>627</v>
      </c>
      <c r="H1902" s="663" t="s">
        <v>657</v>
      </c>
      <c r="I1902" s="663" t="s">
        <v>658</v>
      </c>
      <c r="J1902" s="663" t="s">
        <v>659</v>
      </c>
      <c r="K1902" s="663" t="s">
        <v>660</v>
      </c>
      <c r="L1902" s="665">
        <v>96.819719833361617</v>
      </c>
      <c r="M1902" s="665">
        <v>20</v>
      </c>
      <c r="N1902" s="666">
        <v>1936.3943966672323</v>
      </c>
    </row>
    <row r="1903" spans="1:14" ht="14.4" customHeight="1" x14ac:dyDescent="0.3">
      <c r="A1903" s="661" t="s">
        <v>3816</v>
      </c>
      <c r="B1903" s="662" t="s">
        <v>4200</v>
      </c>
      <c r="C1903" s="663" t="s">
        <v>3962</v>
      </c>
      <c r="D1903" s="664" t="s">
        <v>4216</v>
      </c>
      <c r="E1903" s="663" t="s">
        <v>597</v>
      </c>
      <c r="F1903" s="664" t="s">
        <v>4237</v>
      </c>
      <c r="G1903" s="663" t="s">
        <v>627</v>
      </c>
      <c r="H1903" s="663" t="s">
        <v>661</v>
      </c>
      <c r="I1903" s="663" t="s">
        <v>662</v>
      </c>
      <c r="J1903" s="663" t="s">
        <v>659</v>
      </c>
      <c r="K1903" s="663" t="s">
        <v>663</v>
      </c>
      <c r="L1903" s="665">
        <v>100.76000000000002</v>
      </c>
      <c r="M1903" s="665">
        <v>35</v>
      </c>
      <c r="N1903" s="666">
        <v>3526.6000000000008</v>
      </c>
    </row>
    <row r="1904" spans="1:14" ht="14.4" customHeight="1" x14ac:dyDescent="0.3">
      <c r="A1904" s="661" t="s">
        <v>3816</v>
      </c>
      <c r="B1904" s="662" t="s">
        <v>4200</v>
      </c>
      <c r="C1904" s="663" t="s">
        <v>3962</v>
      </c>
      <c r="D1904" s="664" t="s">
        <v>4216</v>
      </c>
      <c r="E1904" s="663" t="s">
        <v>597</v>
      </c>
      <c r="F1904" s="664" t="s">
        <v>4237</v>
      </c>
      <c r="G1904" s="663" t="s">
        <v>627</v>
      </c>
      <c r="H1904" s="663" t="s">
        <v>664</v>
      </c>
      <c r="I1904" s="663" t="s">
        <v>665</v>
      </c>
      <c r="J1904" s="663" t="s">
        <v>666</v>
      </c>
      <c r="K1904" s="663" t="s">
        <v>667</v>
      </c>
      <c r="L1904" s="665">
        <v>167.65119982961167</v>
      </c>
      <c r="M1904" s="665">
        <v>77</v>
      </c>
      <c r="N1904" s="666">
        <v>12909.142386880099</v>
      </c>
    </row>
    <row r="1905" spans="1:14" ht="14.4" customHeight="1" x14ac:dyDescent="0.3">
      <c r="A1905" s="661" t="s">
        <v>3816</v>
      </c>
      <c r="B1905" s="662" t="s">
        <v>4200</v>
      </c>
      <c r="C1905" s="663" t="s">
        <v>3962</v>
      </c>
      <c r="D1905" s="664" t="s">
        <v>4216</v>
      </c>
      <c r="E1905" s="663" t="s">
        <v>597</v>
      </c>
      <c r="F1905" s="664" t="s">
        <v>4237</v>
      </c>
      <c r="G1905" s="663" t="s">
        <v>627</v>
      </c>
      <c r="H1905" s="663" t="s">
        <v>738</v>
      </c>
      <c r="I1905" s="663" t="s">
        <v>739</v>
      </c>
      <c r="J1905" s="663" t="s">
        <v>740</v>
      </c>
      <c r="K1905" s="663" t="s">
        <v>741</v>
      </c>
      <c r="L1905" s="665">
        <v>57.41109999849003</v>
      </c>
      <c r="M1905" s="665">
        <v>80</v>
      </c>
      <c r="N1905" s="666">
        <v>4592.8879998792027</v>
      </c>
    </row>
    <row r="1906" spans="1:14" ht="14.4" customHeight="1" x14ac:dyDescent="0.3">
      <c r="A1906" s="661" t="s">
        <v>3816</v>
      </c>
      <c r="B1906" s="662" t="s">
        <v>4200</v>
      </c>
      <c r="C1906" s="663" t="s">
        <v>3962</v>
      </c>
      <c r="D1906" s="664" t="s">
        <v>4216</v>
      </c>
      <c r="E1906" s="663" t="s">
        <v>597</v>
      </c>
      <c r="F1906" s="664" t="s">
        <v>4237</v>
      </c>
      <c r="G1906" s="663" t="s">
        <v>627</v>
      </c>
      <c r="H1906" s="663" t="s">
        <v>754</v>
      </c>
      <c r="I1906" s="663" t="s">
        <v>755</v>
      </c>
      <c r="J1906" s="663" t="s">
        <v>756</v>
      </c>
      <c r="K1906" s="663" t="s">
        <v>757</v>
      </c>
      <c r="L1906" s="665">
        <v>217.80000000000004</v>
      </c>
      <c r="M1906" s="665">
        <v>5</v>
      </c>
      <c r="N1906" s="666">
        <v>1089.0000000000002</v>
      </c>
    </row>
    <row r="1907" spans="1:14" ht="14.4" customHeight="1" x14ac:dyDescent="0.3">
      <c r="A1907" s="661" t="s">
        <v>3816</v>
      </c>
      <c r="B1907" s="662" t="s">
        <v>4200</v>
      </c>
      <c r="C1907" s="663" t="s">
        <v>3962</v>
      </c>
      <c r="D1907" s="664" t="s">
        <v>4216</v>
      </c>
      <c r="E1907" s="663" t="s">
        <v>597</v>
      </c>
      <c r="F1907" s="664" t="s">
        <v>4237</v>
      </c>
      <c r="G1907" s="663" t="s">
        <v>627</v>
      </c>
      <c r="H1907" s="663" t="s">
        <v>782</v>
      </c>
      <c r="I1907" s="663" t="s">
        <v>782</v>
      </c>
      <c r="J1907" s="663" t="s">
        <v>783</v>
      </c>
      <c r="K1907" s="663" t="s">
        <v>784</v>
      </c>
      <c r="L1907" s="665">
        <v>36.548377334909063</v>
      </c>
      <c r="M1907" s="665">
        <v>130</v>
      </c>
      <c r="N1907" s="666">
        <v>4751.2890535381785</v>
      </c>
    </row>
    <row r="1908" spans="1:14" ht="14.4" customHeight="1" x14ac:dyDescent="0.3">
      <c r="A1908" s="661" t="s">
        <v>3816</v>
      </c>
      <c r="B1908" s="662" t="s">
        <v>4200</v>
      </c>
      <c r="C1908" s="663" t="s">
        <v>3962</v>
      </c>
      <c r="D1908" s="664" t="s">
        <v>4216</v>
      </c>
      <c r="E1908" s="663" t="s">
        <v>597</v>
      </c>
      <c r="F1908" s="664" t="s">
        <v>4237</v>
      </c>
      <c r="G1908" s="663" t="s">
        <v>627</v>
      </c>
      <c r="H1908" s="663" t="s">
        <v>3826</v>
      </c>
      <c r="I1908" s="663" t="s">
        <v>3827</v>
      </c>
      <c r="J1908" s="663" t="s">
        <v>1466</v>
      </c>
      <c r="K1908" s="663" t="s">
        <v>3828</v>
      </c>
      <c r="L1908" s="665">
        <v>55.323107903939331</v>
      </c>
      <c r="M1908" s="665">
        <v>3</v>
      </c>
      <c r="N1908" s="666">
        <v>165.96932371181799</v>
      </c>
    </row>
    <row r="1909" spans="1:14" ht="14.4" customHeight="1" x14ac:dyDescent="0.3">
      <c r="A1909" s="661" t="s">
        <v>3816</v>
      </c>
      <c r="B1909" s="662" t="s">
        <v>4200</v>
      </c>
      <c r="C1909" s="663" t="s">
        <v>3962</v>
      </c>
      <c r="D1909" s="664" t="s">
        <v>4216</v>
      </c>
      <c r="E1909" s="663" t="s">
        <v>597</v>
      </c>
      <c r="F1909" s="664" t="s">
        <v>4237</v>
      </c>
      <c r="G1909" s="663" t="s">
        <v>627</v>
      </c>
      <c r="H1909" s="663" t="s">
        <v>870</v>
      </c>
      <c r="I1909" s="663" t="s">
        <v>871</v>
      </c>
      <c r="J1909" s="663" t="s">
        <v>740</v>
      </c>
      <c r="K1909" s="663" t="s">
        <v>872</v>
      </c>
      <c r="L1909" s="665">
        <v>45.250000000000007</v>
      </c>
      <c r="M1909" s="665">
        <v>6</v>
      </c>
      <c r="N1909" s="666">
        <v>271.50000000000006</v>
      </c>
    </row>
    <row r="1910" spans="1:14" ht="14.4" customHeight="1" x14ac:dyDescent="0.3">
      <c r="A1910" s="661" t="s">
        <v>3816</v>
      </c>
      <c r="B1910" s="662" t="s">
        <v>4200</v>
      </c>
      <c r="C1910" s="663" t="s">
        <v>3962</v>
      </c>
      <c r="D1910" s="664" t="s">
        <v>4216</v>
      </c>
      <c r="E1910" s="663" t="s">
        <v>597</v>
      </c>
      <c r="F1910" s="664" t="s">
        <v>4237</v>
      </c>
      <c r="G1910" s="663" t="s">
        <v>627</v>
      </c>
      <c r="H1910" s="663" t="s">
        <v>2460</v>
      </c>
      <c r="I1910" s="663" t="s">
        <v>2461</v>
      </c>
      <c r="J1910" s="663" t="s">
        <v>2462</v>
      </c>
      <c r="K1910" s="663"/>
      <c r="L1910" s="665">
        <v>205.07404985435929</v>
      </c>
      <c r="M1910" s="665">
        <v>5</v>
      </c>
      <c r="N1910" s="666">
        <v>1025.3702492717964</v>
      </c>
    </row>
    <row r="1911" spans="1:14" ht="14.4" customHeight="1" x14ac:dyDescent="0.3">
      <c r="A1911" s="661" t="s">
        <v>3816</v>
      </c>
      <c r="B1911" s="662" t="s">
        <v>4200</v>
      </c>
      <c r="C1911" s="663" t="s">
        <v>3962</v>
      </c>
      <c r="D1911" s="664" t="s">
        <v>4216</v>
      </c>
      <c r="E1911" s="663" t="s">
        <v>597</v>
      </c>
      <c r="F1911" s="664" t="s">
        <v>4237</v>
      </c>
      <c r="G1911" s="663" t="s">
        <v>627</v>
      </c>
      <c r="H1911" s="663" t="s">
        <v>2463</v>
      </c>
      <c r="I1911" s="663" t="s">
        <v>2464</v>
      </c>
      <c r="J1911" s="663" t="s">
        <v>2465</v>
      </c>
      <c r="K1911" s="663" t="s">
        <v>2466</v>
      </c>
      <c r="L1911" s="665">
        <v>155.93915073584671</v>
      </c>
      <c r="M1911" s="665">
        <v>1</v>
      </c>
      <c r="N1911" s="666">
        <v>155.93915073584671</v>
      </c>
    </row>
    <row r="1912" spans="1:14" ht="14.4" customHeight="1" x14ac:dyDescent="0.3">
      <c r="A1912" s="661" t="s">
        <v>3816</v>
      </c>
      <c r="B1912" s="662" t="s">
        <v>4200</v>
      </c>
      <c r="C1912" s="663" t="s">
        <v>3962</v>
      </c>
      <c r="D1912" s="664" t="s">
        <v>4216</v>
      </c>
      <c r="E1912" s="663" t="s">
        <v>597</v>
      </c>
      <c r="F1912" s="664" t="s">
        <v>4237</v>
      </c>
      <c r="G1912" s="663" t="s">
        <v>627</v>
      </c>
      <c r="H1912" s="663" t="s">
        <v>3094</v>
      </c>
      <c r="I1912" s="663" t="s">
        <v>3095</v>
      </c>
      <c r="J1912" s="663" t="s">
        <v>1754</v>
      </c>
      <c r="K1912" s="663" t="s">
        <v>1755</v>
      </c>
      <c r="L1912" s="665">
        <v>107.32999999999998</v>
      </c>
      <c r="M1912" s="665">
        <v>2</v>
      </c>
      <c r="N1912" s="666">
        <v>214.65999999999997</v>
      </c>
    </row>
    <row r="1913" spans="1:14" ht="14.4" customHeight="1" x14ac:dyDescent="0.3">
      <c r="A1913" s="661" t="s">
        <v>3816</v>
      </c>
      <c r="B1913" s="662" t="s">
        <v>4200</v>
      </c>
      <c r="C1913" s="663" t="s">
        <v>3962</v>
      </c>
      <c r="D1913" s="664" t="s">
        <v>4216</v>
      </c>
      <c r="E1913" s="663" t="s">
        <v>597</v>
      </c>
      <c r="F1913" s="664" t="s">
        <v>4237</v>
      </c>
      <c r="G1913" s="663" t="s">
        <v>627</v>
      </c>
      <c r="H1913" s="663" t="s">
        <v>2484</v>
      </c>
      <c r="I1913" s="663" t="s">
        <v>2485</v>
      </c>
      <c r="J1913" s="663" t="s">
        <v>957</v>
      </c>
      <c r="K1913" s="663" t="s">
        <v>2486</v>
      </c>
      <c r="L1913" s="665">
        <v>126.20857142857143</v>
      </c>
      <c r="M1913" s="665">
        <v>7</v>
      </c>
      <c r="N1913" s="666">
        <v>883.46</v>
      </c>
    </row>
    <row r="1914" spans="1:14" ht="14.4" customHeight="1" x14ac:dyDescent="0.3">
      <c r="A1914" s="661" t="s">
        <v>3816</v>
      </c>
      <c r="B1914" s="662" t="s">
        <v>4200</v>
      </c>
      <c r="C1914" s="663" t="s">
        <v>3962</v>
      </c>
      <c r="D1914" s="664" t="s">
        <v>4216</v>
      </c>
      <c r="E1914" s="663" t="s">
        <v>597</v>
      </c>
      <c r="F1914" s="664" t="s">
        <v>4237</v>
      </c>
      <c r="G1914" s="663" t="s">
        <v>627</v>
      </c>
      <c r="H1914" s="663" t="s">
        <v>985</v>
      </c>
      <c r="I1914" s="663" t="s">
        <v>986</v>
      </c>
      <c r="J1914" s="663" t="s">
        <v>983</v>
      </c>
      <c r="K1914" s="663" t="s">
        <v>987</v>
      </c>
      <c r="L1914" s="665">
        <v>279.83999999999997</v>
      </c>
      <c r="M1914" s="665">
        <v>6</v>
      </c>
      <c r="N1914" s="666">
        <v>1679.04</v>
      </c>
    </row>
    <row r="1915" spans="1:14" ht="14.4" customHeight="1" x14ac:dyDescent="0.3">
      <c r="A1915" s="661" t="s">
        <v>3816</v>
      </c>
      <c r="B1915" s="662" t="s">
        <v>4200</v>
      </c>
      <c r="C1915" s="663" t="s">
        <v>3962</v>
      </c>
      <c r="D1915" s="664" t="s">
        <v>4216</v>
      </c>
      <c r="E1915" s="663" t="s">
        <v>597</v>
      </c>
      <c r="F1915" s="664" t="s">
        <v>4237</v>
      </c>
      <c r="G1915" s="663" t="s">
        <v>627</v>
      </c>
      <c r="H1915" s="663" t="s">
        <v>1032</v>
      </c>
      <c r="I1915" s="663" t="s">
        <v>215</v>
      </c>
      <c r="J1915" s="663" t="s">
        <v>1033</v>
      </c>
      <c r="K1915" s="663"/>
      <c r="L1915" s="665">
        <v>96.583812197078444</v>
      </c>
      <c r="M1915" s="665">
        <v>35</v>
      </c>
      <c r="N1915" s="666">
        <v>3380.4334268977454</v>
      </c>
    </row>
    <row r="1916" spans="1:14" ht="14.4" customHeight="1" x14ac:dyDescent="0.3">
      <c r="A1916" s="661" t="s">
        <v>3816</v>
      </c>
      <c r="B1916" s="662" t="s">
        <v>4200</v>
      </c>
      <c r="C1916" s="663" t="s">
        <v>3962</v>
      </c>
      <c r="D1916" s="664" t="s">
        <v>4216</v>
      </c>
      <c r="E1916" s="663" t="s">
        <v>597</v>
      </c>
      <c r="F1916" s="664" t="s">
        <v>4237</v>
      </c>
      <c r="G1916" s="663" t="s">
        <v>627</v>
      </c>
      <c r="H1916" s="663" t="s">
        <v>1042</v>
      </c>
      <c r="I1916" s="663" t="s">
        <v>215</v>
      </c>
      <c r="J1916" s="663" t="s">
        <v>1043</v>
      </c>
      <c r="K1916" s="663"/>
      <c r="L1916" s="665">
        <v>100.6789635336547</v>
      </c>
      <c r="M1916" s="665">
        <v>20</v>
      </c>
      <c r="N1916" s="666">
        <v>2013.579270673094</v>
      </c>
    </row>
    <row r="1917" spans="1:14" ht="14.4" customHeight="1" x14ac:dyDescent="0.3">
      <c r="A1917" s="661" t="s">
        <v>3816</v>
      </c>
      <c r="B1917" s="662" t="s">
        <v>4200</v>
      </c>
      <c r="C1917" s="663" t="s">
        <v>3962</v>
      </c>
      <c r="D1917" s="664" t="s">
        <v>4216</v>
      </c>
      <c r="E1917" s="663" t="s">
        <v>597</v>
      </c>
      <c r="F1917" s="664" t="s">
        <v>4237</v>
      </c>
      <c r="G1917" s="663" t="s">
        <v>627</v>
      </c>
      <c r="H1917" s="663" t="s">
        <v>1070</v>
      </c>
      <c r="I1917" s="663" t="s">
        <v>1071</v>
      </c>
      <c r="J1917" s="663" t="s">
        <v>1072</v>
      </c>
      <c r="K1917" s="663" t="s">
        <v>1073</v>
      </c>
      <c r="L1917" s="665">
        <v>112.96003016257234</v>
      </c>
      <c r="M1917" s="665">
        <v>40</v>
      </c>
      <c r="N1917" s="666">
        <v>4518.4012065028937</v>
      </c>
    </row>
    <row r="1918" spans="1:14" ht="14.4" customHeight="1" x14ac:dyDescent="0.3">
      <c r="A1918" s="661" t="s">
        <v>3816</v>
      </c>
      <c r="B1918" s="662" t="s">
        <v>4200</v>
      </c>
      <c r="C1918" s="663" t="s">
        <v>3962</v>
      </c>
      <c r="D1918" s="664" t="s">
        <v>4216</v>
      </c>
      <c r="E1918" s="663" t="s">
        <v>597</v>
      </c>
      <c r="F1918" s="664" t="s">
        <v>4237</v>
      </c>
      <c r="G1918" s="663" t="s">
        <v>627</v>
      </c>
      <c r="H1918" s="663" t="s">
        <v>1155</v>
      </c>
      <c r="I1918" s="663" t="s">
        <v>1156</v>
      </c>
      <c r="J1918" s="663" t="s">
        <v>1157</v>
      </c>
      <c r="K1918" s="663"/>
      <c r="L1918" s="665">
        <v>425.04016295945519</v>
      </c>
      <c r="M1918" s="665">
        <v>5</v>
      </c>
      <c r="N1918" s="666">
        <v>2125.2008147972761</v>
      </c>
    </row>
    <row r="1919" spans="1:14" ht="14.4" customHeight="1" x14ac:dyDescent="0.3">
      <c r="A1919" s="661" t="s">
        <v>3816</v>
      </c>
      <c r="B1919" s="662" t="s">
        <v>4200</v>
      </c>
      <c r="C1919" s="663" t="s">
        <v>3962</v>
      </c>
      <c r="D1919" s="664" t="s">
        <v>4216</v>
      </c>
      <c r="E1919" s="663" t="s">
        <v>597</v>
      </c>
      <c r="F1919" s="664" t="s">
        <v>4237</v>
      </c>
      <c r="G1919" s="663" t="s">
        <v>627</v>
      </c>
      <c r="H1919" s="663" t="s">
        <v>1173</v>
      </c>
      <c r="I1919" s="663" t="s">
        <v>1174</v>
      </c>
      <c r="J1919" s="663" t="s">
        <v>674</v>
      </c>
      <c r="K1919" s="663" t="s">
        <v>1175</v>
      </c>
      <c r="L1919" s="665">
        <v>42.17000000000003</v>
      </c>
      <c r="M1919" s="665">
        <v>1</v>
      </c>
      <c r="N1919" s="666">
        <v>42.17000000000003</v>
      </c>
    </row>
    <row r="1920" spans="1:14" ht="14.4" customHeight="1" x14ac:dyDescent="0.3">
      <c r="A1920" s="661" t="s">
        <v>3816</v>
      </c>
      <c r="B1920" s="662" t="s">
        <v>4200</v>
      </c>
      <c r="C1920" s="663" t="s">
        <v>3962</v>
      </c>
      <c r="D1920" s="664" t="s">
        <v>4216</v>
      </c>
      <c r="E1920" s="663" t="s">
        <v>597</v>
      </c>
      <c r="F1920" s="664" t="s">
        <v>4237</v>
      </c>
      <c r="G1920" s="663" t="s">
        <v>627</v>
      </c>
      <c r="H1920" s="663" t="s">
        <v>3132</v>
      </c>
      <c r="I1920" s="663" t="s">
        <v>3133</v>
      </c>
      <c r="J1920" s="663" t="s">
        <v>2560</v>
      </c>
      <c r="K1920" s="663" t="s">
        <v>660</v>
      </c>
      <c r="L1920" s="665">
        <v>57.22000776029715</v>
      </c>
      <c r="M1920" s="665">
        <v>2</v>
      </c>
      <c r="N1920" s="666">
        <v>114.4400155205943</v>
      </c>
    </row>
    <row r="1921" spans="1:14" ht="14.4" customHeight="1" x14ac:dyDescent="0.3">
      <c r="A1921" s="661" t="s">
        <v>3816</v>
      </c>
      <c r="B1921" s="662" t="s">
        <v>4200</v>
      </c>
      <c r="C1921" s="663" t="s">
        <v>3962</v>
      </c>
      <c r="D1921" s="664" t="s">
        <v>4216</v>
      </c>
      <c r="E1921" s="663" t="s">
        <v>597</v>
      </c>
      <c r="F1921" s="664" t="s">
        <v>4237</v>
      </c>
      <c r="G1921" s="663" t="s">
        <v>627</v>
      </c>
      <c r="H1921" s="663" t="s">
        <v>3854</v>
      </c>
      <c r="I1921" s="663" t="s">
        <v>3855</v>
      </c>
      <c r="J1921" s="663" t="s">
        <v>3856</v>
      </c>
      <c r="K1921" s="663" t="s">
        <v>3857</v>
      </c>
      <c r="L1921" s="665">
        <v>131.89999999999998</v>
      </c>
      <c r="M1921" s="665">
        <v>1</v>
      </c>
      <c r="N1921" s="666">
        <v>131.89999999999998</v>
      </c>
    </row>
    <row r="1922" spans="1:14" ht="14.4" customHeight="1" x14ac:dyDescent="0.3">
      <c r="A1922" s="661" t="s">
        <v>3816</v>
      </c>
      <c r="B1922" s="662" t="s">
        <v>4200</v>
      </c>
      <c r="C1922" s="663" t="s">
        <v>3962</v>
      </c>
      <c r="D1922" s="664" t="s">
        <v>4216</v>
      </c>
      <c r="E1922" s="663" t="s">
        <v>597</v>
      </c>
      <c r="F1922" s="664" t="s">
        <v>4237</v>
      </c>
      <c r="G1922" s="663" t="s">
        <v>627</v>
      </c>
      <c r="H1922" s="663" t="s">
        <v>1221</v>
      </c>
      <c r="I1922" s="663" t="s">
        <v>1222</v>
      </c>
      <c r="J1922" s="663" t="s">
        <v>740</v>
      </c>
      <c r="K1922" s="663" t="s">
        <v>1223</v>
      </c>
      <c r="L1922" s="665">
        <v>57.305221296736931</v>
      </c>
      <c r="M1922" s="665">
        <v>60</v>
      </c>
      <c r="N1922" s="666">
        <v>3438.3132778042159</v>
      </c>
    </row>
    <row r="1923" spans="1:14" ht="14.4" customHeight="1" x14ac:dyDescent="0.3">
      <c r="A1923" s="661" t="s">
        <v>3816</v>
      </c>
      <c r="B1923" s="662" t="s">
        <v>4200</v>
      </c>
      <c r="C1923" s="663" t="s">
        <v>3962</v>
      </c>
      <c r="D1923" s="664" t="s">
        <v>4216</v>
      </c>
      <c r="E1923" s="663" t="s">
        <v>597</v>
      </c>
      <c r="F1923" s="664" t="s">
        <v>4237</v>
      </c>
      <c r="G1923" s="663" t="s">
        <v>627</v>
      </c>
      <c r="H1923" s="663" t="s">
        <v>1233</v>
      </c>
      <c r="I1923" s="663" t="s">
        <v>1234</v>
      </c>
      <c r="J1923" s="663" t="s">
        <v>1235</v>
      </c>
      <c r="K1923" s="663" t="s">
        <v>1236</v>
      </c>
      <c r="L1923" s="665">
        <v>563.15</v>
      </c>
      <c r="M1923" s="665">
        <v>1</v>
      </c>
      <c r="N1923" s="666">
        <v>563.15</v>
      </c>
    </row>
    <row r="1924" spans="1:14" ht="14.4" customHeight="1" x14ac:dyDescent="0.3">
      <c r="A1924" s="661" t="s">
        <v>3816</v>
      </c>
      <c r="B1924" s="662" t="s">
        <v>4200</v>
      </c>
      <c r="C1924" s="663" t="s">
        <v>3962</v>
      </c>
      <c r="D1924" s="664" t="s">
        <v>4216</v>
      </c>
      <c r="E1924" s="663" t="s">
        <v>597</v>
      </c>
      <c r="F1924" s="664" t="s">
        <v>4237</v>
      </c>
      <c r="G1924" s="663" t="s">
        <v>627</v>
      </c>
      <c r="H1924" s="663" t="s">
        <v>2943</v>
      </c>
      <c r="I1924" s="663" t="s">
        <v>2944</v>
      </c>
      <c r="J1924" s="663" t="s">
        <v>2945</v>
      </c>
      <c r="K1924" s="663" t="s">
        <v>2946</v>
      </c>
      <c r="L1924" s="665">
        <v>51.672857142857147</v>
      </c>
      <c r="M1924" s="665">
        <v>7</v>
      </c>
      <c r="N1924" s="666">
        <v>361.71000000000004</v>
      </c>
    </row>
    <row r="1925" spans="1:14" ht="14.4" customHeight="1" x14ac:dyDescent="0.3">
      <c r="A1925" s="661" t="s">
        <v>3816</v>
      </c>
      <c r="B1925" s="662" t="s">
        <v>4200</v>
      </c>
      <c r="C1925" s="663" t="s">
        <v>3962</v>
      </c>
      <c r="D1925" s="664" t="s">
        <v>4216</v>
      </c>
      <c r="E1925" s="663" t="s">
        <v>597</v>
      </c>
      <c r="F1925" s="664" t="s">
        <v>4237</v>
      </c>
      <c r="G1925" s="663" t="s">
        <v>627</v>
      </c>
      <c r="H1925" s="663" t="s">
        <v>3232</v>
      </c>
      <c r="I1925" s="663" t="s">
        <v>3233</v>
      </c>
      <c r="J1925" s="663" t="s">
        <v>3234</v>
      </c>
      <c r="K1925" s="663" t="s">
        <v>1586</v>
      </c>
      <c r="L1925" s="665">
        <v>47.76997945213337</v>
      </c>
      <c r="M1925" s="665">
        <v>5</v>
      </c>
      <c r="N1925" s="666">
        <v>238.84989726066686</v>
      </c>
    </row>
    <row r="1926" spans="1:14" ht="14.4" customHeight="1" x14ac:dyDescent="0.3">
      <c r="A1926" s="661" t="s">
        <v>3816</v>
      </c>
      <c r="B1926" s="662" t="s">
        <v>4200</v>
      </c>
      <c r="C1926" s="663" t="s">
        <v>3962</v>
      </c>
      <c r="D1926" s="664" t="s">
        <v>4216</v>
      </c>
      <c r="E1926" s="663" t="s">
        <v>597</v>
      </c>
      <c r="F1926" s="664" t="s">
        <v>4237</v>
      </c>
      <c r="G1926" s="663" t="s">
        <v>627</v>
      </c>
      <c r="H1926" s="663" t="s">
        <v>1396</v>
      </c>
      <c r="I1926" s="663" t="s">
        <v>1397</v>
      </c>
      <c r="J1926" s="663" t="s">
        <v>1398</v>
      </c>
      <c r="K1926" s="663" t="s">
        <v>1399</v>
      </c>
      <c r="L1926" s="665">
        <v>53.46</v>
      </c>
      <c r="M1926" s="665">
        <v>70</v>
      </c>
      <c r="N1926" s="666">
        <v>3742.2000000000003</v>
      </c>
    </row>
    <row r="1927" spans="1:14" ht="14.4" customHeight="1" x14ac:dyDescent="0.3">
      <c r="A1927" s="661" t="s">
        <v>3816</v>
      </c>
      <c r="B1927" s="662" t="s">
        <v>4200</v>
      </c>
      <c r="C1927" s="663" t="s">
        <v>3962</v>
      </c>
      <c r="D1927" s="664" t="s">
        <v>4216</v>
      </c>
      <c r="E1927" s="663" t="s">
        <v>597</v>
      </c>
      <c r="F1927" s="664" t="s">
        <v>4237</v>
      </c>
      <c r="G1927" s="663" t="s">
        <v>627</v>
      </c>
      <c r="H1927" s="663" t="s">
        <v>1432</v>
      </c>
      <c r="I1927" s="663" t="s">
        <v>1433</v>
      </c>
      <c r="J1927" s="663" t="s">
        <v>1434</v>
      </c>
      <c r="K1927" s="663" t="s">
        <v>1435</v>
      </c>
      <c r="L1927" s="665">
        <v>178.94</v>
      </c>
      <c r="M1927" s="665">
        <v>2</v>
      </c>
      <c r="N1927" s="666">
        <v>357.88</v>
      </c>
    </row>
    <row r="1928" spans="1:14" ht="14.4" customHeight="1" x14ac:dyDescent="0.3">
      <c r="A1928" s="661" t="s">
        <v>3816</v>
      </c>
      <c r="B1928" s="662" t="s">
        <v>4200</v>
      </c>
      <c r="C1928" s="663" t="s">
        <v>3962</v>
      </c>
      <c r="D1928" s="664" t="s">
        <v>4216</v>
      </c>
      <c r="E1928" s="663" t="s">
        <v>597</v>
      </c>
      <c r="F1928" s="664" t="s">
        <v>4237</v>
      </c>
      <c r="G1928" s="663" t="s">
        <v>627</v>
      </c>
      <c r="H1928" s="663" t="s">
        <v>1456</v>
      </c>
      <c r="I1928" s="663" t="s">
        <v>1457</v>
      </c>
      <c r="J1928" s="663" t="s">
        <v>1458</v>
      </c>
      <c r="K1928" s="663" t="s">
        <v>1459</v>
      </c>
      <c r="L1928" s="665">
        <v>382.11</v>
      </c>
      <c r="M1928" s="665">
        <v>1</v>
      </c>
      <c r="N1928" s="666">
        <v>382.11</v>
      </c>
    </row>
    <row r="1929" spans="1:14" ht="14.4" customHeight="1" x14ac:dyDescent="0.3">
      <c r="A1929" s="661" t="s">
        <v>3816</v>
      </c>
      <c r="B1929" s="662" t="s">
        <v>4200</v>
      </c>
      <c r="C1929" s="663" t="s">
        <v>3962</v>
      </c>
      <c r="D1929" s="664" t="s">
        <v>4216</v>
      </c>
      <c r="E1929" s="663" t="s">
        <v>597</v>
      </c>
      <c r="F1929" s="664" t="s">
        <v>4237</v>
      </c>
      <c r="G1929" s="663" t="s">
        <v>627</v>
      </c>
      <c r="H1929" s="663" t="s">
        <v>3870</v>
      </c>
      <c r="I1929" s="663" t="s">
        <v>3871</v>
      </c>
      <c r="J1929" s="663" t="s">
        <v>3872</v>
      </c>
      <c r="K1929" s="663" t="s">
        <v>3873</v>
      </c>
      <c r="L1929" s="665">
        <v>89.000004348110423</v>
      </c>
      <c r="M1929" s="665">
        <v>4</v>
      </c>
      <c r="N1929" s="666">
        <v>356.00001739244169</v>
      </c>
    </row>
    <row r="1930" spans="1:14" ht="14.4" customHeight="1" x14ac:dyDescent="0.3">
      <c r="A1930" s="661" t="s">
        <v>3816</v>
      </c>
      <c r="B1930" s="662" t="s">
        <v>4200</v>
      </c>
      <c r="C1930" s="663" t="s">
        <v>3962</v>
      </c>
      <c r="D1930" s="664" t="s">
        <v>4216</v>
      </c>
      <c r="E1930" s="663" t="s">
        <v>597</v>
      </c>
      <c r="F1930" s="664" t="s">
        <v>4237</v>
      </c>
      <c r="G1930" s="663" t="s">
        <v>627</v>
      </c>
      <c r="H1930" s="663" t="s">
        <v>1495</v>
      </c>
      <c r="I1930" s="663" t="s">
        <v>215</v>
      </c>
      <c r="J1930" s="663" t="s">
        <v>1496</v>
      </c>
      <c r="K1930" s="663"/>
      <c r="L1930" s="665">
        <v>127.51666430618843</v>
      </c>
      <c r="M1930" s="665">
        <v>3</v>
      </c>
      <c r="N1930" s="666">
        <v>382.54999291856529</v>
      </c>
    </row>
    <row r="1931" spans="1:14" ht="14.4" customHeight="1" x14ac:dyDescent="0.3">
      <c r="A1931" s="661" t="s">
        <v>3816</v>
      </c>
      <c r="B1931" s="662" t="s">
        <v>4200</v>
      </c>
      <c r="C1931" s="663" t="s">
        <v>3962</v>
      </c>
      <c r="D1931" s="664" t="s">
        <v>4216</v>
      </c>
      <c r="E1931" s="663" t="s">
        <v>597</v>
      </c>
      <c r="F1931" s="664" t="s">
        <v>4237</v>
      </c>
      <c r="G1931" s="663" t="s">
        <v>627</v>
      </c>
      <c r="H1931" s="663" t="s">
        <v>1527</v>
      </c>
      <c r="I1931" s="663" t="s">
        <v>1528</v>
      </c>
      <c r="J1931" s="663" t="s">
        <v>1529</v>
      </c>
      <c r="K1931" s="663" t="s">
        <v>1530</v>
      </c>
      <c r="L1931" s="665">
        <v>325.15999999999997</v>
      </c>
      <c r="M1931" s="665">
        <v>3</v>
      </c>
      <c r="N1931" s="666">
        <v>975.4799999999999</v>
      </c>
    </row>
    <row r="1932" spans="1:14" ht="14.4" customHeight="1" x14ac:dyDescent="0.3">
      <c r="A1932" s="661" t="s">
        <v>3816</v>
      </c>
      <c r="B1932" s="662" t="s">
        <v>4200</v>
      </c>
      <c r="C1932" s="663" t="s">
        <v>3962</v>
      </c>
      <c r="D1932" s="664" t="s">
        <v>4216</v>
      </c>
      <c r="E1932" s="663" t="s">
        <v>597</v>
      </c>
      <c r="F1932" s="664" t="s">
        <v>4237</v>
      </c>
      <c r="G1932" s="663" t="s">
        <v>627</v>
      </c>
      <c r="H1932" s="663" t="s">
        <v>3350</v>
      </c>
      <c r="I1932" s="663" t="s">
        <v>215</v>
      </c>
      <c r="J1932" s="663" t="s">
        <v>3351</v>
      </c>
      <c r="K1932" s="663"/>
      <c r="L1932" s="665">
        <v>51.818602645825806</v>
      </c>
      <c r="M1932" s="665">
        <v>10</v>
      </c>
      <c r="N1932" s="666">
        <v>518.18602645825808</v>
      </c>
    </row>
    <row r="1933" spans="1:14" ht="14.4" customHeight="1" x14ac:dyDescent="0.3">
      <c r="A1933" s="661" t="s">
        <v>3816</v>
      </c>
      <c r="B1933" s="662" t="s">
        <v>4200</v>
      </c>
      <c r="C1933" s="663" t="s">
        <v>3962</v>
      </c>
      <c r="D1933" s="664" t="s">
        <v>4216</v>
      </c>
      <c r="E1933" s="663" t="s">
        <v>597</v>
      </c>
      <c r="F1933" s="664" t="s">
        <v>4237</v>
      </c>
      <c r="G1933" s="663" t="s">
        <v>627</v>
      </c>
      <c r="H1933" s="663" t="s">
        <v>3876</v>
      </c>
      <c r="I1933" s="663" t="s">
        <v>3876</v>
      </c>
      <c r="J1933" s="663" t="s">
        <v>3877</v>
      </c>
      <c r="K1933" s="663" t="s">
        <v>3878</v>
      </c>
      <c r="L1933" s="665">
        <v>108.81480000000001</v>
      </c>
      <c r="M1933" s="665">
        <v>70</v>
      </c>
      <c r="N1933" s="666">
        <v>7617.0360000000001</v>
      </c>
    </row>
    <row r="1934" spans="1:14" ht="14.4" customHeight="1" x14ac:dyDescent="0.3">
      <c r="A1934" s="661" t="s">
        <v>3816</v>
      </c>
      <c r="B1934" s="662" t="s">
        <v>4200</v>
      </c>
      <c r="C1934" s="663" t="s">
        <v>3962</v>
      </c>
      <c r="D1934" s="664" t="s">
        <v>4216</v>
      </c>
      <c r="E1934" s="663" t="s">
        <v>597</v>
      </c>
      <c r="F1934" s="664" t="s">
        <v>4237</v>
      </c>
      <c r="G1934" s="663" t="s">
        <v>627</v>
      </c>
      <c r="H1934" s="663" t="s">
        <v>3883</v>
      </c>
      <c r="I1934" s="663" t="s">
        <v>215</v>
      </c>
      <c r="J1934" s="663" t="s">
        <v>3884</v>
      </c>
      <c r="K1934" s="663"/>
      <c r="L1934" s="665">
        <v>45.086005668343958</v>
      </c>
      <c r="M1934" s="665">
        <v>10</v>
      </c>
      <c r="N1934" s="666">
        <v>450.86005668343955</v>
      </c>
    </row>
    <row r="1935" spans="1:14" ht="14.4" customHeight="1" x14ac:dyDescent="0.3">
      <c r="A1935" s="661" t="s">
        <v>3816</v>
      </c>
      <c r="B1935" s="662" t="s">
        <v>4200</v>
      </c>
      <c r="C1935" s="663" t="s">
        <v>3962</v>
      </c>
      <c r="D1935" s="664" t="s">
        <v>4216</v>
      </c>
      <c r="E1935" s="663" t="s">
        <v>597</v>
      </c>
      <c r="F1935" s="664" t="s">
        <v>4237</v>
      </c>
      <c r="G1935" s="663" t="s">
        <v>627</v>
      </c>
      <c r="H1935" s="663" t="s">
        <v>3885</v>
      </c>
      <c r="I1935" s="663" t="s">
        <v>215</v>
      </c>
      <c r="J1935" s="663" t="s">
        <v>3886</v>
      </c>
      <c r="K1935" s="663"/>
      <c r="L1935" s="665">
        <v>335.1320044021968</v>
      </c>
      <c r="M1935" s="665">
        <v>1</v>
      </c>
      <c r="N1935" s="666">
        <v>335.1320044021968</v>
      </c>
    </row>
    <row r="1936" spans="1:14" ht="14.4" customHeight="1" x14ac:dyDescent="0.3">
      <c r="A1936" s="661" t="s">
        <v>3816</v>
      </c>
      <c r="B1936" s="662" t="s">
        <v>4200</v>
      </c>
      <c r="C1936" s="663" t="s">
        <v>3962</v>
      </c>
      <c r="D1936" s="664" t="s">
        <v>4216</v>
      </c>
      <c r="E1936" s="663" t="s">
        <v>597</v>
      </c>
      <c r="F1936" s="664" t="s">
        <v>4237</v>
      </c>
      <c r="G1936" s="663" t="s">
        <v>627</v>
      </c>
      <c r="H1936" s="663" t="s">
        <v>3415</v>
      </c>
      <c r="I1936" s="663" t="s">
        <v>215</v>
      </c>
      <c r="J1936" s="663" t="s">
        <v>3416</v>
      </c>
      <c r="K1936" s="663"/>
      <c r="L1936" s="665">
        <v>179.95</v>
      </c>
      <c r="M1936" s="665">
        <v>2</v>
      </c>
      <c r="N1936" s="666">
        <v>359.9</v>
      </c>
    </row>
    <row r="1937" spans="1:14" ht="14.4" customHeight="1" x14ac:dyDescent="0.3">
      <c r="A1937" s="661" t="s">
        <v>3816</v>
      </c>
      <c r="B1937" s="662" t="s">
        <v>4200</v>
      </c>
      <c r="C1937" s="663" t="s">
        <v>3962</v>
      </c>
      <c r="D1937" s="664" t="s">
        <v>4216</v>
      </c>
      <c r="E1937" s="663" t="s">
        <v>597</v>
      </c>
      <c r="F1937" s="664" t="s">
        <v>4237</v>
      </c>
      <c r="G1937" s="663" t="s">
        <v>627</v>
      </c>
      <c r="H1937" s="663" t="s">
        <v>3905</v>
      </c>
      <c r="I1937" s="663" t="s">
        <v>3906</v>
      </c>
      <c r="J1937" s="663" t="s">
        <v>3907</v>
      </c>
      <c r="K1937" s="663" t="s">
        <v>3908</v>
      </c>
      <c r="L1937" s="665">
        <v>114.1036363636364</v>
      </c>
      <c r="M1937" s="665">
        <v>55</v>
      </c>
      <c r="N1937" s="666">
        <v>6275.7000000000016</v>
      </c>
    </row>
    <row r="1938" spans="1:14" ht="14.4" customHeight="1" x14ac:dyDescent="0.3">
      <c r="A1938" s="661" t="s">
        <v>3816</v>
      </c>
      <c r="B1938" s="662" t="s">
        <v>4200</v>
      </c>
      <c r="C1938" s="663" t="s">
        <v>3962</v>
      </c>
      <c r="D1938" s="664" t="s">
        <v>4216</v>
      </c>
      <c r="E1938" s="663" t="s">
        <v>597</v>
      </c>
      <c r="F1938" s="664" t="s">
        <v>4237</v>
      </c>
      <c r="G1938" s="663" t="s">
        <v>627</v>
      </c>
      <c r="H1938" s="663" t="s">
        <v>2986</v>
      </c>
      <c r="I1938" s="663" t="s">
        <v>215</v>
      </c>
      <c r="J1938" s="663" t="s">
        <v>2987</v>
      </c>
      <c r="K1938" s="663"/>
      <c r="L1938" s="665">
        <v>52.943799104066166</v>
      </c>
      <c r="M1938" s="665">
        <v>6</v>
      </c>
      <c r="N1938" s="666">
        <v>317.66279462439701</v>
      </c>
    </row>
    <row r="1939" spans="1:14" ht="14.4" customHeight="1" x14ac:dyDescent="0.3">
      <c r="A1939" s="661" t="s">
        <v>3816</v>
      </c>
      <c r="B1939" s="662" t="s">
        <v>4200</v>
      </c>
      <c r="C1939" s="663" t="s">
        <v>3962</v>
      </c>
      <c r="D1939" s="664" t="s">
        <v>4216</v>
      </c>
      <c r="E1939" s="663" t="s">
        <v>597</v>
      </c>
      <c r="F1939" s="664" t="s">
        <v>4237</v>
      </c>
      <c r="G1939" s="663" t="s">
        <v>627</v>
      </c>
      <c r="H1939" s="663" t="s">
        <v>3005</v>
      </c>
      <c r="I1939" s="663" t="s">
        <v>215</v>
      </c>
      <c r="J1939" s="663" t="s">
        <v>3006</v>
      </c>
      <c r="K1939" s="663"/>
      <c r="L1939" s="665">
        <v>50.495719004838392</v>
      </c>
      <c r="M1939" s="665">
        <v>26</v>
      </c>
      <c r="N1939" s="666">
        <v>1312.8886941257981</v>
      </c>
    </row>
    <row r="1940" spans="1:14" ht="14.4" customHeight="1" x14ac:dyDescent="0.3">
      <c r="A1940" s="661" t="s">
        <v>3816</v>
      </c>
      <c r="B1940" s="662" t="s">
        <v>4200</v>
      </c>
      <c r="C1940" s="663" t="s">
        <v>3962</v>
      </c>
      <c r="D1940" s="664" t="s">
        <v>4216</v>
      </c>
      <c r="E1940" s="663" t="s">
        <v>597</v>
      </c>
      <c r="F1940" s="664" t="s">
        <v>4237</v>
      </c>
      <c r="G1940" s="663" t="s">
        <v>627</v>
      </c>
      <c r="H1940" s="663" t="s">
        <v>3912</v>
      </c>
      <c r="I1940" s="663" t="s">
        <v>215</v>
      </c>
      <c r="J1940" s="663" t="s">
        <v>3913</v>
      </c>
      <c r="K1940" s="663"/>
      <c r="L1940" s="665">
        <v>132.1003030271826</v>
      </c>
      <c r="M1940" s="665">
        <v>7</v>
      </c>
      <c r="N1940" s="666">
        <v>924.70212119027826</v>
      </c>
    </row>
    <row r="1941" spans="1:14" ht="14.4" customHeight="1" x14ac:dyDescent="0.3">
      <c r="A1941" s="661" t="s">
        <v>3816</v>
      </c>
      <c r="B1941" s="662" t="s">
        <v>4200</v>
      </c>
      <c r="C1941" s="663" t="s">
        <v>3962</v>
      </c>
      <c r="D1941" s="664" t="s">
        <v>4216</v>
      </c>
      <c r="E1941" s="663" t="s">
        <v>597</v>
      </c>
      <c r="F1941" s="664" t="s">
        <v>4237</v>
      </c>
      <c r="G1941" s="663" t="s">
        <v>627</v>
      </c>
      <c r="H1941" s="663" t="s">
        <v>2997</v>
      </c>
      <c r="I1941" s="663" t="s">
        <v>2997</v>
      </c>
      <c r="J1941" s="663" t="s">
        <v>2998</v>
      </c>
      <c r="K1941" s="663" t="s">
        <v>2999</v>
      </c>
      <c r="L1941" s="665">
        <v>199.98</v>
      </c>
      <c r="M1941" s="665">
        <v>4</v>
      </c>
      <c r="N1941" s="666">
        <v>799.92</v>
      </c>
    </row>
    <row r="1942" spans="1:14" ht="14.4" customHeight="1" x14ac:dyDescent="0.3">
      <c r="A1942" s="661" t="s">
        <v>3816</v>
      </c>
      <c r="B1942" s="662" t="s">
        <v>4200</v>
      </c>
      <c r="C1942" s="663" t="s">
        <v>3962</v>
      </c>
      <c r="D1942" s="664" t="s">
        <v>4216</v>
      </c>
      <c r="E1942" s="663" t="s">
        <v>597</v>
      </c>
      <c r="F1942" s="664" t="s">
        <v>4237</v>
      </c>
      <c r="G1942" s="663" t="s">
        <v>627</v>
      </c>
      <c r="H1942" s="663" t="s">
        <v>1756</v>
      </c>
      <c r="I1942" s="663" t="s">
        <v>1756</v>
      </c>
      <c r="J1942" s="663" t="s">
        <v>1757</v>
      </c>
      <c r="K1942" s="663" t="s">
        <v>1758</v>
      </c>
      <c r="L1942" s="665">
        <v>375.45</v>
      </c>
      <c r="M1942" s="665">
        <v>2</v>
      </c>
      <c r="N1942" s="666">
        <v>750.9</v>
      </c>
    </row>
    <row r="1943" spans="1:14" ht="14.4" customHeight="1" x14ac:dyDescent="0.3">
      <c r="A1943" s="661" t="s">
        <v>3816</v>
      </c>
      <c r="B1943" s="662" t="s">
        <v>4200</v>
      </c>
      <c r="C1943" s="663" t="s">
        <v>3962</v>
      </c>
      <c r="D1943" s="664" t="s">
        <v>4216</v>
      </c>
      <c r="E1943" s="663" t="s">
        <v>597</v>
      </c>
      <c r="F1943" s="664" t="s">
        <v>4237</v>
      </c>
      <c r="G1943" s="663" t="s">
        <v>627</v>
      </c>
      <c r="H1943" s="663" t="s">
        <v>1759</v>
      </c>
      <c r="I1943" s="663" t="s">
        <v>1759</v>
      </c>
      <c r="J1943" s="663" t="s">
        <v>1760</v>
      </c>
      <c r="K1943" s="663" t="s">
        <v>1761</v>
      </c>
      <c r="L1943" s="665">
        <v>220.3</v>
      </c>
      <c r="M1943" s="665">
        <v>2</v>
      </c>
      <c r="N1943" s="666">
        <v>440.6</v>
      </c>
    </row>
    <row r="1944" spans="1:14" ht="14.4" customHeight="1" x14ac:dyDescent="0.3">
      <c r="A1944" s="661" t="s">
        <v>3816</v>
      </c>
      <c r="B1944" s="662" t="s">
        <v>4200</v>
      </c>
      <c r="C1944" s="663" t="s">
        <v>3962</v>
      </c>
      <c r="D1944" s="664" t="s">
        <v>4216</v>
      </c>
      <c r="E1944" s="663" t="s">
        <v>597</v>
      </c>
      <c r="F1944" s="664" t="s">
        <v>4237</v>
      </c>
      <c r="G1944" s="663" t="s">
        <v>1772</v>
      </c>
      <c r="H1944" s="663" t="s">
        <v>1773</v>
      </c>
      <c r="I1944" s="663" t="s">
        <v>1773</v>
      </c>
      <c r="J1944" s="663" t="s">
        <v>623</v>
      </c>
      <c r="K1944" s="663" t="s">
        <v>1774</v>
      </c>
      <c r="L1944" s="665">
        <v>99.794997658849411</v>
      </c>
      <c r="M1944" s="665">
        <v>2</v>
      </c>
      <c r="N1944" s="666">
        <v>199.58999531769882</v>
      </c>
    </row>
    <row r="1945" spans="1:14" ht="14.4" customHeight="1" x14ac:dyDescent="0.3">
      <c r="A1945" s="661" t="s">
        <v>3816</v>
      </c>
      <c r="B1945" s="662" t="s">
        <v>4200</v>
      </c>
      <c r="C1945" s="663" t="s">
        <v>3962</v>
      </c>
      <c r="D1945" s="664" t="s">
        <v>4216</v>
      </c>
      <c r="E1945" s="663" t="s">
        <v>597</v>
      </c>
      <c r="F1945" s="664" t="s">
        <v>4237</v>
      </c>
      <c r="G1945" s="663" t="s">
        <v>1772</v>
      </c>
      <c r="H1945" s="663" t="s">
        <v>1815</v>
      </c>
      <c r="I1945" s="663" t="s">
        <v>1816</v>
      </c>
      <c r="J1945" s="663" t="s">
        <v>1817</v>
      </c>
      <c r="K1945" s="663" t="s">
        <v>1818</v>
      </c>
      <c r="L1945" s="665">
        <v>95.65</v>
      </c>
      <c r="M1945" s="665">
        <v>1</v>
      </c>
      <c r="N1945" s="666">
        <v>95.65</v>
      </c>
    </row>
    <row r="1946" spans="1:14" ht="14.4" customHeight="1" x14ac:dyDescent="0.3">
      <c r="A1946" s="661" t="s">
        <v>3816</v>
      </c>
      <c r="B1946" s="662" t="s">
        <v>4200</v>
      </c>
      <c r="C1946" s="663" t="s">
        <v>3962</v>
      </c>
      <c r="D1946" s="664" t="s">
        <v>4216</v>
      </c>
      <c r="E1946" s="663" t="s">
        <v>597</v>
      </c>
      <c r="F1946" s="664" t="s">
        <v>4237</v>
      </c>
      <c r="G1946" s="663" t="s">
        <v>1772</v>
      </c>
      <c r="H1946" s="663" t="s">
        <v>1819</v>
      </c>
      <c r="I1946" s="663" t="s">
        <v>1820</v>
      </c>
      <c r="J1946" s="663" t="s">
        <v>1821</v>
      </c>
      <c r="K1946" s="663" t="s">
        <v>1822</v>
      </c>
      <c r="L1946" s="665">
        <v>630.66</v>
      </c>
      <c r="M1946" s="665">
        <v>3</v>
      </c>
      <c r="N1946" s="666">
        <v>1891.98</v>
      </c>
    </row>
    <row r="1947" spans="1:14" ht="14.4" customHeight="1" x14ac:dyDescent="0.3">
      <c r="A1947" s="661" t="s">
        <v>3816</v>
      </c>
      <c r="B1947" s="662" t="s">
        <v>4200</v>
      </c>
      <c r="C1947" s="663" t="s">
        <v>3962</v>
      </c>
      <c r="D1947" s="664" t="s">
        <v>4216</v>
      </c>
      <c r="E1947" s="663" t="s">
        <v>597</v>
      </c>
      <c r="F1947" s="664" t="s">
        <v>4237</v>
      </c>
      <c r="G1947" s="663" t="s">
        <v>1772</v>
      </c>
      <c r="H1947" s="663" t="s">
        <v>1823</v>
      </c>
      <c r="I1947" s="663" t="s">
        <v>1824</v>
      </c>
      <c r="J1947" s="663" t="s">
        <v>1821</v>
      </c>
      <c r="K1947" s="663" t="s">
        <v>1825</v>
      </c>
      <c r="L1947" s="665">
        <v>721.20000000000016</v>
      </c>
      <c r="M1947" s="665">
        <v>4</v>
      </c>
      <c r="N1947" s="666">
        <v>2884.8000000000006</v>
      </c>
    </row>
    <row r="1948" spans="1:14" ht="14.4" customHeight="1" x14ac:dyDescent="0.3">
      <c r="A1948" s="661" t="s">
        <v>3816</v>
      </c>
      <c r="B1948" s="662" t="s">
        <v>4200</v>
      </c>
      <c r="C1948" s="663" t="s">
        <v>3962</v>
      </c>
      <c r="D1948" s="664" t="s">
        <v>4216</v>
      </c>
      <c r="E1948" s="663" t="s">
        <v>597</v>
      </c>
      <c r="F1948" s="664" t="s">
        <v>4237</v>
      </c>
      <c r="G1948" s="663" t="s">
        <v>1772</v>
      </c>
      <c r="H1948" s="663" t="s">
        <v>1829</v>
      </c>
      <c r="I1948" s="663" t="s">
        <v>1830</v>
      </c>
      <c r="J1948" s="663" t="s">
        <v>1831</v>
      </c>
      <c r="K1948" s="663" t="s">
        <v>1832</v>
      </c>
      <c r="L1948" s="665">
        <v>32.26000128805142</v>
      </c>
      <c r="M1948" s="665">
        <v>10</v>
      </c>
      <c r="N1948" s="666">
        <v>322.60001288051421</v>
      </c>
    </row>
    <row r="1949" spans="1:14" ht="14.4" customHeight="1" x14ac:dyDescent="0.3">
      <c r="A1949" s="661" t="s">
        <v>3816</v>
      </c>
      <c r="B1949" s="662" t="s">
        <v>4200</v>
      </c>
      <c r="C1949" s="663" t="s">
        <v>3962</v>
      </c>
      <c r="D1949" s="664" t="s">
        <v>4216</v>
      </c>
      <c r="E1949" s="663" t="s">
        <v>597</v>
      </c>
      <c r="F1949" s="664" t="s">
        <v>4237</v>
      </c>
      <c r="G1949" s="663" t="s">
        <v>1772</v>
      </c>
      <c r="H1949" s="663" t="s">
        <v>1837</v>
      </c>
      <c r="I1949" s="663" t="s">
        <v>1838</v>
      </c>
      <c r="J1949" s="663" t="s">
        <v>1839</v>
      </c>
      <c r="K1949" s="663" t="s">
        <v>1840</v>
      </c>
      <c r="L1949" s="665">
        <v>46.819727700386913</v>
      </c>
      <c r="M1949" s="665">
        <v>1</v>
      </c>
      <c r="N1949" s="666">
        <v>46.819727700386913</v>
      </c>
    </row>
    <row r="1950" spans="1:14" ht="14.4" customHeight="1" x14ac:dyDescent="0.3">
      <c r="A1950" s="661" t="s">
        <v>3816</v>
      </c>
      <c r="B1950" s="662" t="s">
        <v>4200</v>
      </c>
      <c r="C1950" s="663" t="s">
        <v>3962</v>
      </c>
      <c r="D1950" s="664" t="s">
        <v>4216</v>
      </c>
      <c r="E1950" s="663" t="s">
        <v>597</v>
      </c>
      <c r="F1950" s="664" t="s">
        <v>4237</v>
      </c>
      <c r="G1950" s="663" t="s">
        <v>1772</v>
      </c>
      <c r="H1950" s="663" t="s">
        <v>1873</v>
      </c>
      <c r="I1950" s="663" t="s">
        <v>1874</v>
      </c>
      <c r="J1950" s="663" t="s">
        <v>1875</v>
      </c>
      <c r="K1950" s="663" t="s">
        <v>1876</v>
      </c>
      <c r="L1950" s="665">
        <v>79.182960192031445</v>
      </c>
      <c r="M1950" s="665">
        <v>3</v>
      </c>
      <c r="N1950" s="666">
        <v>237.54888057609432</v>
      </c>
    </row>
    <row r="1951" spans="1:14" ht="14.4" customHeight="1" x14ac:dyDescent="0.3">
      <c r="A1951" s="661" t="s">
        <v>3816</v>
      </c>
      <c r="B1951" s="662" t="s">
        <v>4200</v>
      </c>
      <c r="C1951" s="663" t="s">
        <v>3962</v>
      </c>
      <c r="D1951" s="664" t="s">
        <v>4216</v>
      </c>
      <c r="E1951" s="663" t="s">
        <v>597</v>
      </c>
      <c r="F1951" s="664" t="s">
        <v>4237</v>
      </c>
      <c r="G1951" s="663" t="s">
        <v>1772</v>
      </c>
      <c r="H1951" s="663" t="s">
        <v>1892</v>
      </c>
      <c r="I1951" s="663" t="s">
        <v>1893</v>
      </c>
      <c r="J1951" s="663" t="s">
        <v>1894</v>
      </c>
      <c r="K1951" s="663" t="s">
        <v>621</v>
      </c>
      <c r="L1951" s="665">
        <v>46.990000000000009</v>
      </c>
      <c r="M1951" s="665">
        <v>6</v>
      </c>
      <c r="N1951" s="666">
        <v>281.94000000000005</v>
      </c>
    </row>
    <row r="1952" spans="1:14" ht="14.4" customHeight="1" x14ac:dyDescent="0.3">
      <c r="A1952" s="661" t="s">
        <v>3816</v>
      </c>
      <c r="B1952" s="662" t="s">
        <v>4200</v>
      </c>
      <c r="C1952" s="663" t="s">
        <v>3962</v>
      </c>
      <c r="D1952" s="664" t="s">
        <v>4216</v>
      </c>
      <c r="E1952" s="663" t="s">
        <v>597</v>
      </c>
      <c r="F1952" s="664" t="s">
        <v>4237</v>
      </c>
      <c r="G1952" s="663" t="s">
        <v>1772</v>
      </c>
      <c r="H1952" s="663" t="s">
        <v>1968</v>
      </c>
      <c r="I1952" s="663" t="s">
        <v>1969</v>
      </c>
      <c r="J1952" s="663" t="s">
        <v>1970</v>
      </c>
      <c r="K1952" s="663" t="s">
        <v>1971</v>
      </c>
      <c r="L1952" s="665">
        <v>67.861957156603154</v>
      </c>
      <c r="M1952" s="665">
        <v>40</v>
      </c>
      <c r="N1952" s="666">
        <v>2714.4782862641259</v>
      </c>
    </row>
    <row r="1953" spans="1:14" ht="14.4" customHeight="1" x14ac:dyDescent="0.3">
      <c r="A1953" s="661" t="s">
        <v>3816</v>
      </c>
      <c r="B1953" s="662" t="s">
        <v>4200</v>
      </c>
      <c r="C1953" s="663" t="s">
        <v>3962</v>
      </c>
      <c r="D1953" s="664" t="s">
        <v>4216</v>
      </c>
      <c r="E1953" s="663" t="s">
        <v>597</v>
      </c>
      <c r="F1953" s="664" t="s">
        <v>4237</v>
      </c>
      <c r="G1953" s="663" t="s">
        <v>1772</v>
      </c>
      <c r="H1953" s="663" t="s">
        <v>2024</v>
      </c>
      <c r="I1953" s="663" t="s">
        <v>2025</v>
      </c>
      <c r="J1953" s="663" t="s">
        <v>1821</v>
      </c>
      <c r="K1953" s="663" t="s">
        <v>2026</v>
      </c>
      <c r="L1953" s="665">
        <v>408.95</v>
      </c>
      <c r="M1953" s="665">
        <v>4</v>
      </c>
      <c r="N1953" s="666">
        <v>1635.8</v>
      </c>
    </row>
    <row r="1954" spans="1:14" ht="14.4" customHeight="1" x14ac:dyDescent="0.3">
      <c r="A1954" s="661" t="s">
        <v>3816</v>
      </c>
      <c r="B1954" s="662" t="s">
        <v>4200</v>
      </c>
      <c r="C1954" s="663" t="s">
        <v>3962</v>
      </c>
      <c r="D1954" s="664" t="s">
        <v>4216</v>
      </c>
      <c r="E1954" s="663" t="s">
        <v>597</v>
      </c>
      <c r="F1954" s="664" t="s">
        <v>4237</v>
      </c>
      <c r="G1954" s="663" t="s">
        <v>1772</v>
      </c>
      <c r="H1954" s="663" t="s">
        <v>2098</v>
      </c>
      <c r="I1954" s="663" t="s">
        <v>2099</v>
      </c>
      <c r="J1954" s="663" t="s">
        <v>2100</v>
      </c>
      <c r="K1954" s="663" t="s">
        <v>2101</v>
      </c>
      <c r="L1954" s="665">
        <v>70.179999999999978</v>
      </c>
      <c r="M1954" s="665">
        <v>1</v>
      </c>
      <c r="N1954" s="666">
        <v>70.179999999999978</v>
      </c>
    </row>
    <row r="1955" spans="1:14" ht="14.4" customHeight="1" x14ac:dyDescent="0.3">
      <c r="A1955" s="661" t="s">
        <v>3816</v>
      </c>
      <c r="B1955" s="662" t="s">
        <v>4200</v>
      </c>
      <c r="C1955" s="663" t="s">
        <v>3962</v>
      </c>
      <c r="D1955" s="664" t="s">
        <v>4216</v>
      </c>
      <c r="E1955" s="663" t="s">
        <v>597</v>
      </c>
      <c r="F1955" s="664" t="s">
        <v>4237</v>
      </c>
      <c r="G1955" s="663" t="s">
        <v>1772</v>
      </c>
      <c r="H1955" s="663" t="s">
        <v>2798</v>
      </c>
      <c r="I1955" s="663" t="s">
        <v>2798</v>
      </c>
      <c r="J1955" s="663" t="s">
        <v>2799</v>
      </c>
      <c r="K1955" s="663" t="s">
        <v>2800</v>
      </c>
      <c r="L1955" s="665">
        <v>57.695000000000007</v>
      </c>
      <c r="M1955" s="665">
        <v>8</v>
      </c>
      <c r="N1955" s="666">
        <v>461.56000000000006</v>
      </c>
    </row>
    <row r="1956" spans="1:14" ht="14.4" customHeight="1" x14ac:dyDescent="0.3">
      <c r="A1956" s="661" t="s">
        <v>3816</v>
      </c>
      <c r="B1956" s="662" t="s">
        <v>4200</v>
      </c>
      <c r="C1956" s="663" t="s">
        <v>3962</v>
      </c>
      <c r="D1956" s="664" t="s">
        <v>4216</v>
      </c>
      <c r="E1956" s="663" t="s">
        <v>597</v>
      </c>
      <c r="F1956" s="664" t="s">
        <v>4237</v>
      </c>
      <c r="G1956" s="663" t="s">
        <v>1772</v>
      </c>
      <c r="H1956" s="663" t="s">
        <v>2118</v>
      </c>
      <c r="I1956" s="663" t="s">
        <v>2118</v>
      </c>
      <c r="J1956" s="663" t="s">
        <v>2100</v>
      </c>
      <c r="K1956" s="663" t="s">
        <v>2119</v>
      </c>
      <c r="L1956" s="665">
        <v>140.09</v>
      </c>
      <c r="M1956" s="665">
        <v>1</v>
      </c>
      <c r="N1956" s="666">
        <v>140.09</v>
      </c>
    </row>
    <row r="1957" spans="1:14" ht="14.4" customHeight="1" x14ac:dyDescent="0.3">
      <c r="A1957" s="661" t="s">
        <v>3816</v>
      </c>
      <c r="B1957" s="662" t="s">
        <v>4200</v>
      </c>
      <c r="C1957" s="663" t="s">
        <v>3962</v>
      </c>
      <c r="D1957" s="664" t="s">
        <v>4216</v>
      </c>
      <c r="E1957" s="663" t="s">
        <v>597</v>
      </c>
      <c r="F1957" s="664" t="s">
        <v>4237</v>
      </c>
      <c r="G1957" s="663" t="s">
        <v>1772</v>
      </c>
      <c r="H1957" s="663" t="s">
        <v>2121</v>
      </c>
      <c r="I1957" s="663" t="s">
        <v>2121</v>
      </c>
      <c r="J1957" s="663" t="s">
        <v>1821</v>
      </c>
      <c r="K1957" s="663" t="s">
        <v>2026</v>
      </c>
      <c r="L1957" s="665">
        <v>408.94900000000001</v>
      </c>
      <c r="M1957" s="665">
        <v>3</v>
      </c>
      <c r="N1957" s="666">
        <v>1226.847</v>
      </c>
    </row>
    <row r="1958" spans="1:14" ht="14.4" customHeight="1" x14ac:dyDescent="0.3">
      <c r="A1958" s="661" t="s">
        <v>3816</v>
      </c>
      <c r="B1958" s="662" t="s">
        <v>4200</v>
      </c>
      <c r="C1958" s="663" t="s">
        <v>3962</v>
      </c>
      <c r="D1958" s="664" t="s">
        <v>4216</v>
      </c>
      <c r="E1958" s="663" t="s">
        <v>597</v>
      </c>
      <c r="F1958" s="664" t="s">
        <v>4237</v>
      </c>
      <c r="G1958" s="663" t="s">
        <v>1772</v>
      </c>
      <c r="H1958" s="663" t="s">
        <v>2122</v>
      </c>
      <c r="I1958" s="663" t="s">
        <v>2122</v>
      </c>
      <c r="J1958" s="663" t="s">
        <v>1970</v>
      </c>
      <c r="K1958" s="663" t="s">
        <v>1971</v>
      </c>
      <c r="L1958" s="665">
        <v>67.858888888888899</v>
      </c>
      <c r="M1958" s="665">
        <v>90</v>
      </c>
      <c r="N1958" s="666">
        <v>6107.3000000000011</v>
      </c>
    </row>
    <row r="1959" spans="1:14" ht="14.4" customHeight="1" x14ac:dyDescent="0.3">
      <c r="A1959" s="661" t="s">
        <v>3816</v>
      </c>
      <c r="B1959" s="662" t="s">
        <v>4200</v>
      </c>
      <c r="C1959" s="663" t="s">
        <v>3962</v>
      </c>
      <c r="D1959" s="664" t="s">
        <v>4216</v>
      </c>
      <c r="E1959" s="663" t="s">
        <v>597</v>
      </c>
      <c r="F1959" s="664" t="s">
        <v>4237</v>
      </c>
      <c r="G1959" s="663" t="s">
        <v>1772</v>
      </c>
      <c r="H1959" s="663" t="s">
        <v>2124</v>
      </c>
      <c r="I1959" s="663" t="s">
        <v>2124</v>
      </c>
      <c r="J1959" s="663" t="s">
        <v>1821</v>
      </c>
      <c r="K1959" s="663" t="s">
        <v>1822</v>
      </c>
      <c r="L1959" s="665">
        <v>630.66050454212711</v>
      </c>
      <c r="M1959" s="665">
        <v>3</v>
      </c>
      <c r="N1959" s="666">
        <v>1891.9815136263815</v>
      </c>
    </row>
    <row r="1960" spans="1:14" ht="14.4" customHeight="1" x14ac:dyDescent="0.3">
      <c r="A1960" s="661" t="s">
        <v>3816</v>
      </c>
      <c r="B1960" s="662" t="s">
        <v>4200</v>
      </c>
      <c r="C1960" s="663" t="s">
        <v>3962</v>
      </c>
      <c r="D1960" s="664" t="s">
        <v>4216</v>
      </c>
      <c r="E1960" s="663" t="s">
        <v>597</v>
      </c>
      <c r="F1960" s="664" t="s">
        <v>4237</v>
      </c>
      <c r="G1960" s="663" t="s">
        <v>1772</v>
      </c>
      <c r="H1960" s="663" t="s">
        <v>2126</v>
      </c>
      <c r="I1960" s="663" t="s">
        <v>2126</v>
      </c>
      <c r="J1960" s="663" t="s">
        <v>1821</v>
      </c>
      <c r="K1960" s="663" t="s">
        <v>1828</v>
      </c>
      <c r="L1960" s="665">
        <v>913.65219282139878</v>
      </c>
      <c r="M1960" s="665">
        <v>1</v>
      </c>
      <c r="N1960" s="666">
        <v>913.65219282139878</v>
      </c>
    </row>
    <row r="1961" spans="1:14" ht="14.4" customHeight="1" x14ac:dyDescent="0.3">
      <c r="A1961" s="661" t="s">
        <v>3816</v>
      </c>
      <c r="B1961" s="662" t="s">
        <v>4200</v>
      </c>
      <c r="C1961" s="663" t="s">
        <v>3963</v>
      </c>
      <c r="D1961" s="664" t="s">
        <v>4217</v>
      </c>
      <c r="E1961" s="663" t="s">
        <v>597</v>
      </c>
      <c r="F1961" s="664" t="s">
        <v>4237</v>
      </c>
      <c r="G1961" s="663"/>
      <c r="H1961" s="663" t="s">
        <v>602</v>
      </c>
      <c r="I1961" s="663" t="s">
        <v>603</v>
      </c>
      <c r="J1961" s="663" t="s">
        <v>604</v>
      </c>
      <c r="K1961" s="663" t="s">
        <v>605</v>
      </c>
      <c r="L1961" s="665">
        <v>103.68999999999998</v>
      </c>
      <c r="M1961" s="665">
        <v>10</v>
      </c>
      <c r="N1961" s="666">
        <v>1036.8999999999999</v>
      </c>
    </row>
    <row r="1962" spans="1:14" ht="14.4" customHeight="1" x14ac:dyDescent="0.3">
      <c r="A1962" s="661" t="s">
        <v>3816</v>
      </c>
      <c r="B1962" s="662" t="s">
        <v>4200</v>
      </c>
      <c r="C1962" s="663" t="s">
        <v>3963</v>
      </c>
      <c r="D1962" s="664" t="s">
        <v>4217</v>
      </c>
      <c r="E1962" s="663" t="s">
        <v>597</v>
      </c>
      <c r="F1962" s="664" t="s">
        <v>4237</v>
      </c>
      <c r="G1962" s="663"/>
      <c r="H1962" s="663" t="s">
        <v>2430</v>
      </c>
      <c r="I1962" s="663" t="s">
        <v>2431</v>
      </c>
      <c r="J1962" s="663" t="s">
        <v>2432</v>
      </c>
      <c r="K1962" s="663" t="s">
        <v>2433</v>
      </c>
      <c r="L1962" s="665">
        <v>249.38989988880374</v>
      </c>
      <c r="M1962" s="665">
        <v>102</v>
      </c>
      <c r="N1962" s="666">
        <v>25437.769788657981</v>
      </c>
    </row>
    <row r="1963" spans="1:14" ht="14.4" customHeight="1" x14ac:dyDescent="0.3">
      <c r="A1963" s="661" t="s">
        <v>3816</v>
      </c>
      <c r="B1963" s="662" t="s">
        <v>4200</v>
      </c>
      <c r="C1963" s="663" t="s">
        <v>3963</v>
      </c>
      <c r="D1963" s="664" t="s">
        <v>4217</v>
      </c>
      <c r="E1963" s="663" t="s">
        <v>597</v>
      </c>
      <c r="F1963" s="664" t="s">
        <v>4237</v>
      </c>
      <c r="G1963" s="663"/>
      <c r="H1963" s="663" t="s">
        <v>2434</v>
      </c>
      <c r="I1963" s="663" t="s">
        <v>2435</v>
      </c>
      <c r="J1963" s="663" t="s">
        <v>1434</v>
      </c>
      <c r="K1963" s="663" t="s">
        <v>2436</v>
      </c>
      <c r="L1963" s="665">
        <v>364.56331533489202</v>
      </c>
      <c r="M1963" s="665">
        <v>12</v>
      </c>
      <c r="N1963" s="666">
        <v>4374.7597840187045</v>
      </c>
    </row>
    <row r="1964" spans="1:14" ht="14.4" customHeight="1" x14ac:dyDescent="0.3">
      <c r="A1964" s="661" t="s">
        <v>3816</v>
      </c>
      <c r="B1964" s="662" t="s">
        <v>4200</v>
      </c>
      <c r="C1964" s="663" t="s">
        <v>3963</v>
      </c>
      <c r="D1964" s="664" t="s">
        <v>4217</v>
      </c>
      <c r="E1964" s="663" t="s">
        <v>597</v>
      </c>
      <c r="F1964" s="664" t="s">
        <v>4237</v>
      </c>
      <c r="G1964" s="663"/>
      <c r="H1964" s="663" t="s">
        <v>3964</v>
      </c>
      <c r="I1964" s="663" t="s">
        <v>3964</v>
      </c>
      <c r="J1964" s="663" t="s">
        <v>3965</v>
      </c>
      <c r="K1964" s="663" t="s">
        <v>3966</v>
      </c>
      <c r="L1964" s="665">
        <v>83.816000000000003</v>
      </c>
      <c r="M1964" s="665">
        <v>10</v>
      </c>
      <c r="N1964" s="666">
        <v>838.16000000000008</v>
      </c>
    </row>
    <row r="1965" spans="1:14" ht="14.4" customHeight="1" x14ac:dyDescent="0.3">
      <c r="A1965" s="661" t="s">
        <v>3816</v>
      </c>
      <c r="B1965" s="662" t="s">
        <v>4200</v>
      </c>
      <c r="C1965" s="663" t="s">
        <v>3963</v>
      </c>
      <c r="D1965" s="664" t="s">
        <v>4217</v>
      </c>
      <c r="E1965" s="663" t="s">
        <v>597</v>
      </c>
      <c r="F1965" s="664" t="s">
        <v>4237</v>
      </c>
      <c r="G1965" s="663"/>
      <c r="H1965" s="663" t="s">
        <v>612</v>
      </c>
      <c r="I1965" s="663" t="s">
        <v>612</v>
      </c>
      <c r="J1965" s="663" t="s">
        <v>613</v>
      </c>
      <c r="K1965" s="663" t="s">
        <v>614</v>
      </c>
      <c r="L1965" s="665">
        <v>553.99000000000012</v>
      </c>
      <c r="M1965" s="665">
        <v>1</v>
      </c>
      <c r="N1965" s="666">
        <v>553.99000000000012</v>
      </c>
    </row>
    <row r="1966" spans="1:14" ht="14.4" customHeight="1" x14ac:dyDescent="0.3">
      <c r="A1966" s="661" t="s">
        <v>3816</v>
      </c>
      <c r="B1966" s="662" t="s">
        <v>4200</v>
      </c>
      <c r="C1966" s="663" t="s">
        <v>3963</v>
      </c>
      <c r="D1966" s="664" t="s">
        <v>4217</v>
      </c>
      <c r="E1966" s="663" t="s">
        <v>597</v>
      </c>
      <c r="F1966" s="664" t="s">
        <v>4237</v>
      </c>
      <c r="G1966" s="663" t="s">
        <v>627</v>
      </c>
      <c r="H1966" s="663" t="s">
        <v>631</v>
      </c>
      <c r="I1966" s="663" t="s">
        <v>631</v>
      </c>
      <c r="J1966" s="663" t="s">
        <v>632</v>
      </c>
      <c r="K1966" s="663" t="s">
        <v>633</v>
      </c>
      <c r="L1966" s="665">
        <v>173.68999999999997</v>
      </c>
      <c r="M1966" s="665">
        <v>5</v>
      </c>
      <c r="N1966" s="666">
        <v>868.44999999999982</v>
      </c>
    </row>
    <row r="1967" spans="1:14" ht="14.4" customHeight="1" x14ac:dyDescent="0.3">
      <c r="A1967" s="661" t="s">
        <v>3816</v>
      </c>
      <c r="B1967" s="662" t="s">
        <v>4200</v>
      </c>
      <c r="C1967" s="663" t="s">
        <v>3963</v>
      </c>
      <c r="D1967" s="664" t="s">
        <v>4217</v>
      </c>
      <c r="E1967" s="663" t="s">
        <v>597</v>
      </c>
      <c r="F1967" s="664" t="s">
        <v>4237</v>
      </c>
      <c r="G1967" s="663" t="s">
        <v>627</v>
      </c>
      <c r="H1967" s="663" t="s">
        <v>634</v>
      </c>
      <c r="I1967" s="663" t="s">
        <v>634</v>
      </c>
      <c r="J1967" s="663" t="s">
        <v>635</v>
      </c>
      <c r="K1967" s="663" t="s">
        <v>633</v>
      </c>
      <c r="L1967" s="665">
        <v>143</v>
      </c>
      <c r="M1967" s="665">
        <v>13</v>
      </c>
      <c r="N1967" s="666">
        <v>1859</v>
      </c>
    </row>
    <row r="1968" spans="1:14" ht="14.4" customHeight="1" x14ac:dyDescent="0.3">
      <c r="A1968" s="661" t="s">
        <v>3816</v>
      </c>
      <c r="B1968" s="662" t="s">
        <v>4200</v>
      </c>
      <c r="C1968" s="663" t="s">
        <v>3963</v>
      </c>
      <c r="D1968" s="664" t="s">
        <v>4217</v>
      </c>
      <c r="E1968" s="663" t="s">
        <v>597</v>
      </c>
      <c r="F1968" s="664" t="s">
        <v>4237</v>
      </c>
      <c r="G1968" s="663" t="s">
        <v>627</v>
      </c>
      <c r="H1968" s="663" t="s">
        <v>636</v>
      </c>
      <c r="I1968" s="663" t="s">
        <v>636</v>
      </c>
      <c r="J1968" s="663" t="s">
        <v>635</v>
      </c>
      <c r="K1968" s="663" t="s">
        <v>637</v>
      </c>
      <c r="L1968" s="665">
        <v>222.2</v>
      </c>
      <c r="M1968" s="665">
        <v>2</v>
      </c>
      <c r="N1968" s="666">
        <v>444.4</v>
      </c>
    </row>
    <row r="1969" spans="1:14" ht="14.4" customHeight="1" x14ac:dyDescent="0.3">
      <c r="A1969" s="661" t="s">
        <v>3816</v>
      </c>
      <c r="B1969" s="662" t="s">
        <v>4200</v>
      </c>
      <c r="C1969" s="663" t="s">
        <v>3963</v>
      </c>
      <c r="D1969" s="664" t="s">
        <v>4217</v>
      </c>
      <c r="E1969" s="663" t="s">
        <v>597</v>
      </c>
      <c r="F1969" s="664" t="s">
        <v>4237</v>
      </c>
      <c r="G1969" s="663" t="s">
        <v>627</v>
      </c>
      <c r="H1969" s="663" t="s">
        <v>643</v>
      </c>
      <c r="I1969" s="663" t="s">
        <v>643</v>
      </c>
      <c r="J1969" s="663" t="s">
        <v>629</v>
      </c>
      <c r="K1969" s="663" t="s">
        <v>644</v>
      </c>
      <c r="L1969" s="665">
        <v>93.604508196721312</v>
      </c>
      <c r="M1969" s="665">
        <v>122</v>
      </c>
      <c r="N1969" s="666">
        <v>11419.75</v>
      </c>
    </row>
    <row r="1970" spans="1:14" ht="14.4" customHeight="1" x14ac:dyDescent="0.3">
      <c r="A1970" s="661" t="s">
        <v>3816</v>
      </c>
      <c r="B1970" s="662" t="s">
        <v>4200</v>
      </c>
      <c r="C1970" s="663" t="s">
        <v>3963</v>
      </c>
      <c r="D1970" s="664" t="s">
        <v>4217</v>
      </c>
      <c r="E1970" s="663" t="s">
        <v>597</v>
      </c>
      <c r="F1970" s="664" t="s">
        <v>4237</v>
      </c>
      <c r="G1970" s="663" t="s">
        <v>627</v>
      </c>
      <c r="H1970" s="663" t="s">
        <v>653</v>
      </c>
      <c r="I1970" s="663" t="s">
        <v>654</v>
      </c>
      <c r="J1970" s="663" t="s">
        <v>655</v>
      </c>
      <c r="K1970" s="663" t="s">
        <v>656</v>
      </c>
      <c r="L1970" s="665">
        <v>87.032235565273197</v>
      </c>
      <c r="M1970" s="665">
        <v>140</v>
      </c>
      <c r="N1970" s="666">
        <v>12184.512979138248</v>
      </c>
    </row>
    <row r="1971" spans="1:14" ht="14.4" customHeight="1" x14ac:dyDescent="0.3">
      <c r="A1971" s="661" t="s">
        <v>3816</v>
      </c>
      <c r="B1971" s="662" t="s">
        <v>4200</v>
      </c>
      <c r="C1971" s="663" t="s">
        <v>3963</v>
      </c>
      <c r="D1971" s="664" t="s">
        <v>4217</v>
      </c>
      <c r="E1971" s="663" t="s">
        <v>597</v>
      </c>
      <c r="F1971" s="664" t="s">
        <v>4237</v>
      </c>
      <c r="G1971" s="663" t="s">
        <v>627</v>
      </c>
      <c r="H1971" s="663" t="s">
        <v>657</v>
      </c>
      <c r="I1971" s="663" t="s">
        <v>658</v>
      </c>
      <c r="J1971" s="663" t="s">
        <v>659</v>
      </c>
      <c r="K1971" s="663" t="s">
        <v>660</v>
      </c>
      <c r="L1971" s="665">
        <v>96.846392334835755</v>
      </c>
      <c r="M1971" s="665">
        <v>18</v>
      </c>
      <c r="N1971" s="666">
        <v>1743.2350620270436</v>
      </c>
    </row>
    <row r="1972" spans="1:14" ht="14.4" customHeight="1" x14ac:dyDescent="0.3">
      <c r="A1972" s="661" t="s">
        <v>3816</v>
      </c>
      <c r="B1972" s="662" t="s">
        <v>4200</v>
      </c>
      <c r="C1972" s="663" t="s">
        <v>3963</v>
      </c>
      <c r="D1972" s="664" t="s">
        <v>4217</v>
      </c>
      <c r="E1972" s="663" t="s">
        <v>597</v>
      </c>
      <c r="F1972" s="664" t="s">
        <v>4237</v>
      </c>
      <c r="G1972" s="663" t="s">
        <v>627</v>
      </c>
      <c r="H1972" s="663" t="s">
        <v>661</v>
      </c>
      <c r="I1972" s="663" t="s">
        <v>662</v>
      </c>
      <c r="J1972" s="663" t="s">
        <v>659</v>
      </c>
      <c r="K1972" s="663" t="s">
        <v>663</v>
      </c>
      <c r="L1972" s="665">
        <v>100.7672253672813</v>
      </c>
      <c r="M1972" s="665">
        <v>73</v>
      </c>
      <c r="N1972" s="666">
        <v>7356.0074518115343</v>
      </c>
    </row>
    <row r="1973" spans="1:14" ht="14.4" customHeight="1" x14ac:dyDescent="0.3">
      <c r="A1973" s="661" t="s">
        <v>3816</v>
      </c>
      <c r="B1973" s="662" t="s">
        <v>4200</v>
      </c>
      <c r="C1973" s="663" t="s">
        <v>3963</v>
      </c>
      <c r="D1973" s="664" t="s">
        <v>4217</v>
      </c>
      <c r="E1973" s="663" t="s">
        <v>597</v>
      </c>
      <c r="F1973" s="664" t="s">
        <v>4237</v>
      </c>
      <c r="G1973" s="663" t="s">
        <v>627</v>
      </c>
      <c r="H1973" s="663" t="s">
        <v>664</v>
      </c>
      <c r="I1973" s="663" t="s">
        <v>665</v>
      </c>
      <c r="J1973" s="663" t="s">
        <v>666</v>
      </c>
      <c r="K1973" s="663" t="s">
        <v>667</v>
      </c>
      <c r="L1973" s="665">
        <v>167.60927092517576</v>
      </c>
      <c r="M1973" s="665">
        <v>33</v>
      </c>
      <c r="N1973" s="666">
        <v>5531.1059405308006</v>
      </c>
    </row>
    <row r="1974" spans="1:14" ht="14.4" customHeight="1" x14ac:dyDescent="0.3">
      <c r="A1974" s="661" t="s">
        <v>3816</v>
      </c>
      <c r="B1974" s="662" t="s">
        <v>4200</v>
      </c>
      <c r="C1974" s="663" t="s">
        <v>3963</v>
      </c>
      <c r="D1974" s="664" t="s">
        <v>4217</v>
      </c>
      <c r="E1974" s="663" t="s">
        <v>597</v>
      </c>
      <c r="F1974" s="664" t="s">
        <v>4237</v>
      </c>
      <c r="G1974" s="663" t="s">
        <v>627</v>
      </c>
      <c r="H1974" s="663" t="s">
        <v>668</v>
      </c>
      <c r="I1974" s="663" t="s">
        <v>669</v>
      </c>
      <c r="J1974" s="663" t="s">
        <v>670</v>
      </c>
      <c r="K1974" s="663" t="s">
        <v>671</v>
      </c>
      <c r="L1974" s="665">
        <v>64.539664500046328</v>
      </c>
      <c r="M1974" s="665">
        <v>13</v>
      </c>
      <c r="N1974" s="666">
        <v>839.01563850060234</v>
      </c>
    </row>
    <row r="1975" spans="1:14" ht="14.4" customHeight="1" x14ac:dyDescent="0.3">
      <c r="A1975" s="661" t="s">
        <v>3816</v>
      </c>
      <c r="B1975" s="662" t="s">
        <v>4200</v>
      </c>
      <c r="C1975" s="663" t="s">
        <v>3963</v>
      </c>
      <c r="D1975" s="664" t="s">
        <v>4217</v>
      </c>
      <c r="E1975" s="663" t="s">
        <v>597</v>
      </c>
      <c r="F1975" s="664" t="s">
        <v>4237</v>
      </c>
      <c r="G1975" s="663" t="s">
        <v>627</v>
      </c>
      <c r="H1975" s="663" t="s">
        <v>2439</v>
      </c>
      <c r="I1975" s="663" t="s">
        <v>2440</v>
      </c>
      <c r="J1975" s="663" t="s">
        <v>1655</v>
      </c>
      <c r="K1975" s="663" t="s">
        <v>1309</v>
      </c>
      <c r="L1975" s="665">
        <v>64.041167921133464</v>
      </c>
      <c r="M1975" s="665">
        <v>56</v>
      </c>
      <c r="N1975" s="666">
        <v>3586.3054035834739</v>
      </c>
    </row>
    <row r="1976" spans="1:14" ht="14.4" customHeight="1" x14ac:dyDescent="0.3">
      <c r="A1976" s="661" t="s">
        <v>3816</v>
      </c>
      <c r="B1976" s="662" t="s">
        <v>4200</v>
      </c>
      <c r="C1976" s="663" t="s">
        <v>3963</v>
      </c>
      <c r="D1976" s="664" t="s">
        <v>4217</v>
      </c>
      <c r="E1976" s="663" t="s">
        <v>597</v>
      </c>
      <c r="F1976" s="664" t="s">
        <v>4237</v>
      </c>
      <c r="G1976" s="663" t="s">
        <v>627</v>
      </c>
      <c r="H1976" s="663" t="s">
        <v>684</v>
      </c>
      <c r="I1976" s="663" t="s">
        <v>685</v>
      </c>
      <c r="J1976" s="663" t="s">
        <v>686</v>
      </c>
      <c r="K1976" s="663" t="s">
        <v>687</v>
      </c>
      <c r="L1976" s="665">
        <v>79.789999999999992</v>
      </c>
      <c r="M1976" s="665">
        <v>3</v>
      </c>
      <c r="N1976" s="666">
        <v>239.36999999999998</v>
      </c>
    </row>
    <row r="1977" spans="1:14" ht="14.4" customHeight="1" x14ac:dyDescent="0.3">
      <c r="A1977" s="661" t="s">
        <v>3816</v>
      </c>
      <c r="B1977" s="662" t="s">
        <v>4200</v>
      </c>
      <c r="C1977" s="663" t="s">
        <v>3963</v>
      </c>
      <c r="D1977" s="664" t="s">
        <v>4217</v>
      </c>
      <c r="E1977" s="663" t="s">
        <v>597</v>
      </c>
      <c r="F1977" s="664" t="s">
        <v>4237</v>
      </c>
      <c r="G1977" s="663" t="s">
        <v>627</v>
      </c>
      <c r="H1977" s="663" t="s">
        <v>696</v>
      </c>
      <c r="I1977" s="663" t="s">
        <v>697</v>
      </c>
      <c r="J1977" s="663" t="s">
        <v>698</v>
      </c>
      <c r="K1977" s="663" t="s">
        <v>699</v>
      </c>
      <c r="L1977" s="665">
        <v>27.753909753905106</v>
      </c>
      <c r="M1977" s="665">
        <v>89</v>
      </c>
      <c r="N1977" s="666">
        <v>2470.0979680975543</v>
      </c>
    </row>
    <row r="1978" spans="1:14" ht="14.4" customHeight="1" x14ac:dyDescent="0.3">
      <c r="A1978" s="661" t="s">
        <v>3816</v>
      </c>
      <c r="B1978" s="662" t="s">
        <v>4200</v>
      </c>
      <c r="C1978" s="663" t="s">
        <v>3963</v>
      </c>
      <c r="D1978" s="664" t="s">
        <v>4217</v>
      </c>
      <c r="E1978" s="663" t="s">
        <v>597</v>
      </c>
      <c r="F1978" s="664" t="s">
        <v>4237</v>
      </c>
      <c r="G1978" s="663" t="s">
        <v>627</v>
      </c>
      <c r="H1978" s="663" t="s">
        <v>3059</v>
      </c>
      <c r="I1978" s="663" t="s">
        <v>3060</v>
      </c>
      <c r="J1978" s="663" t="s">
        <v>3061</v>
      </c>
      <c r="K1978" s="663" t="s">
        <v>3062</v>
      </c>
      <c r="L1978" s="665">
        <v>28.449999999999985</v>
      </c>
      <c r="M1978" s="665">
        <v>4</v>
      </c>
      <c r="N1978" s="666">
        <v>113.79999999999994</v>
      </c>
    </row>
    <row r="1979" spans="1:14" ht="14.4" customHeight="1" x14ac:dyDescent="0.3">
      <c r="A1979" s="661" t="s">
        <v>3816</v>
      </c>
      <c r="B1979" s="662" t="s">
        <v>4200</v>
      </c>
      <c r="C1979" s="663" t="s">
        <v>3963</v>
      </c>
      <c r="D1979" s="664" t="s">
        <v>4217</v>
      </c>
      <c r="E1979" s="663" t="s">
        <v>597</v>
      </c>
      <c r="F1979" s="664" t="s">
        <v>4237</v>
      </c>
      <c r="G1979" s="663" t="s">
        <v>627</v>
      </c>
      <c r="H1979" s="663" t="s">
        <v>738</v>
      </c>
      <c r="I1979" s="663" t="s">
        <v>739</v>
      </c>
      <c r="J1979" s="663" t="s">
        <v>740</v>
      </c>
      <c r="K1979" s="663" t="s">
        <v>741</v>
      </c>
      <c r="L1979" s="665">
        <v>57.742179779688897</v>
      </c>
      <c r="M1979" s="665">
        <v>23</v>
      </c>
      <c r="N1979" s="666">
        <v>1328.0701349328447</v>
      </c>
    </row>
    <row r="1980" spans="1:14" ht="14.4" customHeight="1" x14ac:dyDescent="0.3">
      <c r="A1980" s="661" t="s">
        <v>3816</v>
      </c>
      <c r="B1980" s="662" t="s">
        <v>4200</v>
      </c>
      <c r="C1980" s="663" t="s">
        <v>3963</v>
      </c>
      <c r="D1980" s="664" t="s">
        <v>4217</v>
      </c>
      <c r="E1980" s="663" t="s">
        <v>597</v>
      </c>
      <c r="F1980" s="664" t="s">
        <v>4237</v>
      </c>
      <c r="G1980" s="663" t="s">
        <v>627</v>
      </c>
      <c r="H1980" s="663" t="s">
        <v>754</v>
      </c>
      <c r="I1980" s="663" t="s">
        <v>755</v>
      </c>
      <c r="J1980" s="663" t="s">
        <v>756</v>
      </c>
      <c r="K1980" s="663" t="s">
        <v>757</v>
      </c>
      <c r="L1980" s="665">
        <v>235.92579976637975</v>
      </c>
      <c r="M1980" s="665">
        <v>120</v>
      </c>
      <c r="N1980" s="666">
        <v>28311.095971965569</v>
      </c>
    </row>
    <row r="1981" spans="1:14" ht="14.4" customHeight="1" x14ac:dyDescent="0.3">
      <c r="A1981" s="661" t="s">
        <v>3816</v>
      </c>
      <c r="B1981" s="662" t="s">
        <v>4200</v>
      </c>
      <c r="C1981" s="663" t="s">
        <v>3963</v>
      </c>
      <c r="D1981" s="664" t="s">
        <v>4217</v>
      </c>
      <c r="E1981" s="663" t="s">
        <v>597</v>
      </c>
      <c r="F1981" s="664" t="s">
        <v>4237</v>
      </c>
      <c r="G1981" s="663" t="s">
        <v>627</v>
      </c>
      <c r="H1981" s="663" t="s">
        <v>762</v>
      </c>
      <c r="I1981" s="663" t="s">
        <v>763</v>
      </c>
      <c r="J1981" s="663" t="s">
        <v>764</v>
      </c>
      <c r="K1981" s="663" t="s">
        <v>765</v>
      </c>
      <c r="L1981" s="665">
        <v>282.17596051461459</v>
      </c>
      <c r="M1981" s="665">
        <v>3</v>
      </c>
      <c r="N1981" s="666">
        <v>846.52788154384371</v>
      </c>
    </row>
    <row r="1982" spans="1:14" ht="14.4" customHeight="1" x14ac:dyDescent="0.3">
      <c r="A1982" s="661" t="s">
        <v>3816</v>
      </c>
      <c r="B1982" s="662" t="s">
        <v>4200</v>
      </c>
      <c r="C1982" s="663" t="s">
        <v>3963</v>
      </c>
      <c r="D1982" s="664" t="s">
        <v>4217</v>
      </c>
      <c r="E1982" s="663" t="s">
        <v>597</v>
      </c>
      <c r="F1982" s="664" t="s">
        <v>4237</v>
      </c>
      <c r="G1982" s="663" t="s">
        <v>627</v>
      </c>
      <c r="H1982" s="663" t="s">
        <v>2449</v>
      </c>
      <c r="I1982" s="663" t="s">
        <v>2450</v>
      </c>
      <c r="J1982" s="663" t="s">
        <v>2451</v>
      </c>
      <c r="K1982" s="663" t="s">
        <v>2452</v>
      </c>
      <c r="L1982" s="665">
        <v>445.16666666666669</v>
      </c>
      <c r="M1982" s="665">
        <v>12</v>
      </c>
      <c r="N1982" s="666">
        <v>5342</v>
      </c>
    </row>
    <row r="1983" spans="1:14" ht="14.4" customHeight="1" x14ac:dyDescent="0.3">
      <c r="A1983" s="661" t="s">
        <v>3816</v>
      </c>
      <c r="B1983" s="662" t="s">
        <v>4200</v>
      </c>
      <c r="C1983" s="663" t="s">
        <v>3963</v>
      </c>
      <c r="D1983" s="664" t="s">
        <v>4217</v>
      </c>
      <c r="E1983" s="663" t="s">
        <v>597</v>
      </c>
      <c r="F1983" s="664" t="s">
        <v>4237</v>
      </c>
      <c r="G1983" s="663" t="s">
        <v>627</v>
      </c>
      <c r="H1983" s="663" t="s">
        <v>2453</v>
      </c>
      <c r="I1983" s="663" t="s">
        <v>2454</v>
      </c>
      <c r="J1983" s="663" t="s">
        <v>1200</v>
      </c>
      <c r="K1983" s="663" t="s">
        <v>2455</v>
      </c>
      <c r="L1983" s="665">
        <v>185.61</v>
      </c>
      <c r="M1983" s="665">
        <v>9</v>
      </c>
      <c r="N1983" s="666">
        <v>1670.4900000000002</v>
      </c>
    </row>
    <row r="1984" spans="1:14" ht="14.4" customHeight="1" x14ac:dyDescent="0.3">
      <c r="A1984" s="661" t="s">
        <v>3816</v>
      </c>
      <c r="B1984" s="662" t="s">
        <v>4200</v>
      </c>
      <c r="C1984" s="663" t="s">
        <v>3963</v>
      </c>
      <c r="D1984" s="664" t="s">
        <v>4217</v>
      </c>
      <c r="E1984" s="663" t="s">
        <v>597</v>
      </c>
      <c r="F1984" s="664" t="s">
        <v>4237</v>
      </c>
      <c r="G1984" s="663" t="s">
        <v>627</v>
      </c>
      <c r="H1984" s="663" t="s">
        <v>782</v>
      </c>
      <c r="I1984" s="663" t="s">
        <v>782</v>
      </c>
      <c r="J1984" s="663" t="s">
        <v>783</v>
      </c>
      <c r="K1984" s="663" t="s">
        <v>784</v>
      </c>
      <c r="L1984" s="665">
        <v>36.717321176297439</v>
      </c>
      <c r="M1984" s="665">
        <v>190</v>
      </c>
      <c r="N1984" s="666">
        <v>6976.2910234965129</v>
      </c>
    </row>
    <row r="1985" spans="1:14" ht="14.4" customHeight="1" x14ac:dyDescent="0.3">
      <c r="A1985" s="661" t="s">
        <v>3816</v>
      </c>
      <c r="B1985" s="662" t="s">
        <v>4200</v>
      </c>
      <c r="C1985" s="663" t="s">
        <v>3963</v>
      </c>
      <c r="D1985" s="664" t="s">
        <v>4217</v>
      </c>
      <c r="E1985" s="663" t="s">
        <v>597</v>
      </c>
      <c r="F1985" s="664" t="s">
        <v>4237</v>
      </c>
      <c r="G1985" s="663" t="s">
        <v>627</v>
      </c>
      <c r="H1985" s="663" t="s">
        <v>835</v>
      </c>
      <c r="I1985" s="663" t="s">
        <v>836</v>
      </c>
      <c r="J1985" s="663" t="s">
        <v>837</v>
      </c>
      <c r="K1985" s="663" t="s">
        <v>838</v>
      </c>
      <c r="L1985" s="665">
        <v>318.91138736459908</v>
      </c>
      <c r="M1985" s="665">
        <v>17</v>
      </c>
      <c r="N1985" s="666">
        <v>5421.4935851981845</v>
      </c>
    </row>
    <row r="1986" spans="1:14" ht="14.4" customHeight="1" x14ac:dyDescent="0.3">
      <c r="A1986" s="661" t="s">
        <v>3816</v>
      </c>
      <c r="B1986" s="662" t="s">
        <v>4200</v>
      </c>
      <c r="C1986" s="663" t="s">
        <v>3963</v>
      </c>
      <c r="D1986" s="664" t="s">
        <v>4217</v>
      </c>
      <c r="E1986" s="663" t="s">
        <v>597</v>
      </c>
      <c r="F1986" s="664" t="s">
        <v>4237</v>
      </c>
      <c r="G1986" s="663" t="s">
        <v>627</v>
      </c>
      <c r="H1986" s="663" t="s">
        <v>854</v>
      </c>
      <c r="I1986" s="663" t="s">
        <v>855</v>
      </c>
      <c r="J1986" s="663" t="s">
        <v>856</v>
      </c>
      <c r="K1986" s="663" t="s">
        <v>857</v>
      </c>
      <c r="L1986" s="665">
        <v>299.00200000000001</v>
      </c>
      <c r="M1986" s="665">
        <v>2</v>
      </c>
      <c r="N1986" s="666">
        <v>598.00400000000002</v>
      </c>
    </row>
    <row r="1987" spans="1:14" ht="14.4" customHeight="1" x14ac:dyDescent="0.3">
      <c r="A1987" s="661" t="s">
        <v>3816</v>
      </c>
      <c r="B1987" s="662" t="s">
        <v>4200</v>
      </c>
      <c r="C1987" s="663" t="s">
        <v>3963</v>
      </c>
      <c r="D1987" s="664" t="s">
        <v>4217</v>
      </c>
      <c r="E1987" s="663" t="s">
        <v>597</v>
      </c>
      <c r="F1987" s="664" t="s">
        <v>4237</v>
      </c>
      <c r="G1987" s="663" t="s">
        <v>627</v>
      </c>
      <c r="H1987" s="663" t="s">
        <v>2463</v>
      </c>
      <c r="I1987" s="663" t="s">
        <v>2464</v>
      </c>
      <c r="J1987" s="663" t="s">
        <v>2465</v>
      </c>
      <c r="K1987" s="663" t="s">
        <v>2466</v>
      </c>
      <c r="L1987" s="665">
        <v>155.94</v>
      </c>
      <c r="M1987" s="665">
        <v>4</v>
      </c>
      <c r="N1987" s="666">
        <v>623.76</v>
      </c>
    </row>
    <row r="1988" spans="1:14" ht="14.4" customHeight="1" x14ac:dyDescent="0.3">
      <c r="A1988" s="661" t="s">
        <v>3816</v>
      </c>
      <c r="B1988" s="662" t="s">
        <v>4200</v>
      </c>
      <c r="C1988" s="663" t="s">
        <v>3963</v>
      </c>
      <c r="D1988" s="664" t="s">
        <v>4217</v>
      </c>
      <c r="E1988" s="663" t="s">
        <v>597</v>
      </c>
      <c r="F1988" s="664" t="s">
        <v>4237</v>
      </c>
      <c r="G1988" s="663" t="s">
        <v>627</v>
      </c>
      <c r="H1988" s="663" t="s">
        <v>2471</v>
      </c>
      <c r="I1988" s="663" t="s">
        <v>2472</v>
      </c>
      <c r="J1988" s="663" t="s">
        <v>2473</v>
      </c>
      <c r="K1988" s="663" t="s">
        <v>1246</v>
      </c>
      <c r="L1988" s="665">
        <v>74.274450245641333</v>
      </c>
      <c r="M1988" s="665">
        <v>42</v>
      </c>
      <c r="N1988" s="666">
        <v>3119.5269103169362</v>
      </c>
    </row>
    <row r="1989" spans="1:14" ht="14.4" customHeight="1" x14ac:dyDescent="0.3">
      <c r="A1989" s="661" t="s">
        <v>3816</v>
      </c>
      <c r="B1989" s="662" t="s">
        <v>4200</v>
      </c>
      <c r="C1989" s="663" t="s">
        <v>3963</v>
      </c>
      <c r="D1989" s="664" t="s">
        <v>4217</v>
      </c>
      <c r="E1989" s="663" t="s">
        <v>597</v>
      </c>
      <c r="F1989" s="664" t="s">
        <v>4237</v>
      </c>
      <c r="G1989" s="663" t="s">
        <v>627</v>
      </c>
      <c r="H1989" s="663" t="s">
        <v>907</v>
      </c>
      <c r="I1989" s="663" t="s">
        <v>908</v>
      </c>
      <c r="J1989" s="663" t="s">
        <v>909</v>
      </c>
      <c r="K1989" s="663" t="s">
        <v>910</v>
      </c>
      <c r="L1989" s="665">
        <v>117.48316625046</v>
      </c>
      <c r="M1989" s="665">
        <v>6</v>
      </c>
      <c r="N1989" s="666">
        <v>704.89899750276004</v>
      </c>
    </row>
    <row r="1990" spans="1:14" ht="14.4" customHeight="1" x14ac:dyDescent="0.3">
      <c r="A1990" s="661" t="s">
        <v>3816</v>
      </c>
      <c r="B1990" s="662" t="s">
        <v>4200</v>
      </c>
      <c r="C1990" s="663" t="s">
        <v>3963</v>
      </c>
      <c r="D1990" s="664" t="s">
        <v>4217</v>
      </c>
      <c r="E1990" s="663" t="s">
        <v>597</v>
      </c>
      <c r="F1990" s="664" t="s">
        <v>4237</v>
      </c>
      <c r="G1990" s="663" t="s">
        <v>627</v>
      </c>
      <c r="H1990" s="663" t="s">
        <v>3829</v>
      </c>
      <c r="I1990" s="663" t="s">
        <v>3830</v>
      </c>
      <c r="J1990" s="663" t="s">
        <v>3831</v>
      </c>
      <c r="K1990" s="663" t="s">
        <v>3832</v>
      </c>
      <c r="L1990" s="665">
        <v>125.06999999999998</v>
      </c>
      <c r="M1990" s="665">
        <v>6</v>
      </c>
      <c r="N1990" s="666">
        <v>750.41999999999985</v>
      </c>
    </row>
    <row r="1991" spans="1:14" ht="14.4" customHeight="1" x14ac:dyDescent="0.3">
      <c r="A1991" s="661" t="s">
        <v>3816</v>
      </c>
      <c r="B1991" s="662" t="s">
        <v>4200</v>
      </c>
      <c r="C1991" s="663" t="s">
        <v>3963</v>
      </c>
      <c r="D1991" s="664" t="s">
        <v>4217</v>
      </c>
      <c r="E1991" s="663" t="s">
        <v>597</v>
      </c>
      <c r="F1991" s="664" t="s">
        <v>4237</v>
      </c>
      <c r="G1991" s="663" t="s">
        <v>627</v>
      </c>
      <c r="H1991" s="663" t="s">
        <v>931</v>
      </c>
      <c r="I1991" s="663" t="s">
        <v>932</v>
      </c>
      <c r="J1991" s="663" t="s">
        <v>933</v>
      </c>
      <c r="K1991" s="663" t="s">
        <v>934</v>
      </c>
      <c r="L1991" s="665">
        <v>359.67984898876563</v>
      </c>
      <c r="M1991" s="665">
        <v>13</v>
      </c>
      <c r="N1991" s="666">
        <v>4675.8380368539529</v>
      </c>
    </row>
    <row r="1992" spans="1:14" ht="14.4" customHeight="1" x14ac:dyDescent="0.3">
      <c r="A1992" s="661" t="s">
        <v>3816</v>
      </c>
      <c r="B1992" s="662" t="s">
        <v>4200</v>
      </c>
      <c r="C1992" s="663" t="s">
        <v>3963</v>
      </c>
      <c r="D1992" s="664" t="s">
        <v>4217</v>
      </c>
      <c r="E1992" s="663" t="s">
        <v>597</v>
      </c>
      <c r="F1992" s="664" t="s">
        <v>4237</v>
      </c>
      <c r="G1992" s="663" t="s">
        <v>627</v>
      </c>
      <c r="H1992" s="663" t="s">
        <v>943</v>
      </c>
      <c r="I1992" s="663" t="s">
        <v>944</v>
      </c>
      <c r="J1992" s="663" t="s">
        <v>945</v>
      </c>
      <c r="K1992" s="663" t="s">
        <v>946</v>
      </c>
      <c r="L1992" s="665">
        <v>162.41955253568378</v>
      </c>
      <c r="M1992" s="665">
        <v>8</v>
      </c>
      <c r="N1992" s="666">
        <v>1299.3564202854702</v>
      </c>
    </row>
    <row r="1993" spans="1:14" ht="14.4" customHeight="1" x14ac:dyDescent="0.3">
      <c r="A1993" s="661" t="s">
        <v>3816</v>
      </c>
      <c r="B1993" s="662" t="s">
        <v>4200</v>
      </c>
      <c r="C1993" s="663" t="s">
        <v>3963</v>
      </c>
      <c r="D1993" s="664" t="s">
        <v>4217</v>
      </c>
      <c r="E1993" s="663" t="s">
        <v>597</v>
      </c>
      <c r="F1993" s="664" t="s">
        <v>4237</v>
      </c>
      <c r="G1993" s="663" t="s">
        <v>627</v>
      </c>
      <c r="H1993" s="663" t="s">
        <v>971</v>
      </c>
      <c r="I1993" s="663" t="s">
        <v>972</v>
      </c>
      <c r="J1993" s="663" t="s">
        <v>973</v>
      </c>
      <c r="K1993" s="663" t="s">
        <v>974</v>
      </c>
      <c r="L1993" s="665">
        <v>88.45999999999998</v>
      </c>
      <c r="M1993" s="665">
        <v>4</v>
      </c>
      <c r="N1993" s="666">
        <v>353.83999999999992</v>
      </c>
    </row>
    <row r="1994" spans="1:14" ht="14.4" customHeight="1" x14ac:dyDescent="0.3">
      <c r="A1994" s="661" t="s">
        <v>3816</v>
      </c>
      <c r="B1994" s="662" t="s">
        <v>4200</v>
      </c>
      <c r="C1994" s="663" t="s">
        <v>3963</v>
      </c>
      <c r="D1994" s="664" t="s">
        <v>4217</v>
      </c>
      <c r="E1994" s="663" t="s">
        <v>597</v>
      </c>
      <c r="F1994" s="664" t="s">
        <v>4237</v>
      </c>
      <c r="G1994" s="663" t="s">
        <v>627</v>
      </c>
      <c r="H1994" s="663" t="s">
        <v>985</v>
      </c>
      <c r="I1994" s="663" t="s">
        <v>986</v>
      </c>
      <c r="J1994" s="663" t="s">
        <v>983</v>
      </c>
      <c r="K1994" s="663" t="s">
        <v>987</v>
      </c>
      <c r="L1994" s="665">
        <v>279.75</v>
      </c>
      <c r="M1994" s="665">
        <v>1</v>
      </c>
      <c r="N1994" s="666">
        <v>279.75</v>
      </c>
    </row>
    <row r="1995" spans="1:14" ht="14.4" customHeight="1" x14ac:dyDescent="0.3">
      <c r="A1995" s="661" t="s">
        <v>3816</v>
      </c>
      <c r="B1995" s="662" t="s">
        <v>4200</v>
      </c>
      <c r="C1995" s="663" t="s">
        <v>3963</v>
      </c>
      <c r="D1995" s="664" t="s">
        <v>4217</v>
      </c>
      <c r="E1995" s="663" t="s">
        <v>597</v>
      </c>
      <c r="F1995" s="664" t="s">
        <v>4237</v>
      </c>
      <c r="G1995" s="663" t="s">
        <v>627</v>
      </c>
      <c r="H1995" s="663" t="s">
        <v>988</v>
      </c>
      <c r="I1995" s="663" t="s">
        <v>989</v>
      </c>
      <c r="J1995" s="663" t="s">
        <v>990</v>
      </c>
      <c r="K1995" s="663" t="s">
        <v>991</v>
      </c>
      <c r="L1995" s="665">
        <v>376.02200139567941</v>
      </c>
      <c r="M1995" s="665">
        <v>20</v>
      </c>
      <c r="N1995" s="666">
        <v>7520.440027913588</v>
      </c>
    </row>
    <row r="1996" spans="1:14" ht="14.4" customHeight="1" x14ac:dyDescent="0.3">
      <c r="A1996" s="661" t="s">
        <v>3816</v>
      </c>
      <c r="B1996" s="662" t="s">
        <v>4200</v>
      </c>
      <c r="C1996" s="663" t="s">
        <v>3963</v>
      </c>
      <c r="D1996" s="664" t="s">
        <v>4217</v>
      </c>
      <c r="E1996" s="663" t="s">
        <v>597</v>
      </c>
      <c r="F1996" s="664" t="s">
        <v>4237</v>
      </c>
      <c r="G1996" s="663" t="s">
        <v>627</v>
      </c>
      <c r="H1996" s="663" t="s">
        <v>1004</v>
      </c>
      <c r="I1996" s="663" t="s">
        <v>1005</v>
      </c>
      <c r="J1996" s="663" t="s">
        <v>764</v>
      </c>
      <c r="K1996" s="663" t="s">
        <v>1006</v>
      </c>
      <c r="L1996" s="665">
        <v>159.83924712630002</v>
      </c>
      <c r="M1996" s="665">
        <v>4</v>
      </c>
      <c r="N1996" s="666">
        <v>639.35698850520009</v>
      </c>
    </row>
    <row r="1997" spans="1:14" ht="14.4" customHeight="1" x14ac:dyDescent="0.3">
      <c r="A1997" s="661" t="s">
        <v>3816</v>
      </c>
      <c r="B1997" s="662" t="s">
        <v>4200</v>
      </c>
      <c r="C1997" s="663" t="s">
        <v>3963</v>
      </c>
      <c r="D1997" s="664" t="s">
        <v>4217</v>
      </c>
      <c r="E1997" s="663" t="s">
        <v>597</v>
      </c>
      <c r="F1997" s="664" t="s">
        <v>4237</v>
      </c>
      <c r="G1997" s="663" t="s">
        <v>627</v>
      </c>
      <c r="H1997" s="663" t="s">
        <v>1015</v>
      </c>
      <c r="I1997" s="663" t="s">
        <v>1016</v>
      </c>
      <c r="J1997" s="663" t="s">
        <v>1017</v>
      </c>
      <c r="K1997" s="663" t="s">
        <v>1018</v>
      </c>
      <c r="L1997" s="665">
        <v>222.28111111111113</v>
      </c>
      <c r="M1997" s="665">
        <v>9</v>
      </c>
      <c r="N1997" s="666">
        <v>2000.5300000000002</v>
      </c>
    </row>
    <row r="1998" spans="1:14" ht="14.4" customHeight="1" x14ac:dyDescent="0.3">
      <c r="A1998" s="661" t="s">
        <v>3816</v>
      </c>
      <c r="B1998" s="662" t="s">
        <v>4200</v>
      </c>
      <c r="C1998" s="663" t="s">
        <v>3963</v>
      </c>
      <c r="D1998" s="664" t="s">
        <v>4217</v>
      </c>
      <c r="E1998" s="663" t="s">
        <v>597</v>
      </c>
      <c r="F1998" s="664" t="s">
        <v>4237</v>
      </c>
      <c r="G1998" s="663" t="s">
        <v>627</v>
      </c>
      <c r="H1998" s="663" t="s">
        <v>1032</v>
      </c>
      <c r="I1998" s="663" t="s">
        <v>215</v>
      </c>
      <c r="J1998" s="663" t="s">
        <v>1033</v>
      </c>
      <c r="K1998" s="663"/>
      <c r="L1998" s="665">
        <v>97.056550631037425</v>
      </c>
      <c r="M1998" s="665">
        <v>150</v>
      </c>
      <c r="N1998" s="666">
        <v>14558.482594655614</v>
      </c>
    </row>
    <row r="1999" spans="1:14" ht="14.4" customHeight="1" x14ac:dyDescent="0.3">
      <c r="A1999" s="661" t="s">
        <v>3816</v>
      </c>
      <c r="B1999" s="662" t="s">
        <v>4200</v>
      </c>
      <c r="C1999" s="663" t="s">
        <v>3963</v>
      </c>
      <c r="D1999" s="664" t="s">
        <v>4217</v>
      </c>
      <c r="E1999" s="663" t="s">
        <v>597</v>
      </c>
      <c r="F1999" s="664" t="s">
        <v>4237</v>
      </c>
      <c r="G1999" s="663" t="s">
        <v>627</v>
      </c>
      <c r="H1999" s="663" t="s">
        <v>3840</v>
      </c>
      <c r="I1999" s="663" t="s">
        <v>215</v>
      </c>
      <c r="J1999" s="663" t="s">
        <v>3841</v>
      </c>
      <c r="K1999" s="663" t="s">
        <v>3842</v>
      </c>
      <c r="L1999" s="665">
        <v>181.05552518028028</v>
      </c>
      <c r="M1999" s="665">
        <v>46</v>
      </c>
      <c r="N1999" s="666">
        <v>8328.5541582928927</v>
      </c>
    </row>
    <row r="2000" spans="1:14" ht="14.4" customHeight="1" x14ac:dyDescent="0.3">
      <c r="A2000" s="661" t="s">
        <v>3816</v>
      </c>
      <c r="B2000" s="662" t="s">
        <v>4200</v>
      </c>
      <c r="C2000" s="663" t="s">
        <v>3963</v>
      </c>
      <c r="D2000" s="664" t="s">
        <v>4217</v>
      </c>
      <c r="E2000" s="663" t="s">
        <v>597</v>
      </c>
      <c r="F2000" s="664" t="s">
        <v>4237</v>
      </c>
      <c r="G2000" s="663" t="s">
        <v>627</v>
      </c>
      <c r="H2000" s="663" t="s">
        <v>1040</v>
      </c>
      <c r="I2000" s="663" t="s">
        <v>215</v>
      </c>
      <c r="J2000" s="663" t="s">
        <v>1041</v>
      </c>
      <c r="K2000" s="663"/>
      <c r="L2000" s="665">
        <v>143.19</v>
      </c>
      <c r="M2000" s="665">
        <v>1</v>
      </c>
      <c r="N2000" s="666">
        <v>143.19</v>
      </c>
    </row>
    <row r="2001" spans="1:14" ht="14.4" customHeight="1" x14ac:dyDescent="0.3">
      <c r="A2001" s="661" t="s">
        <v>3816</v>
      </c>
      <c r="B2001" s="662" t="s">
        <v>4200</v>
      </c>
      <c r="C2001" s="663" t="s">
        <v>3963</v>
      </c>
      <c r="D2001" s="664" t="s">
        <v>4217</v>
      </c>
      <c r="E2001" s="663" t="s">
        <v>597</v>
      </c>
      <c r="F2001" s="664" t="s">
        <v>4237</v>
      </c>
      <c r="G2001" s="663" t="s">
        <v>627</v>
      </c>
      <c r="H2001" s="663" t="s">
        <v>1042</v>
      </c>
      <c r="I2001" s="663" t="s">
        <v>215</v>
      </c>
      <c r="J2001" s="663" t="s">
        <v>1043</v>
      </c>
      <c r="K2001" s="663"/>
      <c r="L2001" s="665">
        <v>94.590085178492913</v>
      </c>
      <c r="M2001" s="665">
        <v>100</v>
      </c>
      <c r="N2001" s="666">
        <v>9459.0085178492918</v>
      </c>
    </row>
    <row r="2002" spans="1:14" ht="14.4" customHeight="1" x14ac:dyDescent="0.3">
      <c r="A2002" s="661" t="s">
        <v>3816</v>
      </c>
      <c r="B2002" s="662" t="s">
        <v>4200</v>
      </c>
      <c r="C2002" s="663" t="s">
        <v>3963</v>
      </c>
      <c r="D2002" s="664" t="s">
        <v>4217</v>
      </c>
      <c r="E2002" s="663" t="s">
        <v>597</v>
      </c>
      <c r="F2002" s="664" t="s">
        <v>4237</v>
      </c>
      <c r="G2002" s="663" t="s">
        <v>627</v>
      </c>
      <c r="H2002" s="663" t="s">
        <v>1078</v>
      </c>
      <c r="I2002" s="663" t="s">
        <v>1079</v>
      </c>
      <c r="J2002" s="663" t="s">
        <v>1080</v>
      </c>
      <c r="K2002" s="663" t="s">
        <v>1081</v>
      </c>
      <c r="L2002" s="665">
        <v>114.70041991428729</v>
      </c>
      <c r="M2002" s="665">
        <v>2</v>
      </c>
      <c r="N2002" s="666">
        <v>229.40083982857459</v>
      </c>
    </row>
    <row r="2003" spans="1:14" ht="14.4" customHeight="1" x14ac:dyDescent="0.3">
      <c r="A2003" s="661" t="s">
        <v>3816</v>
      </c>
      <c r="B2003" s="662" t="s">
        <v>4200</v>
      </c>
      <c r="C2003" s="663" t="s">
        <v>3963</v>
      </c>
      <c r="D2003" s="664" t="s">
        <v>4217</v>
      </c>
      <c r="E2003" s="663" t="s">
        <v>597</v>
      </c>
      <c r="F2003" s="664" t="s">
        <v>4237</v>
      </c>
      <c r="G2003" s="663" t="s">
        <v>627</v>
      </c>
      <c r="H2003" s="663" t="s">
        <v>1085</v>
      </c>
      <c r="I2003" s="663" t="s">
        <v>1086</v>
      </c>
      <c r="J2003" s="663" t="s">
        <v>1087</v>
      </c>
      <c r="K2003" s="663" t="s">
        <v>1088</v>
      </c>
      <c r="L2003" s="665">
        <v>40.579445221354632</v>
      </c>
      <c r="M2003" s="665">
        <v>46</v>
      </c>
      <c r="N2003" s="666">
        <v>1866.6544801823131</v>
      </c>
    </row>
    <row r="2004" spans="1:14" ht="14.4" customHeight="1" x14ac:dyDescent="0.3">
      <c r="A2004" s="661" t="s">
        <v>3816</v>
      </c>
      <c r="B2004" s="662" t="s">
        <v>4200</v>
      </c>
      <c r="C2004" s="663" t="s">
        <v>3963</v>
      </c>
      <c r="D2004" s="664" t="s">
        <v>4217</v>
      </c>
      <c r="E2004" s="663" t="s">
        <v>597</v>
      </c>
      <c r="F2004" s="664" t="s">
        <v>4237</v>
      </c>
      <c r="G2004" s="663" t="s">
        <v>627</v>
      </c>
      <c r="H2004" s="663" t="s">
        <v>3843</v>
      </c>
      <c r="I2004" s="663" t="s">
        <v>3844</v>
      </c>
      <c r="J2004" s="663" t="s">
        <v>3845</v>
      </c>
      <c r="K2004" s="663" t="s">
        <v>3846</v>
      </c>
      <c r="L2004" s="665">
        <v>638.92634067184497</v>
      </c>
      <c r="M2004" s="665">
        <v>13</v>
      </c>
      <c r="N2004" s="666">
        <v>8306.0424287339847</v>
      </c>
    </row>
    <row r="2005" spans="1:14" ht="14.4" customHeight="1" x14ac:dyDescent="0.3">
      <c r="A2005" s="661" t="s">
        <v>3816</v>
      </c>
      <c r="B2005" s="662" t="s">
        <v>4200</v>
      </c>
      <c r="C2005" s="663" t="s">
        <v>3963</v>
      </c>
      <c r="D2005" s="664" t="s">
        <v>4217</v>
      </c>
      <c r="E2005" s="663" t="s">
        <v>597</v>
      </c>
      <c r="F2005" s="664" t="s">
        <v>4237</v>
      </c>
      <c r="G2005" s="663" t="s">
        <v>627</v>
      </c>
      <c r="H2005" s="663" t="s">
        <v>1155</v>
      </c>
      <c r="I2005" s="663" t="s">
        <v>1156</v>
      </c>
      <c r="J2005" s="663" t="s">
        <v>1157</v>
      </c>
      <c r="K2005" s="663"/>
      <c r="L2005" s="665">
        <v>452.68178565336473</v>
      </c>
      <c r="M2005" s="665">
        <v>67</v>
      </c>
      <c r="N2005" s="666">
        <v>30329.679638775437</v>
      </c>
    </row>
    <row r="2006" spans="1:14" ht="14.4" customHeight="1" x14ac:dyDescent="0.3">
      <c r="A2006" s="661" t="s">
        <v>3816</v>
      </c>
      <c r="B2006" s="662" t="s">
        <v>4200</v>
      </c>
      <c r="C2006" s="663" t="s">
        <v>3963</v>
      </c>
      <c r="D2006" s="664" t="s">
        <v>4217</v>
      </c>
      <c r="E2006" s="663" t="s">
        <v>597</v>
      </c>
      <c r="F2006" s="664" t="s">
        <v>4237</v>
      </c>
      <c r="G2006" s="663" t="s">
        <v>627</v>
      </c>
      <c r="H2006" s="663" t="s">
        <v>1162</v>
      </c>
      <c r="I2006" s="663" t="s">
        <v>215</v>
      </c>
      <c r="J2006" s="663" t="s">
        <v>1163</v>
      </c>
      <c r="K2006" s="663"/>
      <c r="L2006" s="665">
        <v>161.70538461538462</v>
      </c>
      <c r="M2006" s="665">
        <v>13</v>
      </c>
      <c r="N2006" s="666">
        <v>2102.17</v>
      </c>
    </row>
    <row r="2007" spans="1:14" ht="14.4" customHeight="1" x14ac:dyDescent="0.3">
      <c r="A2007" s="661" t="s">
        <v>3816</v>
      </c>
      <c r="B2007" s="662" t="s">
        <v>4200</v>
      </c>
      <c r="C2007" s="663" t="s">
        <v>3963</v>
      </c>
      <c r="D2007" s="664" t="s">
        <v>4217</v>
      </c>
      <c r="E2007" s="663" t="s">
        <v>597</v>
      </c>
      <c r="F2007" s="664" t="s">
        <v>4237</v>
      </c>
      <c r="G2007" s="663" t="s">
        <v>627</v>
      </c>
      <c r="H2007" s="663" t="s">
        <v>1169</v>
      </c>
      <c r="I2007" s="663" t="s">
        <v>1170</v>
      </c>
      <c r="J2007" s="663" t="s">
        <v>1171</v>
      </c>
      <c r="K2007" s="663" t="s">
        <v>1172</v>
      </c>
      <c r="L2007" s="665">
        <v>66.139999999999972</v>
      </c>
      <c r="M2007" s="665">
        <v>4</v>
      </c>
      <c r="N2007" s="666">
        <v>264.55999999999989</v>
      </c>
    </row>
    <row r="2008" spans="1:14" ht="14.4" customHeight="1" x14ac:dyDescent="0.3">
      <c r="A2008" s="661" t="s">
        <v>3816</v>
      </c>
      <c r="B2008" s="662" t="s">
        <v>4200</v>
      </c>
      <c r="C2008" s="663" t="s">
        <v>3963</v>
      </c>
      <c r="D2008" s="664" t="s">
        <v>4217</v>
      </c>
      <c r="E2008" s="663" t="s">
        <v>597</v>
      </c>
      <c r="F2008" s="664" t="s">
        <v>4237</v>
      </c>
      <c r="G2008" s="663" t="s">
        <v>627</v>
      </c>
      <c r="H2008" s="663" t="s">
        <v>1173</v>
      </c>
      <c r="I2008" s="663" t="s">
        <v>1174</v>
      </c>
      <c r="J2008" s="663" t="s">
        <v>674</v>
      </c>
      <c r="K2008" s="663" t="s">
        <v>1175</v>
      </c>
      <c r="L2008" s="665">
        <v>42.24</v>
      </c>
      <c r="M2008" s="665">
        <v>4</v>
      </c>
      <c r="N2008" s="666">
        <v>168.96</v>
      </c>
    </row>
    <row r="2009" spans="1:14" ht="14.4" customHeight="1" x14ac:dyDescent="0.3">
      <c r="A2009" s="661" t="s">
        <v>3816</v>
      </c>
      <c r="B2009" s="662" t="s">
        <v>4200</v>
      </c>
      <c r="C2009" s="663" t="s">
        <v>3963</v>
      </c>
      <c r="D2009" s="664" t="s">
        <v>4217</v>
      </c>
      <c r="E2009" s="663" t="s">
        <v>597</v>
      </c>
      <c r="F2009" s="664" t="s">
        <v>4237</v>
      </c>
      <c r="G2009" s="663" t="s">
        <v>627</v>
      </c>
      <c r="H2009" s="663" t="s">
        <v>3132</v>
      </c>
      <c r="I2009" s="663" t="s">
        <v>3133</v>
      </c>
      <c r="J2009" s="663" t="s">
        <v>2560</v>
      </c>
      <c r="K2009" s="663" t="s">
        <v>660</v>
      </c>
      <c r="L2009" s="665">
        <v>57.156199595012296</v>
      </c>
      <c r="M2009" s="665">
        <v>10</v>
      </c>
      <c r="N2009" s="666">
        <v>571.56199595012299</v>
      </c>
    </row>
    <row r="2010" spans="1:14" ht="14.4" customHeight="1" x14ac:dyDescent="0.3">
      <c r="A2010" s="661" t="s">
        <v>3816</v>
      </c>
      <c r="B2010" s="662" t="s">
        <v>4200</v>
      </c>
      <c r="C2010" s="663" t="s">
        <v>3963</v>
      </c>
      <c r="D2010" s="664" t="s">
        <v>4217</v>
      </c>
      <c r="E2010" s="663" t="s">
        <v>597</v>
      </c>
      <c r="F2010" s="664" t="s">
        <v>4237</v>
      </c>
      <c r="G2010" s="663" t="s">
        <v>627</v>
      </c>
      <c r="H2010" s="663" t="s">
        <v>1176</v>
      </c>
      <c r="I2010" s="663" t="s">
        <v>1177</v>
      </c>
      <c r="J2010" s="663" t="s">
        <v>1178</v>
      </c>
      <c r="K2010" s="663" t="s">
        <v>656</v>
      </c>
      <c r="L2010" s="665">
        <v>124.06927231839911</v>
      </c>
      <c r="M2010" s="665">
        <v>255</v>
      </c>
      <c r="N2010" s="666">
        <v>31637.664441191773</v>
      </c>
    </row>
    <row r="2011" spans="1:14" ht="14.4" customHeight="1" x14ac:dyDescent="0.3">
      <c r="A2011" s="661" t="s">
        <v>3816</v>
      </c>
      <c r="B2011" s="662" t="s">
        <v>4200</v>
      </c>
      <c r="C2011" s="663" t="s">
        <v>3963</v>
      </c>
      <c r="D2011" s="664" t="s">
        <v>4217</v>
      </c>
      <c r="E2011" s="663" t="s">
        <v>597</v>
      </c>
      <c r="F2011" s="664" t="s">
        <v>4237</v>
      </c>
      <c r="G2011" s="663" t="s">
        <v>627</v>
      </c>
      <c r="H2011" s="663" t="s">
        <v>1227</v>
      </c>
      <c r="I2011" s="663" t="s">
        <v>1228</v>
      </c>
      <c r="J2011" s="663" t="s">
        <v>1229</v>
      </c>
      <c r="K2011" s="663" t="s">
        <v>1230</v>
      </c>
      <c r="L2011" s="665">
        <v>0</v>
      </c>
      <c r="M2011" s="665">
        <v>0</v>
      </c>
      <c r="N2011" s="666">
        <v>0</v>
      </c>
    </row>
    <row r="2012" spans="1:14" ht="14.4" customHeight="1" x14ac:dyDescent="0.3">
      <c r="A2012" s="661" t="s">
        <v>3816</v>
      </c>
      <c r="B2012" s="662" t="s">
        <v>4200</v>
      </c>
      <c r="C2012" s="663" t="s">
        <v>3963</v>
      </c>
      <c r="D2012" s="664" t="s">
        <v>4217</v>
      </c>
      <c r="E2012" s="663" t="s">
        <v>597</v>
      </c>
      <c r="F2012" s="664" t="s">
        <v>4237</v>
      </c>
      <c r="G2012" s="663" t="s">
        <v>627</v>
      </c>
      <c r="H2012" s="663" t="s">
        <v>1233</v>
      </c>
      <c r="I2012" s="663" t="s">
        <v>1234</v>
      </c>
      <c r="J2012" s="663" t="s">
        <v>1235</v>
      </c>
      <c r="K2012" s="663" t="s">
        <v>1236</v>
      </c>
      <c r="L2012" s="665">
        <v>574.88810694549204</v>
      </c>
      <c r="M2012" s="665">
        <v>13</v>
      </c>
      <c r="N2012" s="666">
        <v>7473.5453902913969</v>
      </c>
    </row>
    <row r="2013" spans="1:14" ht="14.4" customHeight="1" x14ac:dyDescent="0.3">
      <c r="A2013" s="661" t="s">
        <v>3816</v>
      </c>
      <c r="B2013" s="662" t="s">
        <v>4200</v>
      </c>
      <c r="C2013" s="663" t="s">
        <v>3963</v>
      </c>
      <c r="D2013" s="664" t="s">
        <v>4217</v>
      </c>
      <c r="E2013" s="663" t="s">
        <v>597</v>
      </c>
      <c r="F2013" s="664" t="s">
        <v>4237</v>
      </c>
      <c r="G2013" s="663" t="s">
        <v>627</v>
      </c>
      <c r="H2013" s="663" t="s">
        <v>2943</v>
      </c>
      <c r="I2013" s="663" t="s">
        <v>2944</v>
      </c>
      <c r="J2013" s="663" t="s">
        <v>2945</v>
      </c>
      <c r="K2013" s="663" t="s">
        <v>2946</v>
      </c>
      <c r="L2013" s="665">
        <v>52.169999999999973</v>
      </c>
      <c r="M2013" s="665">
        <v>8</v>
      </c>
      <c r="N2013" s="666">
        <v>417.35999999999979</v>
      </c>
    </row>
    <row r="2014" spans="1:14" ht="14.4" customHeight="1" x14ac:dyDescent="0.3">
      <c r="A2014" s="661" t="s">
        <v>3816</v>
      </c>
      <c r="B2014" s="662" t="s">
        <v>4200</v>
      </c>
      <c r="C2014" s="663" t="s">
        <v>3963</v>
      </c>
      <c r="D2014" s="664" t="s">
        <v>4217</v>
      </c>
      <c r="E2014" s="663" t="s">
        <v>597</v>
      </c>
      <c r="F2014" s="664" t="s">
        <v>4237</v>
      </c>
      <c r="G2014" s="663" t="s">
        <v>627</v>
      </c>
      <c r="H2014" s="663" t="s">
        <v>1286</v>
      </c>
      <c r="I2014" s="663" t="s">
        <v>1287</v>
      </c>
      <c r="J2014" s="663" t="s">
        <v>666</v>
      </c>
      <c r="K2014" s="663" t="s">
        <v>1288</v>
      </c>
      <c r="L2014" s="665">
        <v>65.545330633094835</v>
      </c>
      <c r="M2014" s="665">
        <v>145</v>
      </c>
      <c r="N2014" s="666">
        <v>9504.0729417987513</v>
      </c>
    </row>
    <row r="2015" spans="1:14" ht="14.4" customHeight="1" x14ac:dyDescent="0.3">
      <c r="A2015" s="661" t="s">
        <v>3816</v>
      </c>
      <c r="B2015" s="662" t="s">
        <v>4200</v>
      </c>
      <c r="C2015" s="663" t="s">
        <v>3963</v>
      </c>
      <c r="D2015" s="664" t="s">
        <v>4217</v>
      </c>
      <c r="E2015" s="663" t="s">
        <v>597</v>
      </c>
      <c r="F2015" s="664" t="s">
        <v>4237</v>
      </c>
      <c r="G2015" s="663" t="s">
        <v>627</v>
      </c>
      <c r="H2015" s="663" t="s">
        <v>1289</v>
      </c>
      <c r="I2015" s="663" t="s">
        <v>1290</v>
      </c>
      <c r="J2015" s="663" t="s">
        <v>706</v>
      </c>
      <c r="K2015" s="663" t="s">
        <v>1291</v>
      </c>
      <c r="L2015" s="665">
        <v>155.40998778840677</v>
      </c>
      <c r="M2015" s="665">
        <v>4</v>
      </c>
      <c r="N2015" s="666">
        <v>621.63995115362707</v>
      </c>
    </row>
    <row r="2016" spans="1:14" ht="14.4" customHeight="1" x14ac:dyDescent="0.3">
      <c r="A2016" s="661" t="s">
        <v>3816</v>
      </c>
      <c r="B2016" s="662" t="s">
        <v>4200</v>
      </c>
      <c r="C2016" s="663" t="s">
        <v>3963</v>
      </c>
      <c r="D2016" s="664" t="s">
        <v>4217</v>
      </c>
      <c r="E2016" s="663" t="s">
        <v>597</v>
      </c>
      <c r="F2016" s="664" t="s">
        <v>4237</v>
      </c>
      <c r="G2016" s="663" t="s">
        <v>627</v>
      </c>
      <c r="H2016" s="663" t="s">
        <v>1292</v>
      </c>
      <c r="I2016" s="663" t="s">
        <v>1293</v>
      </c>
      <c r="J2016" s="663" t="s">
        <v>1294</v>
      </c>
      <c r="K2016" s="663" t="s">
        <v>1295</v>
      </c>
      <c r="L2016" s="665">
        <v>294.18397368910371</v>
      </c>
      <c r="M2016" s="665">
        <v>1</v>
      </c>
      <c r="N2016" s="666">
        <v>294.18397368910371</v>
      </c>
    </row>
    <row r="2017" spans="1:14" ht="14.4" customHeight="1" x14ac:dyDescent="0.3">
      <c r="A2017" s="661" t="s">
        <v>3816</v>
      </c>
      <c r="B2017" s="662" t="s">
        <v>4200</v>
      </c>
      <c r="C2017" s="663" t="s">
        <v>3963</v>
      </c>
      <c r="D2017" s="664" t="s">
        <v>4217</v>
      </c>
      <c r="E2017" s="663" t="s">
        <v>597</v>
      </c>
      <c r="F2017" s="664" t="s">
        <v>4237</v>
      </c>
      <c r="G2017" s="663" t="s">
        <v>627</v>
      </c>
      <c r="H2017" s="663" t="s">
        <v>1303</v>
      </c>
      <c r="I2017" s="663" t="s">
        <v>1304</v>
      </c>
      <c r="J2017" s="663" t="s">
        <v>1305</v>
      </c>
      <c r="K2017" s="663" t="s">
        <v>660</v>
      </c>
      <c r="L2017" s="665">
        <v>71.009998901554042</v>
      </c>
      <c r="M2017" s="665">
        <v>8</v>
      </c>
      <c r="N2017" s="666">
        <v>568.07999121243233</v>
      </c>
    </row>
    <row r="2018" spans="1:14" ht="14.4" customHeight="1" x14ac:dyDescent="0.3">
      <c r="A2018" s="661" t="s">
        <v>3816</v>
      </c>
      <c r="B2018" s="662" t="s">
        <v>4200</v>
      </c>
      <c r="C2018" s="663" t="s">
        <v>3963</v>
      </c>
      <c r="D2018" s="664" t="s">
        <v>4217</v>
      </c>
      <c r="E2018" s="663" t="s">
        <v>597</v>
      </c>
      <c r="F2018" s="664" t="s">
        <v>4237</v>
      </c>
      <c r="G2018" s="663" t="s">
        <v>627</v>
      </c>
      <c r="H2018" s="663" t="s">
        <v>3967</v>
      </c>
      <c r="I2018" s="663" t="s">
        <v>3968</v>
      </c>
      <c r="J2018" s="663" t="s">
        <v>3377</v>
      </c>
      <c r="K2018" s="663" t="s">
        <v>3969</v>
      </c>
      <c r="L2018" s="665">
        <v>154.40493101244877</v>
      </c>
      <c r="M2018" s="665">
        <v>4</v>
      </c>
      <c r="N2018" s="666">
        <v>617.61972404979508</v>
      </c>
    </row>
    <row r="2019" spans="1:14" ht="14.4" customHeight="1" x14ac:dyDescent="0.3">
      <c r="A2019" s="661" t="s">
        <v>3816</v>
      </c>
      <c r="B2019" s="662" t="s">
        <v>4200</v>
      </c>
      <c r="C2019" s="663" t="s">
        <v>3963</v>
      </c>
      <c r="D2019" s="664" t="s">
        <v>4217</v>
      </c>
      <c r="E2019" s="663" t="s">
        <v>597</v>
      </c>
      <c r="F2019" s="664" t="s">
        <v>4237</v>
      </c>
      <c r="G2019" s="663" t="s">
        <v>627</v>
      </c>
      <c r="H2019" s="663" t="s">
        <v>3194</v>
      </c>
      <c r="I2019" s="663" t="s">
        <v>3195</v>
      </c>
      <c r="J2019" s="663" t="s">
        <v>3196</v>
      </c>
      <c r="K2019" s="663" t="s">
        <v>3197</v>
      </c>
      <c r="L2019" s="665">
        <v>94.576205788155818</v>
      </c>
      <c r="M2019" s="665">
        <v>10</v>
      </c>
      <c r="N2019" s="666">
        <v>945.76205788155823</v>
      </c>
    </row>
    <row r="2020" spans="1:14" ht="14.4" customHeight="1" x14ac:dyDescent="0.3">
      <c r="A2020" s="661" t="s">
        <v>3816</v>
      </c>
      <c r="B2020" s="662" t="s">
        <v>4200</v>
      </c>
      <c r="C2020" s="663" t="s">
        <v>3963</v>
      </c>
      <c r="D2020" s="664" t="s">
        <v>4217</v>
      </c>
      <c r="E2020" s="663" t="s">
        <v>597</v>
      </c>
      <c r="F2020" s="664" t="s">
        <v>4237</v>
      </c>
      <c r="G2020" s="663" t="s">
        <v>627</v>
      </c>
      <c r="H2020" s="663" t="s">
        <v>1310</v>
      </c>
      <c r="I2020" s="663" t="s">
        <v>1311</v>
      </c>
      <c r="J2020" s="663" t="s">
        <v>1312</v>
      </c>
      <c r="K2020" s="663" t="s">
        <v>1313</v>
      </c>
      <c r="L2020" s="665">
        <v>254.69260314507201</v>
      </c>
      <c r="M2020" s="665">
        <v>28</v>
      </c>
      <c r="N2020" s="666">
        <v>7131.392888062016</v>
      </c>
    </row>
    <row r="2021" spans="1:14" ht="14.4" customHeight="1" x14ac:dyDescent="0.3">
      <c r="A2021" s="661" t="s">
        <v>3816</v>
      </c>
      <c r="B2021" s="662" t="s">
        <v>4200</v>
      </c>
      <c r="C2021" s="663" t="s">
        <v>3963</v>
      </c>
      <c r="D2021" s="664" t="s">
        <v>4217</v>
      </c>
      <c r="E2021" s="663" t="s">
        <v>597</v>
      </c>
      <c r="F2021" s="664" t="s">
        <v>4237</v>
      </c>
      <c r="G2021" s="663" t="s">
        <v>627</v>
      </c>
      <c r="H2021" s="663" t="s">
        <v>2531</v>
      </c>
      <c r="I2021" s="663" t="s">
        <v>2532</v>
      </c>
      <c r="J2021" s="663" t="s">
        <v>2533</v>
      </c>
      <c r="K2021" s="663" t="s">
        <v>2534</v>
      </c>
      <c r="L2021" s="665">
        <v>78.642745483760251</v>
      </c>
      <c r="M2021" s="665">
        <v>4</v>
      </c>
      <c r="N2021" s="666">
        <v>314.570981935041</v>
      </c>
    </row>
    <row r="2022" spans="1:14" ht="14.4" customHeight="1" x14ac:dyDescent="0.3">
      <c r="A2022" s="661" t="s">
        <v>3816</v>
      </c>
      <c r="B2022" s="662" t="s">
        <v>4200</v>
      </c>
      <c r="C2022" s="663" t="s">
        <v>3963</v>
      </c>
      <c r="D2022" s="664" t="s">
        <v>4217</v>
      </c>
      <c r="E2022" s="663" t="s">
        <v>597</v>
      </c>
      <c r="F2022" s="664" t="s">
        <v>4237</v>
      </c>
      <c r="G2022" s="663" t="s">
        <v>627</v>
      </c>
      <c r="H2022" s="663" t="s">
        <v>1325</v>
      </c>
      <c r="I2022" s="663" t="s">
        <v>1325</v>
      </c>
      <c r="J2022" s="663" t="s">
        <v>1326</v>
      </c>
      <c r="K2022" s="663" t="s">
        <v>784</v>
      </c>
      <c r="L2022" s="665">
        <v>54.416927175642073</v>
      </c>
      <c r="M2022" s="665">
        <v>40</v>
      </c>
      <c r="N2022" s="666">
        <v>2176.6770870256828</v>
      </c>
    </row>
    <row r="2023" spans="1:14" ht="14.4" customHeight="1" x14ac:dyDescent="0.3">
      <c r="A2023" s="661" t="s">
        <v>3816</v>
      </c>
      <c r="B2023" s="662" t="s">
        <v>4200</v>
      </c>
      <c r="C2023" s="663" t="s">
        <v>3963</v>
      </c>
      <c r="D2023" s="664" t="s">
        <v>4217</v>
      </c>
      <c r="E2023" s="663" t="s">
        <v>597</v>
      </c>
      <c r="F2023" s="664" t="s">
        <v>4237</v>
      </c>
      <c r="G2023" s="663" t="s">
        <v>627</v>
      </c>
      <c r="H2023" s="663" t="s">
        <v>2535</v>
      </c>
      <c r="I2023" s="663" t="s">
        <v>2536</v>
      </c>
      <c r="J2023" s="663" t="s">
        <v>2537</v>
      </c>
      <c r="K2023" s="663" t="s">
        <v>2538</v>
      </c>
      <c r="L2023" s="665">
        <v>1261.7968237541209</v>
      </c>
      <c r="M2023" s="665">
        <v>10</v>
      </c>
      <c r="N2023" s="666">
        <v>12617.968237541209</v>
      </c>
    </row>
    <row r="2024" spans="1:14" ht="14.4" customHeight="1" x14ac:dyDescent="0.3">
      <c r="A2024" s="661" t="s">
        <v>3816</v>
      </c>
      <c r="B2024" s="662" t="s">
        <v>4200</v>
      </c>
      <c r="C2024" s="663" t="s">
        <v>3963</v>
      </c>
      <c r="D2024" s="664" t="s">
        <v>4217</v>
      </c>
      <c r="E2024" s="663" t="s">
        <v>597</v>
      </c>
      <c r="F2024" s="664" t="s">
        <v>4237</v>
      </c>
      <c r="G2024" s="663" t="s">
        <v>627</v>
      </c>
      <c r="H2024" s="663" t="s">
        <v>3202</v>
      </c>
      <c r="I2024" s="663" t="s">
        <v>3203</v>
      </c>
      <c r="J2024" s="663" t="s">
        <v>1760</v>
      </c>
      <c r="K2024" s="663" t="s">
        <v>1761</v>
      </c>
      <c r="L2024" s="665">
        <v>258.62161620571766</v>
      </c>
      <c r="M2024" s="665">
        <v>52</v>
      </c>
      <c r="N2024" s="666">
        <v>13448.324042697317</v>
      </c>
    </row>
    <row r="2025" spans="1:14" ht="14.4" customHeight="1" x14ac:dyDescent="0.3">
      <c r="A2025" s="661" t="s">
        <v>3816</v>
      </c>
      <c r="B2025" s="662" t="s">
        <v>4200</v>
      </c>
      <c r="C2025" s="663" t="s">
        <v>3963</v>
      </c>
      <c r="D2025" s="664" t="s">
        <v>4217</v>
      </c>
      <c r="E2025" s="663" t="s">
        <v>597</v>
      </c>
      <c r="F2025" s="664" t="s">
        <v>4237</v>
      </c>
      <c r="G2025" s="663" t="s">
        <v>627</v>
      </c>
      <c r="H2025" s="663" t="s">
        <v>1335</v>
      </c>
      <c r="I2025" s="663" t="s">
        <v>1336</v>
      </c>
      <c r="J2025" s="663" t="s">
        <v>1337</v>
      </c>
      <c r="K2025" s="663" t="s">
        <v>1338</v>
      </c>
      <c r="L2025" s="665">
        <v>87.774748736394486</v>
      </c>
      <c r="M2025" s="665">
        <v>8</v>
      </c>
      <c r="N2025" s="666">
        <v>702.19798989115588</v>
      </c>
    </row>
    <row r="2026" spans="1:14" ht="14.4" customHeight="1" x14ac:dyDescent="0.3">
      <c r="A2026" s="661" t="s">
        <v>3816</v>
      </c>
      <c r="B2026" s="662" t="s">
        <v>4200</v>
      </c>
      <c r="C2026" s="663" t="s">
        <v>3963</v>
      </c>
      <c r="D2026" s="664" t="s">
        <v>4217</v>
      </c>
      <c r="E2026" s="663" t="s">
        <v>597</v>
      </c>
      <c r="F2026" s="664" t="s">
        <v>4237</v>
      </c>
      <c r="G2026" s="663" t="s">
        <v>627</v>
      </c>
      <c r="H2026" s="663" t="s">
        <v>1355</v>
      </c>
      <c r="I2026" s="663" t="s">
        <v>1356</v>
      </c>
      <c r="J2026" s="663" t="s">
        <v>1357</v>
      </c>
      <c r="K2026" s="663" t="s">
        <v>1358</v>
      </c>
      <c r="L2026" s="665">
        <v>58.981832132206762</v>
      </c>
      <c r="M2026" s="665">
        <v>10</v>
      </c>
      <c r="N2026" s="666">
        <v>589.81832132206762</v>
      </c>
    </row>
    <row r="2027" spans="1:14" ht="14.4" customHeight="1" x14ac:dyDescent="0.3">
      <c r="A2027" s="661" t="s">
        <v>3816</v>
      </c>
      <c r="B2027" s="662" t="s">
        <v>4200</v>
      </c>
      <c r="C2027" s="663" t="s">
        <v>3963</v>
      </c>
      <c r="D2027" s="664" t="s">
        <v>4217</v>
      </c>
      <c r="E2027" s="663" t="s">
        <v>597</v>
      </c>
      <c r="F2027" s="664" t="s">
        <v>4237</v>
      </c>
      <c r="G2027" s="663" t="s">
        <v>627</v>
      </c>
      <c r="H2027" s="663" t="s">
        <v>1359</v>
      </c>
      <c r="I2027" s="663" t="s">
        <v>1360</v>
      </c>
      <c r="J2027" s="663" t="s">
        <v>1361</v>
      </c>
      <c r="K2027" s="663" t="s">
        <v>1362</v>
      </c>
      <c r="L2027" s="665">
        <v>186.34847357675332</v>
      </c>
      <c r="M2027" s="665">
        <v>2</v>
      </c>
      <c r="N2027" s="666">
        <v>372.69694715350664</v>
      </c>
    </row>
    <row r="2028" spans="1:14" ht="14.4" customHeight="1" x14ac:dyDescent="0.3">
      <c r="A2028" s="661" t="s">
        <v>3816</v>
      </c>
      <c r="B2028" s="662" t="s">
        <v>4200</v>
      </c>
      <c r="C2028" s="663" t="s">
        <v>3963</v>
      </c>
      <c r="D2028" s="664" t="s">
        <v>4217</v>
      </c>
      <c r="E2028" s="663" t="s">
        <v>597</v>
      </c>
      <c r="F2028" s="664" t="s">
        <v>4237</v>
      </c>
      <c r="G2028" s="663" t="s">
        <v>627</v>
      </c>
      <c r="H2028" s="663" t="s">
        <v>1367</v>
      </c>
      <c r="I2028" s="663" t="s">
        <v>1368</v>
      </c>
      <c r="J2028" s="663" t="s">
        <v>1369</v>
      </c>
      <c r="K2028" s="663" t="s">
        <v>1370</v>
      </c>
      <c r="L2028" s="665">
        <v>1165.2279877333335</v>
      </c>
      <c r="M2028" s="665">
        <v>5</v>
      </c>
      <c r="N2028" s="666">
        <v>5826.1399386666671</v>
      </c>
    </row>
    <row r="2029" spans="1:14" ht="14.4" customHeight="1" x14ac:dyDescent="0.3">
      <c r="A2029" s="661" t="s">
        <v>3816</v>
      </c>
      <c r="B2029" s="662" t="s">
        <v>4200</v>
      </c>
      <c r="C2029" s="663" t="s">
        <v>3963</v>
      </c>
      <c r="D2029" s="664" t="s">
        <v>4217</v>
      </c>
      <c r="E2029" s="663" t="s">
        <v>597</v>
      </c>
      <c r="F2029" s="664" t="s">
        <v>4237</v>
      </c>
      <c r="G2029" s="663" t="s">
        <v>627</v>
      </c>
      <c r="H2029" s="663" t="s">
        <v>1385</v>
      </c>
      <c r="I2029" s="663" t="s">
        <v>1386</v>
      </c>
      <c r="J2029" s="663" t="s">
        <v>1387</v>
      </c>
      <c r="K2029" s="663" t="s">
        <v>1388</v>
      </c>
      <c r="L2029" s="665">
        <v>103.0555397756129</v>
      </c>
      <c r="M2029" s="665">
        <v>10</v>
      </c>
      <c r="N2029" s="666">
        <v>1030.555397756129</v>
      </c>
    </row>
    <row r="2030" spans="1:14" ht="14.4" customHeight="1" x14ac:dyDescent="0.3">
      <c r="A2030" s="661" t="s">
        <v>3816</v>
      </c>
      <c r="B2030" s="662" t="s">
        <v>4200</v>
      </c>
      <c r="C2030" s="663" t="s">
        <v>3963</v>
      </c>
      <c r="D2030" s="664" t="s">
        <v>4217</v>
      </c>
      <c r="E2030" s="663" t="s">
        <v>597</v>
      </c>
      <c r="F2030" s="664" t="s">
        <v>4237</v>
      </c>
      <c r="G2030" s="663" t="s">
        <v>627</v>
      </c>
      <c r="H2030" s="663" t="s">
        <v>2565</v>
      </c>
      <c r="I2030" s="663" t="s">
        <v>2566</v>
      </c>
      <c r="J2030" s="663" t="s">
        <v>2567</v>
      </c>
      <c r="K2030" s="663" t="s">
        <v>2568</v>
      </c>
      <c r="L2030" s="665">
        <v>3619.2594190852251</v>
      </c>
      <c r="M2030" s="665">
        <v>5</v>
      </c>
      <c r="N2030" s="666">
        <v>18096.297095426125</v>
      </c>
    </row>
    <row r="2031" spans="1:14" ht="14.4" customHeight="1" x14ac:dyDescent="0.3">
      <c r="A2031" s="661" t="s">
        <v>3816</v>
      </c>
      <c r="B2031" s="662" t="s">
        <v>4200</v>
      </c>
      <c r="C2031" s="663" t="s">
        <v>3963</v>
      </c>
      <c r="D2031" s="664" t="s">
        <v>4217</v>
      </c>
      <c r="E2031" s="663" t="s">
        <v>597</v>
      </c>
      <c r="F2031" s="664" t="s">
        <v>4237</v>
      </c>
      <c r="G2031" s="663" t="s">
        <v>627</v>
      </c>
      <c r="H2031" s="663" t="s">
        <v>1396</v>
      </c>
      <c r="I2031" s="663" t="s">
        <v>1397</v>
      </c>
      <c r="J2031" s="663" t="s">
        <v>1398</v>
      </c>
      <c r="K2031" s="663" t="s">
        <v>1399</v>
      </c>
      <c r="L2031" s="665">
        <v>53.46</v>
      </c>
      <c r="M2031" s="665">
        <v>4</v>
      </c>
      <c r="N2031" s="666">
        <v>213.84</v>
      </c>
    </row>
    <row r="2032" spans="1:14" ht="14.4" customHeight="1" x14ac:dyDescent="0.3">
      <c r="A2032" s="661" t="s">
        <v>3816</v>
      </c>
      <c r="B2032" s="662" t="s">
        <v>4200</v>
      </c>
      <c r="C2032" s="663" t="s">
        <v>3963</v>
      </c>
      <c r="D2032" s="664" t="s">
        <v>4217</v>
      </c>
      <c r="E2032" s="663" t="s">
        <v>597</v>
      </c>
      <c r="F2032" s="664" t="s">
        <v>4237</v>
      </c>
      <c r="G2032" s="663" t="s">
        <v>627</v>
      </c>
      <c r="H2032" s="663" t="s">
        <v>2581</v>
      </c>
      <c r="I2032" s="663" t="s">
        <v>215</v>
      </c>
      <c r="J2032" s="663" t="s">
        <v>2582</v>
      </c>
      <c r="K2032" s="663" t="s">
        <v>2583</v>
      </c>
      <c r="L2032" s="665">
        <v>23.7</v>
      </c>
      <c r="M2032" s="665">
        <v>48</v>
      </c>
      <c r="N2032" s="666">
        <v>1137.5999999999999</v>
      </c>
    </row>
    <row r="2033" spans="1:14" ht="14.4" customHeight="1" x14ac:dyDescent="0.3">
      <c r="A2033" s="661" t="s">
        <v>3816</v>
      </c>
      <c r="B2033" s="662" t="s">
        <v>4200</v>
      </c>
      <c r="C2033" s="663" t="s">
        <v>3963</v>
      </c>
      <c r="D2033" s="664" t="s">
        <v>4217</v>
      </c>
      <c r="E2033" s="663" t="s">
        <v>597</v>
      </c>
      <c r="F2033" s="664" t="s">
        <v>4237</v>
      </c>
      <c r="G2033" s="663" t="s">
        <v>627</v>
      </c>
      <c r="H2033" s="663" t="s">
        <v>3242</v>
      </c>
      <c r="I2033" s="663" t="s">
        <v>215</v>
      </c>
      <c r="J2033" s="663" t="s">
        <v>3243</v>
      </c>
      <c r="K2033" s="663"/>
      <c r="L2033" s="665">
        <v>147.498798838585</v>
      </c>
      <c r="M2033" s="665">
        <v>1</v>
      </c>
      <c r="N2033" s="666">
        <v>147.498798838585</v>
      </c>
    </row>
    <row r="2034" spans="1:14" ht="14.4" customHeight="1" x14ac:dyDescent="0.3">
      <c r="A2034" s="661" t="s">
        <v>3816</v>
      </c>
      <c r="B2034" s="662" t="s">
        <v>4200</v>
      </c>
      <c r="C2034" s="663" t="s">
        <v>3963</v>
      </c>
      <c r="D2034" s="664" t="s">
        <v>4217</v>
      </c>
      <c r="E2034" s="663" t="s">
        <v>597</v>
      </c>
      <c r="F2034" s="664" t="s">
        <v>4237</v>
      </c>
      <c r="G2034" s="663" t="s">
        <v>627</v>
      </c>
      <c r="H2034" s="663" t="s">
        <v>1428</v>
      </c>
      <c r="I2034" s="663" t="s">
        <v>1429</v>
      </c>
      <c r="J2034" s="663" t="s">
        <v>1430</v>
      </c>
      <c r="K2034" s="663" t="s">
        <v>1431</v>
      </c>
      <c r="L2034" s="665">
        <v>112.5863426949045</v>
      </c>
      <c r="M2034" s="665">
        <v>62</v>
      </c>
      <c r="N2034" s="666">
        <v>6980.3532470840792</v>
      </c>
    </row>
    <row r="2035" spans="1:14" ht="14.4" customHeight="1" x14ac:dyDescent="0.3">
      <c r="A2035" s="661" t="s">
        <v>3816</v>
      </c>
      <c r="B2035" s="662" t="s">
        <v>4200</v>
      </c>
      <c r="C2035" s="663" t="s">
        <v>3963</v>
      </c>
      <c r="D2035" s="664" t="s">
        <v>4217</v>
      </c>
      <c r="E2035" s="663" t="s">
        <v>597</v>
      </c>
      <c r="F2035" s="664" t="s">
        <v>4237</v>
      </c>
      <c r="G2035" s="663" t="s">
        <v>627</v>
      </c>
      <c r="H2035" s="663" t="s">
        <v>1432</v>
      </c>
      <c r="I2035" s="663" t="s">
        <v>1433</v>
      </c>
      <c r="J2035" s="663" t="s">
        <v>1434</v>
      </c>
      <c r="K2035" s="663" t="s">
        <v>1435</v>
      </c>
      <c r="L2035" s="665">
        <v>108.08</v>
      </c>
      <c r="M2035" s="665">
        <v>4</v>
      </c>
      <c r="N2035" s="666">
        <v>432.32</v>
      </c>
    </row>
    <row r="2036" spans="1:14" ht="14.4" customHeight="1" x14ac:dyDescent="0.3">
      <c r="A2036" s="661" t="s">
        <v>3816</v>
      </c>
      <c r="B2036" s="662" t="s">
        <v>4200</v>
      </c>
      <c r="C2036" s="663" t="s">
        <v>3963</v>
      </c>
      <c r="D2036" s="664" t="s">
        <v>4217</v>
      </c>
      <c r="E2036" s="663" t="s">
        <v>597</v>
      </c>
      <c r="F2036" s="664" t="s">
        <v>4237</v>
      </c>
      <c r="G2036" s="663" t="s">
        <v>627</v>
      </c>
      <c r="H2036" s="663" t="s">
        <v>1444</v>
      </c>
      <c r="I2036" s="663" t="s">
        <v>1445</v>
      </c>
      <c r="J2036" s="663" t="s">
        <v>1446</v>
      </c>
      <c r="K2036" s="663" t="s">
        <v>1321</v>
      </c>
      <c r="L2036" s="665">
        <v>21.555</v>
      </c>
      <c r="M2036" s="665">
        <v>20</v>
      </c>
      <c r="N2036" s="666">
        <v>431.09999999999997</v>
      </c>
    </row>
    <row r="2037" spans="1:14" ht="14.4" customHeight="1" x14ac:dyDescent="0.3">
      <c r="A2037" s="661" t="s">
        <v>3816</v>
      </c>
      <c r="B2037" s="662" t="s">
        <v>4200</v>
      </c>
      <c r="C2037" s="663" t="s">
        <v>3963</v>
      </c>
      <c r="D2037" s="664" t="s">
        <v>4217</v>
      </c>
      <c r="E2037" s="663" t="s">
        <v>597</v>
      </c>
      <c r="F2037" s="664" t="s">
        <v>4237</v>
      </c>
      <c r="G2037" s="663" t="s">
        <v>627</v>
      </c>
      <c r="H2037" s="663" t="s">
        <v>1447</v>
      </c>
      <c r="I2037" s="663" t="s">
        <v>1448</v>
      </c>
      <c r="J2037" s="663" t="s">
        <v>1449</v>
      </c>
      <c r="K2037" s="663" t="s">
        <v>1321</v>
      </c>
      <c r="L2037" s="665">
        <v>37.432499999999997</v>
      </c>
      <c r="M2037" s="665">
        <v>40</v>
      </c>
      <c r="N2037" s="666">
        <v>1497.3</v>
      </c>
    </row>
    <row r="2038" spans="1:14" ht="14.4" customHeight="1" x14ac:dyDescent="0.3">
      <c r="A2038" s="661" t="s">
        <v>3816</v>
      </c>
      <c r="B2038" s="662" t="s">
        <v>4200</v>
      </c>
      <c r="C2038" s="663" t="s">
        <v>3963</v>
      </c>
      <c r="D2038" s="664" t="s">
        <v>4217</v>
      </c>
      <c r="E2038" s="663" t="s">
        <v>597</v>
      </c>
      <c r="F2038" s="664" t="s">
        <v>4237</v>
      </c>
      <c r="G2038" s="663" t="s">
        <v>627</v>
      </c>
      <c r="H2038" s="663" t="s">
        <v>1456</v>
      </c>
      <c r="I2038" s="663" t="s">
        <v>1457</v>
      </c>
      <c r="J2038" s="663" t="s">
        <v>1458</v>
      </c>
      <c r="K2038" s="663" t="s">
        <v>1459</v>
      </c>
      <c r="L2038" s="665">
        <v>384.55384258081915</v>
      </c>
      <c r="M2038" s="665">
        <v>9.9499999999999993</v>
      </c>
      <c r="N2038" s="666">
        <v>3826.3107336791504</v>
      </c>
    </row>
    <row r="2039" spans="1:14" ht="14.4" customHeight="1" x14ac:dyDescent="0.3">
      <c r="A2039" s="661" t="s">
        <v>3816</v>
      </c>
      <c r="B2039" s="662" t="s">
        <v>4200</v>
      </c>
      <c r="C2039" s="663" t="s">
        <v>3963</v>
      </c>
      <c r="D2039" s="664" t="s">
        <v>4217</v>
      </c>
      <c r="E2039" s="663" t="s">
        <v>597</v>
      </c>
      <c r="F2039" s="664" t="s">
        <v>4237</v>
      </c>
      <c r="G2039" s="663" t="s">
        <v>627</v>
      </c>
      <c r="H2039" s="663" t="s">
        <v>3970</v>
      </c>
      <c r="I2039" s="663" t="s">
        <v>215</v>
      </c>
      <c r="J2039" s="663" t="s">
        <v>3971</v>
      </c>
      <c r="K2039" s="663"/>
      <c r="L2039" s="665">
        <v>131.92646150169634</v>
      </c>
      <c r="M2039" s="665">
        <v>2</v>
      </c>
      <c r="N2039" s="666">
        <v>263.85292300339268</v>
      </c>
    </row>
    <row r="2040" spans="1:14" ht="14.4" customHeight="1" x14ac:dyDescent="0.3">
      <c r="A2040" s="661" t="s">
        <v>3816</v>
      </c>
      <c r="B2040" s="662" t="s">
        <v>4200</v>
      </c>
      <c r="C2040" s="663" t="s">
        <v>3963</v>
      </c>
      <c r="D2040" s="664" t="s">
        <v>4217</v>
      </c>
      <c r="E2040" s="663" t="s">
        <v>597</v>
      </c>
      <c r="F2040" s="664" t="s">
        <v>4237</v>
      </c>
      <c r="G2040" s="663" t="s">
        <v>627</v>
      </c>
      <c r="H2040" s="663" t="s">
        <v>3972</v>
      </c>
      <c r="I2040" s="663" t="s">
        <v>3973</v>
      </c>
      <c r="J2040" s="663" t="s">
        <v>3974</v>
      </c>
      <c r="K2040" s="663" t="s">
        <v>3975</v>
      </c>
      <c r="L2040" s="665">
        <v>79.61</v>
      </c>
      <c r="M2040" s="665">
        <v>10</v>
      </c>
      <c r="N2040" s="666">
        <v>796.1</v>
      </c>
    </row>
    <row r="2041" spans="1:14" ht="14.4" customHeight="1" x14ac:dyDescent="0.3">
      <c r="A2041" s="661" t="s">
        <v>3816</v>
      </c>
      <c r="B2041" s="662" t="s">
        <v>4200</v>
      </c>
      <c r="C2041" s="663" t="s">
        <v>3963</v>
      </c>
      <c r="D2041" s="664" t="s">
        <v>4217</v>
      </c>
      <c r="E2041" s="663" t="s">
        <v>597</v>
      </c>
      <c r="F2041" s="664" t="s">
        <v>4237</v>
      </c>
      <c r="G2041" s="663" t="s">
        <v>627</v>
      </c>
      <c r="H2041" s="663" t="s">
        <v>1527</v>
      </c>
      <c r="I2041" s="663" t="s">
        <v>1528</v>
      </c>
      <c r="J2041" s="663" t="s">
        <v>1529</v>
      </c>
      <c r="K2041" s="663" t="s">
        <v>1530</v>
      </c>
      <c r="L2041" s="665">
        <v>327.71417049761038</v>
      </c>
      <c r="M2041" s="665">
        <v>18</v>
      </c>
      <c r="N2041" s="666">
        <v>5898.8550689569865</v>
      </c>
    </row>
    <row r="2042" spans="1:14" ht="14.4" customHeight="1" x14ac:dyDescent="0.3">
      <c r="A2042" s="661" t="s">
        <v>3816</v>
      </c>
      <c r="B2042" s="662" t="s">
        <v>4200</v>
      </c>
      <c r="C2042" s="663" t="s">
        <v>3963</v>
      </c>
      <c r="D2042" s="664" t="s">
        <v>4217</v>
      </c>
      <c r="E2042" s="663" t="s">
        <v>597</v>
      </c>
      <c r="F2042" s="664" t="s">
        <v>4237</v>
      </c>
      <c r="G2042" s="663" t="s">
        <v>627</v>
      </c>
      <c r="H2042" s="663" t="s">
        <v>1531</v>
      </c>
      <c r="I2042" s="663" t="s">
        <v>1532</v>
      </c>
      <c r="J2042" s="663" t="s">
        <v>1533</v>
      </c>
      <c r="K2042" s="663"/>
      <c r="L2042" s="665">
        <v>252.97815381912741</v>
      </c>
      <c r="M2042" s="665">
        <v>4</v>
      </c>
      <c r="N2042" s="666">
        <v>1011.9126152765097</v>
      </c>
    </row>
    <row r="2043" spans="1:14" ht="14.4" customHeight="1" x14ac:dyDescent="0.3">
      <c r="A2043" s="661" t="s">
        <v>3816</v>
      </c>
      <c r="B2043" s="662" t="s">
        <v>4200</v>
      </c>
      <c r="C2043" s="663" t="s">
        <v>3963</v>
      </c>
      <c r="D2043" s="664" t="s">
        <v>4217</v>
      </c>
      <c r="E2043" s="663" t="s">
        <v>597</v>
      </c>
      <c r="F2043" s="664" t="s">
        <v>4237</v>
      </c>
      <c r="G2043" s="663" t="s">
        <v>627</v>
      </c>
      <c r="H2043" s="663" t="s">
        <v>3876</v>
      </c>
      <c r="I2043" s="663" t="s">
        <v>3876</v>
      </c>
      <c r="J2043" s="663" t="s">
        <v>3877</v>
      </c>
      <c r="K2043" s="663" t="s">
        <v>3878</v>
      </c>
      <c r="L2043" s="665">
        <v>108.78464235292689</v>
      </c>
      <c r="M2043" s="665">
        <v>110</v>
      </c>
      <c r="N2043" s="666">
        <v>11966.310658821958</v>
      </c>
    </row>
    <row r="2044" spans="1:14" ht="14.4" customHeight="1" x14ac:dyDescent="0.3">
      <c r="A2044" s="661" t="s">
        <v>3816</v>
      </c>
      <c r="B2044" s="662" t="s">
        <v>4200</v>
      </c>
      <c r="C2044" s="663" t="s">
        <v>3963</v>
      </c>
      <c r="D2044" s="664" t="s">
        <v>4217</v>
      </c>
      <c r="E2044" s="663" t="s">
        <v>597</v>
      </c>
      <c r="F2044" s="664" t="s">
        <v>4237</v>
      </c>
      <c r="G2044" s="663" t="s">
        <v>627</v>
      </c>
      <c r="H2044" s="663" t="s">
        <v>2627</v>
      </c>
      <c r="I2044" s="663" t="s">
        <v>2628</v>
      </c>
      <c r="J2044" s="663" t="s">
        <v>2629</v>
      </c>
      <c r="K2044" s="663" t="s">
        <v>950</v>
      </c>
      <c r="L2044" s="665">
        <v>34.74</v>
      </c>
      <c r="M2044" s="665">
        <v>5</v>
      </c>
      <c r="N2044" s="666">
        <v>173.70000000000002</v>
      </c>
    </row>
    <row r="2045" spans="1:14" ht="14.4" customHeight="1" x14ac:dyDescent="0.3">
      <c r="A2045" s="661" t="s">
        <v>3816</v>
      </c>
      <c r="B2045" s="662" t="s">
        <v>4200</v>
      </c>
      <c r="C2045" s="663" t="s">
        <v>3963</v>
      </c>
      <c r="D2045" s="664" t="s">
        <v>4217</v>
      </c>
      <c r="E2045" s="663" t="s">
        <v>597</v>
      </c>
      <c r="F2045" s="664" t="s">
        <v>4237</v>
      </c>
      <c r="G2045" s="663" t="s">
        <v>627</v>
      </c>
      <c r="H2045" s="663" t="s">
        <v>3976</v>
      </c>
      <c r="I2045" s="663" t="s">
        <v>3977</v>
      </c>
      <c r="J2045" s="663" t="s">
        <v>2629</v>
      </c>
      <c r="K2045" s="663" t="s">
        <v>3978</v>
      </c>
      <c r="L2045" s="665">
        <v>29.929999999999996</v>
      </c>
      <c r="M2045" s="665">
        <v>10</v>
      </c>
      <c r="N2045" s="666">
        <v>299.29999999999995</v>
      </c>
    </row>
    <row r="2046" spans="1:14" ht="14.4" customHeight="1" x14ac:dyDescent="0.3">
      <c r="A2046" s="661" t="s">
        <v>3816</v>
      </c>
      <c r="B2046" s="662" t="s">
        <v>4200</v>
      </c>
      <c r="C2046" s="663" t="s">
        <v>3963</v>
      </c>
      <c r="D2046" s="664" t="s">
        <v>4217</v>
      </c>
      <c r="E2046" s="663" t="s">
        <v>597</v>
      </c>
      <c r="F2046" s="664" t="s">
        <v>4237</v>
      </c>
      <c r="G2046" s="663" t="s">
        <v>627</v>
      </c>
      <c r="H2046" s="663" t="s">
        <v>2630</v>
      </c>
      <c r="I2046" s="663" t="s">
        <v>2631</v>
      </c>
      <c r="J2046" s="663" t="s">
        <v>2632</v>
      </c>
      <c r="K2046" s="663" t="s">
        <v>1380</v>
      </c>
      <c r="L2046" s="665">
        <v>2838</v>
      </c>
      <c r="M2046" s="665">
        <v>3</v>
      </c>
      <c r="N2046" s="666">
        <v>8514</v>
      </c>
    </row>
    <row r="2047" spans="1:14" ht="14.4" customHeight="1" x14ac:dyDescent="0.3">
      <c r="A2047" s="661" t="s">
        <v>3816</v>
      </c>
      <c r="B2047" s="662" t="s">
        <v>4200</v>
      </c>
      <c r="C2047" s="663" t="s">
        <v>3963</v>
      </c>
      <c r="D2047" s="664" t="s">
        <v>4217</v>
      </c>
      <c r="E2047" s="663" t="s">
        <v>597</v>
      </c>
      <c r="F2047" s="664" t="s">
        <v>4237</v>
      </c>
      <c r="G2047" s="663" t="s">
        <v>627</v>
      </c>
      <c r="H2047" s="663" t="s">
        <v>3889</v>
      </c>
      <c r="I2047" s="663" t="s">
        <v>3890</v>
      </c>
      <c r="J2047" s="663" t="s">
        <v>3891</v>
      </c>
      <c r="K2047" s="663" t="s">
        <v>3892</v>
      </c>
      <c r="L2047" s="665">
        <v>189.34999999999997</v>
      </c>
      <c r="M2047" s="665">
        <v>2</v>
      </c>
      <c r="N2047" s="666">
        <v>378.69999999999993</v>
      </c>
    </row>
    <row r="2048" spans="1:14" ht="14.4" customHeight="1" x14ac:dyDescent="0.3">
      <c r="A2048" s="661" t="s">
        <v>3816</v>
      </c>
      <c r="B2048" s="662" t="s">
        <v>4200</v>
      </c>
      <c r="C2048" s="663" t="s">
        <v>3963</v>
      </c>
      <c r="D2048" s="664" t="s">
        <v>4217</v>
      </c>
      <c r="E2048" s="663" t="s">
        <v>597</v>
      </c>
      <c r="F2048" s="664" t="s">
        <v>4237</v>
      </c>
      <c r="G2048" s="663" t="s">
        <v>627</v>
      </c>
      <c r="H2048" s="663" t="s">
        <v>3979</v>
      </c>
      <c r="I2048" s="663" t="s">
        <v>3979</v>
      </c>
      <c r="J2048" s="663" t="s">
        <v>3980</v>
      </c>
      <c r="K2048" s="663" t="s">
        <v>3981</v>
      </c>
      <c r="L2048" s="665">
        <v>79.230001912372472</v>
      </c>
      <c r="M2048" s="665">
        <v>3</v>
      </c>
      <c r="N2048" s="666">
        <v>237.69000573711742</v>
      </c>
    </row>
    <row r="2049" spans="1:14" ht="14.4" customHeight="1" x14ac:dyDescent="0.3">
      <c r="A2049" s="661" t="s">
        <v>3816</v>
      </c>
      <c r="B2049" s="662" t="s">
        <v>4200</v>
      </c>
      <c r="C2049" s="663" t="s">
        <v>3963</v>
      </c>
      <c r="D2049" s="664" t="s">
        <v>4217</v>
      </c>
      <c r="E2049" s="663" t="s">
        <v>597</v>
      </c>
      <c r="F2049" s="664" t="s">
        <v>4237</v>
      </c>
      <c r="G2049" s="663" t="s">
        <v>627</v>
      </c>
      <c r="H2049" s="663" t="s">
        <v>1573</v>
      </c>
      <c r="I2049" s="663" t="s">
        <v>1574</v>
      </c>
      <c r="J2049" s="663" t="s">
        <v>1575</v>
      </c>
      <c r="K2049" s="663" t="s">
        <v>1576</v>
      </c>
      <c r="L2049" s="665">
        <v>184.99852792012663</v>
      </c>
      <c r="M2049" s="665">
        <v>14</v>
      </c>
      <c r="N2049" s="666">
        <v>2589.9793908817728</v>
      </c>
    </row>
    <row r="2050" spans="1:14" ht="14.4" customHeight="1" x14ac:dyDescent="0.3">
      <c r="A2050" s="661" t="s">
        <v>3816</v>
      </c>
      <c r="B2050" s="662" t="s">
        <v>4200</v>
      </c>
      <c r="C2050" s="663" t="s">
        <v>3963</v>
      </c>
      <c r="D2050" s="664" t="s">
        <v>4217</v>
      </c>
      <c r="E2050" s="663" t="s">
        <v>597</v>
      </c>
      <c r="F2050" s="664" t="s">
        <v>4237</v>
      </c>
      <c r="G2050" s="663" t="s">
        <v>627</v>
      </c>
      <c r="H2050" s="663" t="s">
        <v>3893</v>
      </c>
      <c r="I2050" s="663" t="s">
        <v>3894</v>
      </c>
      <c r="J2050" s="663" t="s">
        <v>3895</v>
      </c>
      <c r="K2050" s="663" t="s">
        <v>3896</v>
      </c>
      <c r="L2050" s="665">
        <v>209.21000000000004</v>
      </c>
      <c r="M2050" s="665">
        <v>6</v>
      </c>
      <c r="N2050" s="666">
        <v>1255.2600000000002</v>
      </c>
    </row>
    <row r="2051" spans="1:14" ht="14.4" customHeight="1" x14ac:dyDescent="0.3">
      <c r="A2051" s="661" t="s">
        <v>3816</v>
      </c>
      <c r="B2051" s="662" t="s">
        <v>4200</v>
      </c>
      <c r="C2051" s="663" t="s">
        <v>3963</v>
      </c>
      <c r="D2051" s="664" t="s">
        <v>4217</v>
      </c>
      <c r="E2051" s="663" t="s">
        <v>597</v>
      </c>
      <c r="F2051" s="664" t="s">
        <v>4237</v>
      </c>
      <c r="G2051" s="663" t="s">
        <v>627</v>
      </c>
      <c r="H2051" s="663" t="s">
        <v>2982</v>
      </c>
      <c r="I2051" s="663" t="s">
        <v>2983</v>
      </c>
      <c r="J2051" s="663" t="s">
        <v>2984</v>
      </c>
      <c r="K2051" s="663" t="s">
        <v>2985</v>
      </c>
      <c r="L2051" s="665">
        <v>545.32949817492408</v>
      </c>
      <c r="M2051" s="665">
        <v>14</v>
      </c>
      <c r="N2051" s="666">
        <v>7634.6129744489372</v>
      </c>
    </row>
    <row r="2052" spans="1:14" ht="14.4" customHeight="1" x14ac:dyDescent="0.3">
      <c r="A2052" s="661" t="s">
        <v>3816</v>
      </c>
      <c r="B2052" s="662" t="s">
        <v>4200</v>
      </c>
      <c r="C2052" s="663" t="s">
        <v>3963</v>
      </c>
      <c r="D2052" s="664" t="s">
        <v>4217</v>
      </c>
      <c r="E2052" s="663" t="s">
        <v>597</v>
      </c>
      <c r="F2052" s="664" t="s">
        <v>4237</v>
      </c>
      <c r="G2052" s="663" t="s">
        <v>627</v>
      </c>
      <c r="H2052" s="663" t="s">
        <v>3982</v>
      </c>
      <c r="I2052" s="663" t="s">
        <v>3983</v>
      </c>
      <c r="J2052" s="663" t="s">
        <v>3984</v>
      </c>
      <c r="K2052" s="663" t="s">
        <v>3985</v>
      </c>
      <c r="L2052" s="665">
        <v>75.639862379727049</v>
      </c>
      <c r="M2052" s="665">
        <v>2</v>
      </c>
      <c r="N2052" s="666">
        <v>151.2797247594541</v>
      </c>
    </row>
    <row r="2053" spans="1:14" ht="14.4" customHeight="1" x14ac:dyDescent="0.3">
      <c r="A2053" s="661" t="s">
        <v>3816</v>
      </c>
      <c r="B2053" s="662" t="s">
        <v>4200</v>
      </c>
      <c r="C2053" s="663" t="s">
        <v>3963</v>
      </c>
      <c r="D2053" s="664" t="s">
        <v>4217</v>
      </c>
      <c r="E2053" s="663" t="s">
        <v>597</v>
      </c>
      <c r="F2053" s="664" t="s">
        <v>4237</v>
      </c>
      <c r="G2053" s="663" t="s">
        <v>627</v>
      </c>
      <c r="H2053" s="663" t="s">
        <v>3897</v>
      </c>
      <c r="I2053" s="663" t="s">
        <v>3898</v>
      </c>
      <c r="J2053" s="663" t="s">
        <v>3899</v>
      </c>
      <c r="K2053" s="663" t="s">
        <v>3900</v>
      </c>
      <c r="L2053" s="665">
        <v>479.53</v>
      </c>
      <c r="M2053" s="665">
        <v>4</v>
      </c>
      <c r="N2053" s="666">
        <v>1918.12</v>
      </c>
    </row>
    <row r="2054" spans="1:14" ht="14.4" customHeight="1" x14ac:dyDescent="0.3">
      <c r="A2054" s="661" t="s">
        <v>3816</v>
      </c>
      <c r="B2054" s="662" t="s">
        <v>4200</v>
      </c>
      <c r="C2054" s="663" t="s">
        <v>3963</v>
      </c>
      <c r="D2054" s="664" t="s">
        <v>4217</v>
      </c>
      <c r="E2054" s="663" t="s">
        <v>597</v>
      </c>
      <c r="F2054" s="664" t="s">
        <v>4237</v>
      </c>
      <c r="G2054" s="663" t="s">
        <v>627</v>
      </c>
      <c r="H2054" s="663" t="s">
        <v>1577</v>
      </c>
      <c r="I2054" s="663" t="s">
        <v>1578</v>
      </c>
      <c r="J2054" s="663" t="s">
        <v>1579</v>
      </c>
      <c r="K2054" s="663" t="s">
        <v>1580</v>
      </c>
      <c r="L2054" s="665">
        <v>94.961618014578619</v>
      </c>
      <c r="M2054" s="665">
        <v>34</v>
      </c>
      <c r="N2054" s="666">
        <v>3228.6950124956729</v>
      </c>
    </row>
    <row r="2055" spans="1:14" ht="14.4" customHeight="1" x14ac:dyDescent="0.3">
      <c r="A2055" s="661" t="s">
        <v>3816</v>
      </c>
      <c r="B2055" s="662" t="s">
        <v>4200</v>
      </c>
      <c r="C2055" s="663" t="s">
        <v>3963</v>
      </c>
      <c r="D2055" s="664" t="s">
        <v>4217</v>
      </c>
      <c r="E2055" s="663" t="s">
        <v>597</v>
      </c>
      <c r="F2055" s="664" t="s">
        <v>4237</v>
      </c>
      <c r="G2055" s="663" t="s">
        <v>627</v>
      </c>
      <c r="H2055" s="663" t="s">
        <v>2649</v>
      </c>
      <c r="I2055" s="663" t="s">
        <v>2650</v>
      </c>
      <c r="J2055" s="663" t="s">
        <v>1320</v>
      </c>
      <c r="K2055" s="663" t="s">
        <v>950</v>
      </c>
      <c r="L2055" s="665">
        <v>82.073333333333338</v>
      </c>
      <c r="M2055" s="665">
        <v>60</v>
      </c>
      <c r="N2055" s="666">
        <v>4924.4000000000005</v>
      </c>
    </row>
    <row r="2056" spans="1:14" ht="14.4" customHeight="1" x14ac:dyDescent="0.3">
      <c r="A2056" s="661" t="s">
        <v>3816</v>
      </c>
      <c r="B2056" s="662" t="s">
        <v>4200</v>
      </c>
      <c r="C2056" s="663" t="s">
        <v>3963</v>
      </c>
      <c r="D2056" s="664" t="s">
        <v>4217</v>
      </c>
      <c r="E2056" s="663" t="s">
        <v>597</v>
      </c>
      <c r="F2056" s="664" t="s">
        <v>4237</v>
      </c>
      <c r="G2056" s="663" t="s">
        <v>627</v>
      </c>
      <c r="H2056" s="663" t="s">
        <v>2655</v>
      </c>
      <c r="I2056" s="663" t="s">
        <v>215</v>
      </c>
      <c r="J2056" s="663" t="s">
        <v>2656</v>
      </c>
      <c r="K2056" s="663" t="s">
        <v>2657</v>
      </c>
      <c r="L2056" s="665">
        <v>64.63</v>
      </c>
      <c r="M2056" s="665">
        <v>10</v>
      </c>
      <c r="N2056" s="666">
        <v>646.29999999999995</v>
      </c>
    </row>
    <row r="2057" spans="1:14" ht="14.4" customHeight="1" x14ac:dyDescent="0.3">
      <c r="A2057" s="661" t="s">
        <v>3816</v>
      </c>
      <c r="B2057" s="662" t="s">
        <v>4200</v>
      </c>
      <c r="C2057" s="663" t="s">
        <v>3963</v>
      </c>
      <c r="D2057" s="664" t="s">
        <v>4217</v>
      </c>
      <c r="E2057" s="663" t="s">
        <v>597</v>
      </c>
      <c r="F2057" s="664" t="s">
        <v>4237</v>
      </c>
      <c r="G2057" s="663" t="s">
        <v>627</v>
      </c>
      <c r="H2057" s="663" t="s">
        <v>3417</v>
      </c>
      <c r="I2057" s="663" t="s">
        <v>215</v>
      </c>
      <c r="J2057" s="663" t="s">
        <v>3418</v>
      </c>
      <c r="K2057" s="663"/>
      <c r="L2057" s="665">
        <v>60.302756189641443</v>
      </c>
      <c r="M2057" s="665">
        <v>115</v>
      </c>
      <c r="N2057" s="666">
        <v>6934.8169618087659</v>
      </c>
    </row>
    <row r="2058" spans="1:14" ht="14.4" customHeight="1" x14ac:dyDescent="0.3">
      <c r="A2058" s="661" t="s">
        <v>3816</v>
      </c>
      <c r="B2058" s="662" t="s">
        <v>4200</v>
      </c>
      <c r="C2058" s="663" t="s">
        <v>3963</v>
      </c>
      <c r="D2058" s="664" t="s">
        <v>4217</v>
      </c>
      <c r="E2058" s="663" t="s">
        <v>597</v>
      </c>
      <c r="F2058" s="664" t="s">
        <v>4237</v>
      </c>
      <c r="G2058" s="663" t="s">
        <v>627</v>
      </c>
      <c r="H2058" s="663" t="s">
        <v>3986</v>
      </c>
      <c r="I2058" s="663" t="s">
        <v>215</v>
      </c>
      <c r="J2058" s="663" t="s">
        <v>3987</v>
      </c>
      <c r="K2058" s="663" t="s">
        <v>3988</v>
      </c>
      <c r="L2058" s="665">
        <v>398.08568658482244</v>
      </c>
      <c r="M2058" s="665">
        <v>7</v>
      </c>
      <c r="N2058" s="666">
        <v>2786.5998060937573</v>
      </c>
    </row>
    <row r="2059" spans="1:14" ht="14.4" customHeight="1" x14ac:dyDescent="0.3">
      <c r="A2059" s="661" t="s">
        <v>3816</v>
      </c>
      <c r="B2059" s="662" t="s">
        <v>4200</v>
      </c>
      <c r="C2059" s="663" t="s">
        <v>3963</v>
      </c>
      <c r="D2059" s="664" t="s">
        <v>4217</v>
      </c>
      <c r="E2059" s="663" t="s">
        <v>597</v>
      </c>
      <c r="F2059" s="664" t="s">
        <v>4237</v>
      </c>
      <c r="G2059" s="663" t="s">
        <v>627</v>
      </c>
      <c r="H2059" s="663" t="s">
        <v>1587</v>
      </c>
      <c r="I2059" s="663" t="s">
        <v>1588</v>
      </c>
      <c r="J2059" s="663" t="s">
        <v>1589</v>
      </c>
      <c r="K2059" s="663" t="s">
        <v>1590</v>
      </c>
      <c r="L2059" s="665">
        <v>84.464498342426097</v>
      </c>
      <c r="M2059" s="665">
        <v>8</v>
      </c>
      <c r="N2059" s="666">
        <v>675.71598673940878</v>
      </c>
    </row>
    <row r="2060" spans="1:14" ht="14.4" customHeight="1" x14ac:dyDescent="0.3">
      <c r="A2060" s="661" t="s">
        <v>3816</v>
      </c>
      <c r="B2060" s="662" t="s">
        <v>4200</v>
      </c>
      <c r="C2060" s="663" t="s">
        <v>3963</v>
      </c>
      <c r="D2060" s="664" t="s">
        <v>4217</v>
      </c>
      <c r="E2060" s="663" t="s">
        <v>597</v>
      </c>
      <c r="F2060" s="664" t="s">
        <v>4237</v>
      </c>
      <c r="G2060" s="663" t="s">
        <v>627</v>
      </c>
      <c r="H2060" s="663" t="s">
        <v>1591</v>
      </c>
      <c r="I2060" s="663" t="s">
        <v>1592</v>
      </c>
      <c r="J2060" s="663" t="s">
        <v>1593</v>
      </c>
      <c r="K2060" s="663" t="s">
        <v>1594</v>
      </c>
      <c r="L2060" s="665">
        <v>218.9</v>
      </c>
      <c r="M2060" s="665">
        <v>4</v>
      </c>
      <c r="N2060" s="666">
        <v>875.6</v>
      </c>
    </row>
    <row r="2061" spans="1:14" ht="14.4" customHeight="1" x14ac:dyDescent="0.3">
      <c r="A2061" s="661" t="s">
        <v>3816</v>
      </c>
      <c r="B2061" s="662" t="s">
        <v>4200</v>
      </c>
      <c r="C2061" s="663" t="s">
        <v>3963</v>
      </c>
      <c r="D2061" s="664" t="s">
        <v>4217</v>
      </c>
      <c r="E2061" s="663" t="s">
        <v>597</v>
      </c>
      <c r="F2061" s="664" t="s">
        <v>4237</v>
      </c>
      <c r="G2061" s="663" t="s">
        <v>627</v>
      </c>
      <c r="H2061" s="663" t="s">
        <v>3958</v>
      </c>
      <c r="I2061" s="663" t="s">
        <v>3959</v>
      </c>
      <c r="J2061" s="663" t="s">
        <v>3960</v>
      </c>
      <c r="K2061" s="663" t="s">
        <v>3961</v>
      </c>
      <c r="L2061" s="665">
        <v>107.49457246797093</v>
      </c>
      <c r="M2061" s="665">
        <v>2</v>
      </c>
      <c r="N2061" s="666">
        <v>214.98914493594185</v>
      </c>
    </row>
    <row r="2062" spans="1:14" ht="14.4" customHeight="1" x14ac:dyDescent="0.3">
      <c r="A2062" s="661" t="s">
        <v>3816</v>
      </c>
      <c r="B2062" s="662" t="s">
        <v>4200</v>
      </c>
      <c r="C2062" s="663" t="s">
        <v>3963</v>
      </c>
      <c r="D2062" s="664" t="s">
        <v>4217</v>
      </c>
      <c r="E2062" s="663" t="s">
        <v>597</v>
      </c>
      <c r="F2062" s="664" t="s">
        <v>4237</v>
      </c>
      <c r="G2062" s="663" t="s">
        <v>627</v>
      </c>
      <c r="H2062" s="663" t="s">
        <v>3989</v>
      </c>
      <c r="I2062" s="663" t="s">
        <v>3990</v>
      </c>
      <c r="J2062" s="663" t="s">
        <v>3991</v>
      </c>
      <c r="K2062" s="663" t="s">
        <v>1240</v>
      </c>
      <c r="L2062" s="665">
        <v>28.3</v>
      </c>
      <c r="M2062" s="665">
        <v>18</v>
      </c>
      <c r="N2062" s="666">
        <v>509.40000000000003</v>
      </c>
    </row>
    <row r="2063" spans="1:14" ht="14.4" customHeight="1" x14ac:dyDescent="0.3">
      <c r="A2063" s="661" t="s">
        <v>3816</v>
      </c>
      <c r="B2063" s="662" t="s">
        <v>4200</v>
      </c>
      <c r="C2063" s="663" t="s">
        <v>3963</v>
      </c>
      <c r="D2063" s="664" t="s">
        <v>4217</v>
      </c>
      <c r="E2063" s="663" t="s">
        <v>597</v>
      </c>
      <c r="F2063" s="664" t="s">
        <v>4237</v>
      </c>
      <c r="G2063" s="663" t="s">
        <v>627</v>
      </c>
      <c r="H2063" s="663" t="s">
        <v>2986</v>
      </c>
      <c r="I2063" s="663" t="s">
        <v>215</v>
      </c>
      <c r="J2063" s="663" t="s">
        <v>2987</v>
      </c>
      <c r="K2063" s="663"/>
      <c r="L2063" s="665">
        <v>52.907799104066157</v>
      </c>
      <c r="M2063" s="665">
        <v>2</v>
      </c>
      <c r="N2063" s="666">
        <v>105.81559820813231</v>
      </c>
    </row>
    <row r="2064" spans="1:14" ht="14.4" customHeight="1" x14ac:dyDescent="0.3">
      <c r="A2064" s="661" t="s">
        <v>3816</v>
      </c>
      <c r="B2064" s="662" t="s">
        <v>4200</v>
      </c>
      <c r="C2064" s="663" t="s">
        <v>3963</v>
      </c>
      <c r="D2064" s="664" t="s">
        <v>4217</v>
      </c>
      <c r="E2064" s="663" t="s">
        <v>597</v>
      </c>
      <c r="F2064" s="664" t="s">
        <v>4237</v>
      </c>
      <c r="G2064" s="663" t="s">
        <v>627</v>
      </c>
      <c r="H2064" s="663" t="s">
        <v>3992</v>
      </c>
      <c r="I2064" s="663" t="s">
        <v>215</v>
      </c>
      <c r="J2064" s="663" t="s">
        <v>3993</v>
      </c>
      <c r="K2064" s="663" t="s">
        <v>3994</v>
      </c>
      <c r="L2064" s="665">
        <v>65.528168468086065</v>
      </c>
      <c r="M2064" s="665">
        <v>11</v>
      </c>
      <c r="N2064" s="666">
        <v>720.80985314894667</v>
      </c>
    </row>
    <row r="2065" spans="1:14" ht="14.4" customHeight="1" x14ac:dyDescent="0.3">
      <c r="A2065" s="661" t="s">
        <v>3816</v>
      </c>
      <c r="B2065" s="662" t="s">
        <v>4200</v>
      </c>
      <c r="C2065" s="663" t="s">
        <v>3963</v>
      </c>
      <c r="D2065" s="664" t="s">
        <v>4217</v>
      </c>
      <c r="E2065" s="663" t="s">
        <v>597</v>
      </c>
      <c r="F2065" s="664" t="s">
        <v>4237</v>
      </c>
      <c r="G2065" s="663" t="s">
        <v>627</v>
      </c>
      <c r="H2065" s="663" t="s">
        <v>3005</v>
      </c>
      <c r="I2065" s="663" t="s">
        <v>215</v>
      </c>
      <c r="J2065" s="663" t="s">
        <v>3006</v>
      </c>
      <c r="K2065" s="663"/>
      <c r="L2065" s="665">
        <v>48.263210222208912</v>
      </c>
      <c r="M2065" s="665">
        <v>27</v>
      </c>
      <c r="N2065" s="666">
        <v>1303.1066759996406</v>
      </c>
    </row>
    <row r="2066" spans="1:14" ht="14.4" customHeight="1" x14ac:dyDescent="0.3">
      <c r="A2066" s="661" t="s">
        <v>3816</v>
      </c>
      <c r="B2066" s="662" t="s">
        <v>4200</v>
      </c>
      <c r="C2066" s="663" t="s">
        <v>3963</v>
      </c>
      <c r="D2066" s="664" t="s">
        <v>4217</v>
      </c>
      <c r="E2066" s="663" t="s">
        <v>597</v>
      </c>
      <c r="F2066" s="664" t="s">
        <v>4237</v>
      </c>
      <c r="G2066" s="663" t="s">
        <v>627</v>
      </c>
      <c r="H2066" s="663" t="s">
        <v>3912</v>
      </c>
      <c r="I2066" s="663" t="s">
        <v>215</v>
      </c>
      <c r="J2066" s="663" t="s">
        <v>3913</v>
      </c>
      <c r="K2066" s="663"/>
      <c r="L2066" s="665">
        <v>167.94335941862835</v>
      </c>
      <c r="M2066" s="665">
        <v>1</v>
      </c>
      <c r="N2066" s="666">
        <v>167.94335941862835</v>
      </c>
    </row>
    <row r="2067" spans="1:14" ht="14.4" customHeight="1" x14ac:dyDescent="0.3">
      <c r="A2067" s="661" t="s">
        <v>3816</v>
      </c>
      <c r="B2067" s="662" t="s">
        <v>4200</v>
      </c>
      <c r="C2067" s="663" t="s">
        <v>3963</v>
      </c>
      <c r="D2067" s="664" t="s">
        <v>4217</v>
      </c>
      <c r="E2067" s="663" t="s">
        <v>597</v>
      </c>
      <c r="F2067" s="664" t="s">
        <v>4237</v>
      </c>
      <c r="G2067" s="663" t="s">
        <v>627</v>
      </c>
      <c r="H2067" s="663" t="s">
        <v>3995</v>
      </c>
      <c r="I2067" s="663" t="s">
        <v>3996</v>
      </c>
      <c r="J2067" s="663" t="s">
        <v>3997</v>
      </c>
      <c r="K2067" s="663" t="s">
        <v>3998</v>
      </c>
      <c r="L2067" s="665">
        <v>181.05962211679085</v>
      </c>
      <c r="M2067" s="665">
        <v>3</v>
      </c>
      <c r="N2067" s="666">
        <v>543.17886635037257</v>
      </c>
    </row>
    <row r="2068" spans="1:14" ht="14.4" customHeight="1" x14ac:dyDescent="0.3">
      <c r="A2068" s="661" t="s">
        <v>3816</v>
      </c>
      <c r="B2068" s="662" t="s">
        <v>4200</v>
      </c>
      <c r="C2068" s="663" t="s">
        <v>3963</v>
      </c>
      <c r="D2068" s="664" t="s">
        <v>4217</v>
      </c>
      <c r="E2068" s="663" t="s">
        <v>597</v>
      </c>
      <c r="F2068" s="664" t="s">
        <v>4237</v>
      </c>
      <c r="G2068" s="663" t="s">
        <v>627</v>
      </c>
      <c r="H2068" s="663" t="s">
        <v>3999</v>
      </c>
      <c r="I2068" s="663" t="s">
        <v>215</v>
      </c>
      <c r="J2068" s="663" t="s">
        <v>4000</v>
      </c>
      <c r="K2068" s="663" t="s">
        <v>4001</v>
      </c>
      <c r="L2068" s="665">
        <v>30.26</v>
      </c>
      <c r="M2068" s="665">
        <v>48</v>
      </c>
      <c r="N2068" s="666">
        <v>1452.48</v>
      </c>
    </row>
    <row r="2069" spans="1:14" ht="14.4" customHeight="1" x14ac:dyDescent="0.3">
      <c r="A2069" s="661" t="s">
        <v>3816</v>
      </c>
      <c r="B2069" s="662" t="s">
        <v>4200</v>
      </c>
      <c r="C2069" s="663" t="s">
        <v>3963</v>
      </c>
      <c r="D2069" s="664" t="s">
        <v>4217</v>
      </c>
      <c r="E2069" s="663" t="s">
        <v>597</v>
      </c>
      <c r="F2069" s="664" t="s">
        <v>4237</v>
      </c>
      <c r="G2069" s="663" t="s">
        <v>627</v>
      </c>
      <c r="H2069" s="663" t="s">
        <v>4002</v>
      </c>
      <c r="I2069" s="663" t="s">
        <v>4002</v>
      </c>
      <c r="J2069" s="663" t="s">
        <v>764</v>
      </c>
      <c r="K2069" s="663" t="s">
        <v>4003</v>
      </c>
      <c r="L2069" s="665">
        <v>546.78</v>
      </c>
      <c r="M2069" s="665">
        <v>2</v>
      </c>
      <c r="N2069" s="666">
        <v>1093.56</v>
      </c>
    </row>
    <row r="2070" spans="1:14" ht="14.4" customHeight="1" x14ac:dyDescent="0.3">
      <c r="A2070" s="661" t="s">
        <v>3816</v>
      </c>
      <c r="B2070" s="662" t="s">
        <v>4200</v>
      </c>
      <c r="C2070" s="663" t="s">
        <v>3963</v>
      </c>
      <c r="D2070" s="664" t="s">
        <v>4217</v>
      </c>
      <c r="E2070" s="663" t="s">
        <v>597</v>
      </c>
      <c r="F2070" s="664" t="s">
        <v>4237</v>
      </c>
      <c r="G2070" s="663" t="s">
        <v>627</v>
      </c>
      <c r="H2070" s="663" t="s">
        <v>1677</v>
      </c>
      <c r="I2070" s="663" t="s">
        <v>1677</v>
      </c>
      <c r="J2070" s="663" t="s">
        <v>1678</v>
      </c>
      <c r="K2070" s="663" t="s">
        <v>1679</v>
      </c>
      <c r="L2070" s="665">
        <v>153.26311568378358</v>
      </c>
      <c r="M2070" s="665">
        <v>19</v>
      </c>
      <c r="N2070" s="666">
        <v>2911.9991979918882</v>
      </c>
    </row>
    <row r="2071" spans="1:14" ht="14.4" customHeight="1" x14ac:dyDescent="0.3">
      <c r="A2071" s="661" t="s">
        <v>3816</v>
      </c>
      <c r="B2071" s="662" t="s">
        <v>4200</v>
      </c>
      <c r="C2071" s="663" t="s">
        <v>3963</v>
      </c>
      <c r="D2071" s="664" t="s">
        <v>4217</v>
      </c>
      <c r="E2071" s="663" t="s">
        <v>597</v>
      </c>
      <c r="F2071" s="664" t="s">
        <v>4237</v>
      </c>
      <c r="G2071" s="663" t="s">
        <v>627</v>
      </c>
      <c r="H2071" s="663" t="s">
        <v>3520</v>
      </c>
      <c r="I2071" s="663" t="s">
        <v>3520</v>
      </c>
      <c r="J2071" s="663" t="s">
        <v>3521</v>
      </c>
      <c r="K2071" s="663" t="s">
        <v>3522</v>
      </c>
      <c r="L2071" s="665">
        <v>1078.7700878855007</v>
      </c>
      <c r="M2071" s="665">
        <v>2</v>
      </c>
      <c r="N2071" s="666">
        <v>2157.5401757710015</v>
      </c>
    </row>
    <row r="2072" spans="1:14" ht="14.4" customHeight="1" x14ac:dyDescent="0.3">
      <c r="A2072" s="661" t="s">
        <v>3816</v>
      </c>
      <c r="B2072" s="662" t="s">
        <v>4200</v>
      </c>
      <c r="C2072" s="663" t="s">
        <v>3963</v>
      </c>
      <c r="D2072" s="664" t="s">
        <v>4217</v>
      </c>
      <c r="E2072" s="663" t="s">
        <v>597</v>
      </c>
      <c r="F2072" s="664" t="s">
        <v>4237</v>
      </c>
      <c r="G2072" s="663" t="s">
        <v>627</v>
      </c>
      <c r="H2072" s="663" t="s">
        <v>2995</v>
      </c>
      <c r="I2072" s="663" t="s">
        <v>215</v>
      </c>
      <c r="J2072" s="663" t="s">
        <v>2996</v>
      </c>
      <c r="K2072" s="663"/>
      <c r="L2072" s="665">
        <v>38.200008908274626</v>
      </c>
      <c r="M2072" s="665">
        <v>26</v>
      </c>
      <c r="N2072" s="666">
        <v>993.20023161514018</v>
      </c>
    </row>
    <row r="2073" spans="1:14" ht="14.4" customHeight="1" x14ac:dyDescent="0.3">
      <c r="A2073" s="661" t="s">
        <v>3816</v>
      </c>
      <c r="B2073" s="662" t="s">
        <v>4200</v>
      </c>
      <c r="C2073" s="663" t="s">
        <v>3963</v>
      </c>
      <c r="D2073" s="664" t="s">
        <v>4217</v>
      </c>
      <c r="E2073" s="663" t="s">
        <v>597</v>
      </c>
      <c r="F2073" s="664" t="s">
        <v>4237</v>
      </c>
      <c r="G2073" s="663" t="s">
        <v>627</v>
      </c>
      <c r="H2073" s="663" t="s">
        <v>1718</v>
      </c>
      <c r="I2073" s="663" t="s">
        <v>1718</v>
      </c>
      <c r="J2073" s="663" t="s">
        <v>1719</v>
      </c>
      <c r="K2073" s="663" t="s">
        <v>1720</v>
      </c>
      <c r="L2073" s="665">
        <v>170.2150017081421</v>
      </c>
      <c r="M2073" s="665">
        <v>7</v>
      </c>
      <c r="N2073" s="666">
        <v>1191.5050119569946</v>
      </c>
    </row>
    <row r="2074" spans="1:14" ht="14.4" customHeight="1" x14ac:dyDescent="0.3">
      <c r="A2074" s="661" t="s">
        <v>3816</v>
      </c>
      <c r="B2074" s="662" t="s">
        <v>4200</v>
      </c>
      <c r="C2074" s="663" t="s">
        <v>3963</v>
      </c>
      <c r="D2074" s="664" t="s">
        <v>4217</v>
      </c>
      <c r="E2074" s="663" t="s">
        <v>597</v>
      </c>
      <c r="F2074" s="664" t="s">
        <v>4237</v>
      </c>
      <c r="G2074" s="663" t="s">
        <v>627</v>
      </c>
      <c r="H2074" s="663" t="s">
        <v>4004</v>
      </c>
      <c r="I2074" s="663" t="s">
        <v>215</v>
      </c>
      <c r="J2074" s="663" t="s">
        <v>4005</v>
      </c>
      <c r="K2074" s="663" t="s">
        <v>4006</v>
      </c>
      <c r="L2074" s="665">
        <v>206.98618576356907</v>
      </c>
      <c r="M2074" s="665">
        <v>28</v>
      </c>
      <c r="N2074" s="666">
        <v>5795.6132013799343</v>
      </c>
    </row>
    <row r="2075" spans="1:14" ht="14.4" customHeight="1" x14ac:dyDescent="0.3">
      <c r="A2075" s="661" t="s">
        <v>3816</v>
      </c>
      <c r="B2075" s="662" t="s">
        <v>4200</v>
      </c>
      <c r="C2075" s="663" t="s">
        <v>3963</v>
      </c>
      <c r="D2075" s="664" t="s">
        <v>4217</v>
      </c>
      <c r="E2075" s="663" t="s">
        <v>597</v>
      </c>
      <c r="F2075" s="664" t="s">
        <v>4237</v>
      </c>
      <c r="G2075" s="663" t="s">
        <v>627</v>
      </c>
      <c r="H2075" s="663" t="s">
        <v>1734</v>
      </c>
      <c r="I2075" s="663" t="s">
        <v>1734</v>
      </c>
      <c r="J2075" s="663" t="s">
        <v>1735</v>
      </c>
      <c r="K2075" s="663" t="s">
        <v>784</v>
      </c>
      <c r="L2075" s="665">
        <v>62.239999909482528</v>
      </c>
      <c r="M2075" s="665">
        <v>40</v>
      </c>
      <c r="N2075" s="666">
        <v>2489.599996379301</v>
      </c>
    </row>
    <row r="2076" spans="1:14" ht="14.4" customHeight="1" x14ac:dyDescent="0.3">
      <c r="A2076" s="661" t="s">
        <v>3816</v>
      </c>
      <c r="B2076" s="662" t="s">
        <v>4200</v>
      </c>
      <c r="C2076" s="663" t="s">
        <v>3963</v>
      </c>
      <c r="D2076" s="664" t="s">
        <v>4217</v>
      </c>
      <c r="E2076" s="663" t="s">
        <v>597</v>
      </c>
      <c r="F2076" s="664" t="s">
        <v>4237</v>
      </c>
      <c r="G2076" s="663" t="s">
        <v>627</v>
      </c>
      <c r="H2076" s="663" t="s">
        <v>4007</v>
      </c>
      <c r="I2076" s="663" t="s">
        <v>4007</v>
      </c>
      <c r="J2076" s="663" t="s">
        <v>4008</v>
      </c>
      <c r="K2076" s="663" t="s">
        <v>4009</v>
      </c>
      <c r="L2076" s="665">
        <v>0</v>
      </c>
      <c r="M2076" s="665">
        <v>0</v>
      </c>
      <c r="N2076" s="666">
        <v>0</v>
      </c>
    </row>
    <row r="2077" spans="1:14" ht="14.4" customHeight="1" x14ac:dyDescent="0.3">
      <c r="A2077" s="661" t="s">
        <v>3816</v>
      </c>
      <c r="B2077" s="662" t="s">
        <v>4200</v>
      </c>
      <c r="C2077" s="663" t="s">
        <v>3963</v>
      </c>
      <c r="D2077" s="664" t="s">
        <v>4217</v>
      </c>
      <c r="E2077" s="663" t="s">
        <v>597</v>
      </c>
      <c r="F2077" s="664" t="s">
        <v>4237</v>
      </c>
      <c r="G2077" s="663" t="s">
        <v>627</v>
      </c>
      <c r="H2077" s="663" t="s">
        <v>1756</v>
      </c>
      <c r="I2077" s="663" t="s">
        <v>1756</v>
      </c>
      <c r="J2077" s="663" t="s">
        <v>1757</v>
      </c>
      <c r="K2077" s="663" t="s">
        <v>1758</v>
      </c>
      <c r="L2077" s="665">
        <v>288.3261307627302</v>
      </c>
      <c r="M2077" s="665">
        <v>71</v>
      </c>
      <c r="N2077" s="666">
        <v>20471.155284153843</v>
      </c>
    </row>
    <row r="2078" spans="1:14" ht="14.4" customHeight="1" x14ac:dyDescent="0.3">
      <c r="A2078" s="661" t="s">
        <v>3816</v>
      </c>
      <c r="B2078" s="662" t="s">
        <v>4200</v>
      </c>
      <c r="C2078" s="663" t="s">
        <v>3963</v>
      </c>
      <c r="D2078" s="664" t="s">
        <v>4217</v>
      </c>
      <c r="E2078" s="663" t="s">
        <v>597</v>
      </c>
      <c r="F2078" s="664" t="s">
        <v>4237</v>
      </c>
      <c r="G2078" s="663" t="s">
        <v>627</v>
      </c>
      <c r="H2078" s="663" t="s">
        <v>1759</v>
      </c>
      <c r="I2078" s="663" t="s">
        <v>1759</v>
      </c>
      <c r="J2078" s="663" t="s">
        <v>1760</v>
      </c>
      <c r="K2078" s="663" t="s">
        <v>1761</v>
      </c>
      <c r="L2078" s="665">
        <v>315.17285769428179</v>
      </c>
      <c r="M2078" s="665">
        <v>61</v>
      </c>
      <c r="N2078" s="666">
        <v>19225.544319351189</v>
      </c>
    </row>
    <row r="2079" spans="1:14" ht="14.4" customHeight="1" x14ac:dyDescent="0.3">
      <c r="A2079" s="661" t="s">
        <v>3816</v>
      </c>
      <c r="B2079" s="662" t="s">
        <v>4200</v>
      </c>
      <c r="C2079" s="663" t="s">
        <v>3963</v>
      </c>
      <c r="D2079" s="664" t="s">
        <v>4217</v>
      </c>
      <c r="E2079" s="663" t="s">
        <v>597</v>
      </c>
      <c r="F2079" s="664" t="s">
        <v>4237</v>
      </c>
      <c r="G2079" s="663" t="s">
        <v>627</v>
      </c>
      <c r="H2079" s="663" t="s">
        <v>1770</v>
      </c>
      <c r="I2079" s="663" t="s">
        <v>1770</v>
      </c>
      <c r="J2079" s="663" t="s">
        <v>1754</v>
      </c>
      <c r="K2079" s="663" t="s">
        <v>1771</v>
      </c>
      <c r="L2079" s="665">
        <v>180.75</v>
      </c>
      <c r="M2079" s="665">
        <v>1</v>
      </c>
      <c r="N2079" s="666">
        <v>180.75</v>
      </c>
    </row>
    <row r="2080" spans="1:14" ht="14.4" customHeight="1" x14ac:dyDescent="0.3">
      <c r="A2080" s="661" t="s">
        <v>3816</v>
      </c>
      <c r="B2080" s="662" t="s">
        <v>4200</v>
      </c>
      <c r="C2080" s="663" t="s">
        <v>3963</v>
      </c>
      <c r="D2080" s="664" t="s">
        <v>4217</v>
      </c>
      <c r="E2080" s="663" t="s">
        <v>597</v>
      </c>
      <c r="F2080" s="664" t="s">
        <v>4237</v>
      </c>
      <c r="G2080" s="663" t="s">
        <v>1772</v>
      </c>
      <c r="H2080" s="663" t="s">
        <v>1785</v>
      </c>
      <c r="I2080" s="663" t="s">
        <v>1786</v>
      </c>
      <c r="J2080" s="663" t="s">
        <v>1787</v>
      </c>
      <c r="K2080" s="663" t="s">
        <v>1788</v>
      </c>
      <c r="L2080" s="665">
        <v>34.75</v>
      </c>
      <c r="M2080" s="665">
        <v>60</v>
      </c>
      <c r="N2080" s="666">
        <v>2085</v>
      </c>
    </row>
    <row r="2081" spans="1:14" ht="14.4" customHeight="1" x14ac:dyDescent="0.3">
      <c r="A2081" s="661" t="s">
        <v>3816</v>
      </c>
      <c r="B2081" s="662" t="s">
        <v>4200</v>
      </c>
      <c r="C2081" s="663" t="s">
        <v>3963</v>
      </c>
      <c r="D2081" s="664" t="s">
        <v>4217</v>
      </c>
      <c r="E2081" s="663" t="s">
        <v>597</v>
      </c>
      <c r="F2081" s="664" t="s">
        <v>4237</v>
      </c>
      <c r="G2081" s="663" t="s">
        <v>1772</v>
      </c>
      <c r="H2081" s="663" t="s">
        <v>1815</v>
      </c>
      <c r="I2081" s="663" t="s">
        <v>1816</v>
      </c>
      <c r="J2081" s="663" t="s">
        <v>1817</v>
      </c>
      <c r="K2081" s="663" t="s">
        <v>1818</v>
      </c>
      <c r="L2081" s="665">
        <v>131.88411537497191</v>
      </c>
      <c r="M2081" s="665">
        <v>61</v>
      </c>
      <c r="N2081" s="666">
        <v>8044.9310378732871</v>
      </c>
    </row>
    <row r="2082" spans="1:14" ht="14.4" customHeight="1" x14ac:dyDescent="0.3">
      <c r="A2082" s="661" t="s">
        <v>3816</v>
      </c>
      <c r="B2082" s="662" t="s">
        <v>4200</v>
      </c>
      <c r="C2082" s="663" t="s">
        <v>3963</v>
      </c>
      <c r="D2082" s="664" t="s">
        <v>4217</v>
      </c>
      <c r="E2082" s="663" t="s">
        <v>597</v>
      </c>
      <c r="F2082" s="664" t="s">
        <v>4237</v>
      </c>
      <c r="G2082" s="663" t="s">
        <v>1772</v>
      </c>
      <c r="H2082" s="663" t="s">
        <v>2745</v>
      </c>
      <c r="I2082" s="663" t="s">
        <v>2746</v>
      </c>
      <c r="J2082" s="663" t="s">
        <v>1963</v>
      </c>
      <c r="K2082" s="663" t="s">
        <v>2747</v>
      </c>
      <c r="L2082" s="665">
        <v>104.84</v>
      </c>
      <c r="M2082" s="665">
        <v>1</v>
      </c>
      <c r="N2082" s="666">
        <v>104.84</v>
      </c>
    </row>
    <row r="2083" spans="1:14" ht="14.4" customHeight="1" x14ac:dyDescent="0.3">
      <c r="A2083" s="661" t="s">
        <v>3816</v>
      </c>
      <c r="B2083" s="662" t="s">
        <v>4200</v>
      </c>
      <c r="C2083" s="663" t="s">
        <v>3963</v>
      </c>
      <c r="D2083" s="664" t="s">
        <v>4217</v>
      </c>
      <c r="E2083" s="663" t="s">
        <v>597</v>
      </c>
      <c r="F2083" s="664" t="s">
        <v>4237</v>
      </c>
      <c r="G2083" s="663" t="s">
        <v>1772</v>
      </c>
      <c r="H2083" s="663" t="s">
        <v>1873</v>
      </c>
      <c r="I2083" s="663" t="s">
        <v>1874</v>
      </c>
      <c r="J2083" s="663" t="s">
        <v>1875</v>
      </c>
      <c r="K2083" s="663" t="s">
        <v>1876</v>
      </c>
      <c r="L2083" s="665">
        <v>79.221408311244758</v>
      </c>
      <c r="M2083" s="665">
        <v>14</v>
      </c>
      <c r="N2083" s="666">
        <v>1109.0997163574266</v>
      </c>
    </row>
    <row r="2084" spans="1:14" ht="14.4" customHeight="1" x14ac:dyDescent="0.3">
      <c r="A2084" s="661" t="s">
        <v>3816</v>
      </c>
      <c r="B2084" s="662" t="s">
        <v>4200</v>
      </c>
      <c r="C2084" s="663" t="s">
        <v>3963</v>
      </c>
      <c r="D2084" s="664" t="s">
        <v>4217</v>
      </c>
      <c r="E2084" s="663" t="s">
        <v>597</v>
      </c>
      <c r="F2084" s="664" t="s">
        <v>4237</v>
      </c>
      <c r="G2084" s="663" t="s">
        <v>1772</v>
      </c>
      <c r="H2084" s="663" t="s">
        <v>1921</v>
      </c>
      <c r="I2084" s="663" t="s">
        <v>1922</v>
      </c>
      <c r="J2084" s="663" t="s">
        <v>1795</v>
      </c>
      <c r="K2084" s="663" t="s">
        <v>1923</v>
      </c>
      <c r="L2084" s="665">
        <v>129.39818181818191</v>
      </c>
      <c r="M2084" s="665">
        <v>22</v>
      </c>
      <c r="N2084" s="666">
        <v>2846.760000000002</v>
      </c>
    </row>
    <row r="2085" spans="1:14" ht="14.4" customHeight="1" x14ac:dyDescent="0.3">
      <c r="A2085" s="661" t="s">
        <v>3816</v>
      </c>
      <c r="B2085" s="662" t="s">
        <v>4200</v>
      </c>
      <c r="C2085" s="663" t="s">
        <v>3963</v>
      </c>
      <c r="D2085" s="664" t="s">
        <v>4217</v>
      </c>
      <c r="E2085" s="663" t="s">
        <v>597</v>
      </c>
      <c r="F2085" s="664" t="s">
        <v>4237</v>
      </c>
      <c r="G2085" s="663" t="s">
        <v>1772</v>
      </c>
      <c r="H2085" s="663" t="s">
        <v>1957</v>
      </c>
      <c r="I2085" s="663" t="s">
        <v>1958</v>
      </c>
      <c r="J2085" s="663" t="s">
        <v>1959</v>
      </c>
      <c r="K2085" s="663" t="s">
        <v>1960</v>
      </c>
      <c r="L2085" s="665">
        <v>47.880058667771081</v>
      </c>
      <c r="M2085" s="665">
        <v>2</v>
      </c>
      <c r="N2085" s="666">
        <v>95.760117335542162</v>
      </c>
    </row>
    <row r="2086" spans="1:14" ht="14.4" customHeight="1" x14ac:dyDescent="0.3">
      <c r="A2086" s="661" t="s">
        <v>3816</v>
      </c>
      <c r="B2086" s="662" t="s">
        <v>4200</v>
      </c>
      <c r="C2086" s="663" t="s">
        <v>3963</v>
      </c>
      <c r="D2086" s="664" t="s">
        <v>4217</v>
      </c>
      <c r="E2086" s="663" t="s">
        <v>597</v>
      </c>
      <c r="F2086" s="664" t="s">
        <v>4237</v>
      </c>
      <c r="G2086" s="663" t="s">
        <v>1772</v>
      </c>
      <c r="H2086" s="663" t="s">
        <v>1968</v>
      </c>
      <c r="I2086" s="663" t="s">
        <v>1969</v>
      </c>
      <c r="J2086" s="663" t="s">
        <v>1970</v>
      </c>
      <c r="K2086" s="663" t="s">
        <v>1971</v>
      </c>
      <c r="L2086" s="665">
        <v>67.830000000000013</v>
      </c>
      <c r="M2086" s="665">
        <v>40</v>
      </c>
      <c r="N2086" s="666">
        <v>2713.2000000000003</v>
      </c>
    </row>
    <row r="2087" spans="1:14" ht="14.4" customHeight="1" x14ac:dyDescent="0.3">
      <c r="A2087" s="661" t="s">
        <v>3816</v>
      </c>
      <c r="B2087" s="662" t="s">
        <v>4200</v>
      </c>
      <c r="C2087" s="663" t="s">
        <v>3963</v>
      </c>
      <c r="D2087" s="664" t="s">
        <v>4217</v>
      </c>
      <c r="E2087" s="663" t="s">
        <v>597</v>
      </c>
      <c r="F2087" s="664" t="s">
        <v>4237</v>
      </c>
      <c r="G2087" s="663" t="s">
        <v>1772</v>
      </c>
      <c r="H2087" s="663" t="s">
        <v>2008</v>
      </c>
      <c r="I2087" s="663" t="s">
        <v>2009</v>
      </c>
      <c r="J2087" s="663" t="s">
        <v>1817</v>
      </c>
      <c r="K2087" s="663" t="s">
        <v>2010</v>
      </c>
      <c r="L2087" s="665">
        <v>130.00009387669934</v>
      </c>
      <c r="M2087" s="665">
        <v>53</v>
      </c>
      <c r="N2087" s="666">
        <v>6890.0049754650645</v>
      </c>
    </row>
    <row r="2088" spans="1:14" ht="14.4" customHeight="1" x14ac:dyDescent="0.3">
      <c r="A2088" s="661" t="s">
        <v>3816</v>
      </c>
      <c r="B2088" s="662" t="s">
        <v>4200</v>
      </c>
      <c r="C2088" s="663" t="s">
        <v>3963</v>
      </c>
      <c r="D2088" s="664" t="s">
        <v>4217</v>
      </c>
      <c r="E2088" s="663" t="s">
        <v>597</v>
      </c>
      <c r="F2088" s="664" t="s">
        <v>4237</v>
      </c>
      <c r="G2088" s="663" t="s">
        <v>1772</v>
      </c>
      <c r="H2088" s="663" t="s">
        <v>3000</v>
      </c>
      <c r="I2088" s="663" t="s">
        <v>3001</v>
      </c>
      <c r="J2088" s="663" t="s">
        <v>1787</v>
      </c>
      <c r="K2088" s="663" t="s">
        <v>3002</v>
      </c>
      <c r="L2088" s="665">
        <v>210.33741132766372</v>
      </c>
      <c r="M2088" s="665">
        <v>59</v>
      </c>
      <c r="N2088" s="666">
        <v>12409.907268332159</v>
      </c>
    </row>
    <row r="2089" spans="1:14" ht="14.4" customHeight="1" x14ac:dyDescent="0.3">
      <c r="A2089" s="661" t="s">
        <v>3816</v>
      </c>
      <c r="B2089" s="662" t="s">
        <v>4200</v>
      </c>
      <c r="C2089" s="663" t="s">
        <v>3963</v>
      </c>
      <c r="D2089" s="664" t="s">
        <v>4217</v>
      </c>
      <c r="E2089" s="663" t="s">
        <v>597</v>
      </c>
      <c r="F2089" s="664" t="s">
        <v>4237</v>
      </c>
      <c r="G2089" s="663" t="s">
        <v>1772</v>
      </c>
      <c r="H2089" s="663" t="s">
        <v>3933</v>
      </c>
      <c r="I2089" s="663" t="s">
        <v>3934</v>
      </c>
      <c r="J2089" s="663" t="s">
        <v>3935</v>
      </c>
      <c r="K2089" s="663" t="s">
        <v>3936</v>
      </c>
      <c r="L2089" s="665">
        <v>961.05038550159895</v>
      </c>
      <c r="M2089" s="665">
        <v>7</v>
      </c>
      <c r="N2089" s="666">
        <v>6727.352698511193</v>
      </c>
    </row>
    <row r="2090" spans="1:14" ht="14.4" customHeight="1" x14ac:dyDescent="0.3">
      <c r="A2090" s="661" t="s">
        <v>3816</v>
      </c>
      <c r="B2090" s="662" t="s">
        <v>4200</v>
      </c>
      <c r="C2090" s="663" t="s">
        <v>3963</v>
      </c>
      <c r="D2090" s="664" t="s">
        <v>4217</v>
      </c>
      <c r="E2090" s="663" t="s">
        <v>597</v>
      </c>
      <c r="F2090" s="664" t="s">
        <v>4237</v>
      </c>
      <c r="G2090" s="663" t="s">
        <v>1772</v>
      </c>
      <c r="H2090" s="663" t="s">
        <v>4010</v>
      </c>
      <c r="I2090" s="663" t="s">
        <v>4011</v>
      </c>
      <c r="J2090" s="663" t="s">
        <v>4012</v>
      </c>
      <c r="K2090" s="663" t="s">
        <v>3966</v>
      </c>
      <c r="L2090" s="665">
        <v>83.89</v>
      </c>
      <c r="M2090" s="665">
        <v>12</v>
      </c>
      <c r="N2090" s="666">
        <v>1006.6800000000001</v>
      </c>
    </row>
    <row r="2091" spans="1:14" ht="14.4" customHeight="1" x14ac:dyDescent="0.3">
      <c r="A2091" s="661" t="s">
        <v>3816</v>
      </c>
      <c r="B2091" s="662" t="s">
        <v>4200</v>
      </c>
      <c r="C2091" s="663" t="s">
        <v>3963</v>
      </c>
      <c r="D2091" s="664" t="s">
        <v>4217</v>
      </c>
      <c r="E2091" s="663" t="s">
        <v>597</v>
      </c>
      <c r="F2091" s="664" t="s">
        <v>4237</v>
      </c>
      <c r="G2091" s="663" t="s">
        <v>1772</v>
      </c>
      <c r="H2091" s="663" t="s">
        <v>2783</v>
      </c>
      <c r="I2091" s="663" t="s">
        <v>2783</v>
      </c>
      <c r="J2091" s="663" t="s">
        <v>2784</v>
      </c>
      <c r="K2091" s="663" t="s">
        <v>2785</v>
      </c>
      <c r="L2091" s="665">
        <v>2420</v>
      </c>
      <c r="M2091" s="665">
        <v>1</v>
      </c>
      <c r="N2091" s="666">
        <v>2420</v>
      </c>
    </row>
    <row r="2092" spans="1:14" ht="14.4" customHeight="1" x14ac:dyDescent="0.3">
      <c r="A2092" s="661" t="s">
        <v>3816</v>
      </c>
      <c r="B2092" s="662" t="s">
        <v>4200</v>
      </c>
      <c r="C2092" s="663" t="s">
        <v>3963</v>
      </c>
      <c r="D2092" s="664" t="s">
        <v>4217</v>
      </c>
      <c r="E2092" s="663" t="s">
        <v>597</v>
      </c>
      <c r="F2092" s="664" t="s">
        <v>4237</v>
      </c>
      <c r="G2092" s="663" t="s">
        <v>1772</v>
      </c>
      <c r="H2092" s="663" t="s">
        <v>2090</v>
      </c>
      <c r="I2092" s="663" t="s">
        <v>2091</v>
      </c>
      <c r="J2092" s="663" t="s">
        <v>2092</v>
      </c>
      <c r="K2092" s="663" t="s">
        <v>2093</v>
      </c>
      <c r="L2092" s="665">
        <v>0</v>
      </c>
      <c r="M2092" s="665">
        <v>0</v>
      </c>
      <c r="N2092" s="666">
        <v>3.9600000000001501</v>
      </c>
    </row>
    <row r="2093" spans="1:14" ht="14.4" customHeight="1" x14ac:dyDescent="0.3">
      <c r="A2093" s="661" t="s">
        <v>3816</v>
      </c>
      <c r="B2093" s="662" t="s">
        <v>4200</v>
      </c>
      <c r="C2093" s="663" t="s">
        <v>3963</v>
      </c>
      <c r="D2093" s="664" t="s">
        <v>4217</v>
      </c>
      <c r="E2093" s="663" t="s">
        <v>597</v>
      </c>
      <c r="F2093" s="664" t="s">
        <v>4237</v>
      </c>
      <c r="G2093" s="663" t="s">
        <v>1772</v>
      </c>
      <c r="H2093" s="663" t="s">
        <v>2798</v>
      </c>
      <c r="I2093" s="663" t="s">
        <v>2798</v>
      </c>
      <c r="J2093" s="663" t="s">
        <v>2799</v>
      </c>
      <c r="K2093" s="663" t="s">
        <v>2800</v>
      </c>
      <c r="L2093" s="665">
        <v>57.697499999999991</v>
      </c>
      <c r="M2093" s="665">
        <v>12</v>
      </c>
      <c r="N2093" s="666">
        <v>692.36999999999989</v>
      </c>
    </row>
    <row r="2094" spans="1:14" ht="14.4" customHeight="1" x14ac:dyDescent="0.3">
      <c r="A2094" s="661" t="s">
        <v>3816</v>
      </c>
      <c r="B2094" s="662" t="s">
        <v>4200</v>
      </c>
      <c r="C2094" s="663" t="s">
        <v>3963</v>
      </c>
      <c r="D2094" s="664" t="s">
        <v>4217</v>
      </c>
      <c r="E2094" s="663" t="s">
        <v>597</v>
      </c>
      <c r="F2094" s="664" t="s">
        <v>4237</v>
      </c>
      <c r="G2094" s="663" t="s">
        <v>1772</v>
      </c>
      <c r="H2094" s="663" t="s">
        <v>2122</v>
      </c>
      <c r="I2094" s="663" t="s">
        <v>2122</v>
      </c>
      <c r="J2094" s="663" t="s">
        <v>1970</v>
      </c>
      <c r="K2094" s="663" t="s">
        <v>1971</v>
      </c>
      <c r="L2094" s="665">
        <v>67.856000000000009</v>
      </c>
      <c r="M2094" s="665">
        <v>100</v>
      </c>
      <c r="N2094" s="666">
        <v>6785.6</v>
      </c>
    </row>
    <row r="2095" spans="1:14" ht="14.4" customHeight="1" x14ac:dyDescent="0.3">
      <c r="A2095" s="661" t="s">
        <v>3816</v>
      </c>
      <c r="B2095" s="662" t="s">
        <v>4200</v>
      </c>
      <c r="C2095" s="663" t="s">
        <v>3963</v>
      </c>
      <c r="D2095" s="664" t="s">
        <v>4217</v>
      </c>
      <c r="E2095" s="663" t="s">
        <v>2188</v>
      </c>
      <c r="F2095" s="664" t="s">
        <v>4240</v>
      </c>
      <c r="G2095" s="663"/>
      <c r="H2095" s="663" t="s">
        <v>3692</v>
      </c>
      <c r="I2095" s="663" t="s">
        <v>3692</v>
      </c>
      <c r="J2095" s="663" t="s">
        <v>3693</v>
      </c>
      <c r="K2095" s="663" t="s">
        <v>2351</v>
      </c>
      <c r="L2095" s="665">
        <v>33.659999999999997</v>
      </c>
      <c r="M2095" s="665">
        <v>5</v>
      </c>
      <c r="N2095" s="666">
        <v>168.29999999999998</v>
      </c>
    </row>
    <row r="2096" spans="1:14" ht="14.4" customHeight="1" x14ac:dyDescent="0.3">
      <c r="A2096" s="661" t="s">
        <v>3816</v>
      </c>
      <c r="B2096" s="662" t="s">
        <v>4200</v>
      </c>
      <c r="C2096" s="663" t="s">
        <v>3963</v>
      </c>
      <c r="D2096" s="664" t="s">
        <v>4217</v>
      </c>
      <c r="E2096" s="663" t="s">
        <v>2188</v>
      </c>
      <c r="F2096" s="664" t="s">
        <v>4240</v>
      </c>
      <c r="G2096" s="663"/>
      <c r="H2096" s="663" t="s">
        <v>2204</v>
      </c>
      <c r="I2096" s="663" t="s">
        <v>2204</v>
      </c>
      <c r="J2096" s="663" t="s">
        <v>2205</v>
      </c>
      <c r="K2096" s="663" t="s">
        <v>2206</v>
      </c>
      <c r="L2096" s="665">
        <v>454.45</v>
      </c>
      <c r="M2096" s="665">
        <v>2</v>
      </c>
      <c r="N2096" s="666">
        <v>908.9</v>
      </c>
    </row>
    <row r="2097" spans="1:14" ht="14.4" customHeight="1" x14ac:dyDescent="0.3">
      <c r="A2097" s="661" t="s">
        <v>3816</v>
      </c>
      <c r="B2097" s="662" t="s">
        <v>4200</v>
      </c>
      <c r="C2097" s="663" t="s">
        <v>3963</v>
      </c>
      <c r="D2097" s="664" t="s">
        <v>4217</v>
      </c>
      <c r="E2097" s="663" t="s">
        <v>2188</v>
      </c>
      <c r="F2097" s="664" t="s">
        <v>4240</v>
      </c>
      <c r="G2097" s="663" t="s">
        <v>627</v>
      </c>
      <c r="H2097" s="663" t="s">
        <v>4013</v>
      </c>
      <c r="I2097" s="663" t="s">
        <v>4014</v>
      </c>
      <c r="J2097" s="663" t="s">
        <v>4015</v>
      </c>
      <c r="K2097" s="663" t="s">
        <v>4016</v>
      </c>
      <c r="L2097" s="665">
        <v>89.573160378438203</v>
      </c>
      <c r="M2097" s="665">
        <v>6</v>
      </c>
      <c r="N2097" s="666">
        <v>537.43896227062919</v>
      </c>
    </row>
    <row r="2098" spans="1:14" ht="14.4" customHeight="1" x14ac:dyDescent="0.3">
      <c r="A2098" s="661" t="s">
        <v>3816</v>
      </c>
      <c r="B2098" s="662" t="s">
        <v>4200</v>
      </c>
      <c r="C2098" s="663" t="s">
        <v>3963</v>
      </c>
      <c r="D2098" s="664" t="s">
        <v>4217</v>
      </c>
      <c r="E2098" s="663" t="s">
        <v>2188</v>
      </c>
      <c r="F2098" s="664" t="s">
        <v>4240</v>
      </c>
      <c r="G2098" s="663" t="s">
        <v>627</v>
      </c>
      <c r="H2098" s="663" t="s">
        <v>4017</v>
      </c>
      <c r="I2098" s="663" t="s">
        <v>4018</v>
      </c>
      <c r="J2098" s="663" t="s">
        <v>4015</v>
      </c>
      <c r="K2098" s="663" t="s">
        <v>4019</v>
      </c>
      <c r="L2098" s="665">
        <v>258.78230769230771</v>
      </c>
      <c r="M2098" s="665">
        <v>13</v>
      </c>
      <c r="N2098" s="666">
        <v>3364.17</v>
      </c>
    </row>
    <row r="2099" spans="1:14" ht="14.4" customHeight="1" x14ac:dyDescent="0.3">
      <c r="A2099" s="661" t="s">
        <v>3816</v>
      </c>
      <c r="B2099" s="662" t="s">
        <v>4200</v>
      </c>
      <c r="C2099" s="663" t="s">
        <v>3963</v>
      </c>
      <c r="D2099" s="664" t="s">
        <v>4217</v>
      </c>
      <c r="E2099" s="663" t="s">
        <v>2188</v>
      </c>
      <c r="F2099" s="664" t="s">
        <v>4240</v>
      </c>
      <c r="G2099" s="663" t="s">
        <v>1772</v>
      </c>
      <c r="H2099" s="663" t="s">
        <v>2293</v>
      </c>
      <c r="I2099" s="663" t="s">
        <v>2294</v>
      </c>
      <c r="J2099" s="663" t="s">
        <v>2224</v>
      </c>
      <c r="K2099" s="663" t="s">
        <v>2295</v>
      </c>
      <c r="L2099" s="665">
        <v>20.030520000000006</v>
      </c>
      <c r="M2099" s="665">
        <v>125</v>
      </c>
      <c r="N2099" s="666">
        <v>2503.815000000001</v>
      </c>
    </row>
    <row r="2100" spans="1:14" ht="14.4" customHeight="1" x14ac:dyDescent="0.3">
      <c r="A2100" s="661" t="s">
        <v>3816</v>
      </c>
      <c r="B2100" s="662" t="s">
        <v>4200</v>
      </c>
      <c r="C2100" s="663" t="s">
        <v>3963</v>
      </c>
      <c r="D2100" s="664" t="s">
        <v>4217</v>
      </c>
      <c r="E2100" s="663" t="s">
        <v>2188</v>
      </c>
      <c r="F2100" s="664" t="s">
        <v>4240</v>
      </c>
      <c r="G2100" s="663" t="s">
        <v>1772</v>
      </c>
      <c r="H2100" s="663" t="s">
        <v>2308</v>
      </c>
      <c r="I2100" s="663" t="s">
        <v>2309</v>
      </c>
      <c r="J2100" s="663" t="s">
        <v>2310</v>
      </c>
      <c r="K2100" s="663" t="s">
        <v>2311</v>
      </c>
      <c r="L2100" s="665">
        <v>76.509715930595107</v>
      </c>
      <c r="M2100" s="665">
        <v>17</v>
      </c>
      <c r="N2100" s="666">
        <v>1300.6651708201168</v>
      </c>
    </row>
    <row r="2101" spans="1:14" ht="14.4" customHeight="1" x14ac:dyDescent="0.3">
      <c r="A2101" s="661" t="s">
        <v>3816</v>
      </c>
      <c r="B2101" s="662" t="s">
        <v>4200</v>
      </c>
      <c r="C2101" s="663" t="s">
        <v>3963</v>
      </c>
      <c r="D2101" s="664" t="s">
        <v>4217</v>
      </c>
      <c r="E2101" s="663" t="s">
        <v>2188</v>
      </c>
      <c r="F2101" s="664" t="s">
        <v>4240</v>
      </c>
      <c r="G2101" s="663" t="s">
        <v>1772</v>
      </c>
      <c r="H2101" s="663" t="s">
        <v>2349</v>
      </c>
      <c r="I2101" s="663" t="s">
        <v>2349</v>
      </c>
      <c r="J2101" s="663" t="s">
        <v>2350</v>
      </c>
      <c r="K2101" s="663" t="s">
        <v>2351</v>
      </c>
      <c r="L2101" s="665">
        <v>29.940248275190068</v>
      </c>
      <c r="M2101" s="665">
        <v>35</v>
      </c>
      <c r="N2101" s="666">
        <v>1047.9086896316524</v>
      </c>
    </row>
    <row r="2102" spans="1:14" ht="14.4" customHeight="1" x14ac:dyDescent="0.3">
      <c r="A2102" s="661" t="s">
        <v>3816</v>
      </c>
      <c r="B2102" s="662" t="s">
        <v>4200</v>
      </c>
      <c r="C2102" s="663" t="s">
        <v>3963</v>
      </c>
      <c r="D2102" s="664" t="s">
        <v>4217</v>
      </c>
      <c r="E2102" s="663" t="s">
        <v>2188</v>
      </c>
      <c r="F2102" s="664" t="s">
        <v>4240</v>
      </c>
      <c r="G2102" s="663" t="s">
        <v>1772</v>
      </c>
      <c r="H2102" s="663" t="s">
        <v>2368</v>
      </c>
      <c r="I2102" s="663" t="s">
        <v>2369</v>
      </c>
      <c r="J2102" s="663" t="s">
        <v>2370</v>
      </c>
      <c r="K2102" s="663" t="s">
        <v>2371</v>
      </c>
      <c r="L2102" s="665">
        <v>1144.7180430102821</v>
      </c>
      <c r="M2102" s="665">
        <v>0.5</v>
      </c>
      <c r="N2102" s="666">
        <v>572.35902150514107</v>
      </c>
    </row>
    <row r="2103" spans="1:14" ht="14.4" customHeight="1" x14ac:dyDescent="0.3">
      <c r="A2103" s="661" t="s">
        <v>3816</v>
      </c>
      <c r="B2103" s="662" t="s">
        <v>4200</v>
      </c>
      <c r="C2103" s="663" t="s">
        <v>3963</v>
      </c>
      <c r="D2103" s="664" t="s">
        <v>4217</v>
      </c>
      <c r="E2103" s="663" t="s">
        <v>2895</v>
      </c>
      <c r="F2103" s="664" t="s">
        <v>4243</v>
      </c>
      <c r="G2103" s="663"/>
      <c r="H2103" s="663"/>
      <c r="I2103" s="663" t="s">
        <v>2900</v>
      </c>
      <c r="J2103" s="663" t="s">
        <v>2901</v>
      </c>
      <c r="K2103" s="663"/>
      <c r="L2103" s="665">
        <v>1440.9724999999999</v>
      </c>
      <c r="M2103" s="665">
        <v>80</v>
      </c>
      <c r="N2103" s="666">
        <v>115277.79999999999</v>
      </c>
    </row>
    <row r="2104" spans="1:14" ht="14.4" customHeight="1" x14ac:dyDescent="0.3">
      <c r="A2104" s="661" t="s">
        <v>3816</v>
      </c>
      <c r="B2104" s="662" t="s">
        <v>4200</v>
      </c>
      <c r="C2104" s="663" t="s">
        <v>3963</v>
      </c>
      <c r="D2104" s="664" t="s">
        <v>4217</v>
      </c>
      <c r="E2104" s="663" t="s">
        <v>2895</v>
      </c>
      <c r="F2104" s="664" t="s">
        <v>4243</v>
      </c>
      <c r="G2104" s="663"/>
      <c r="H2104" s="663"/>
      <c r="I2104" s="663" t="s">
        <v>4020</v>
      </c>
      <c r="J2104" s="663" t="s">
        <v>4021</v>
      </c>
      <c r="K2104" s="663"/>
      <c r="L2104" s="665">
        <v>0</v>
      </c>
      <c r="M2104" s="665">
        <v>2</v>
      </c>
      <c r="N2104" s="666">
        <v>0</v>
      </c>
    </row>
    <row r="2105" spans="1:14" ht="14.4" customHeight="1" x14ac:dyDescent="0.3">
      <c r="A2105" s="661" t="s">
        <v>3816</v>
      </c>
      <c r="B2105" s="662" t="s">
        <v>4200</v>
      </c>
      <c r="C2105" s="663" t="s">
        <v>3963</v>
      </c>
      <c r="D2105" s="664" t="s">
        <v>4217</v>
      </c>
      <c r="E2105" s="663" t="s">
        <v>2895</v>
      </c>
      <c r="F2105" s="664" t="s">
        <v>4243</v>
      </c>
      <c r="G2105" s="663"/>
      <c r="H2105" s="663"/>
      <c r="I2105" s="663" t="s">
        <v>2904</v>
      </c>
      <c r="J2105" s="663" t="s">
        <v>2905</v>
      </c>
      <c r="K2105" s="663"/>
      <c r="L2105" s="665">
        <v>-1.1368683772161603E-13</v>
      </c>
      <c r="M2105" s="665">
        <v>16</v>
      </c>
      <c r="N2105" s="666">
        <v>-1.8189894035458565E-12</v>
      </c>
    </row>
    <row r="2106" spans="1:14" ht="14.4" customHeight="1" x14ac:dyDescent="0.3">
      <c r="A2106" s="661" t="s">
        <v>3816</v>
      </c>
      <c r="B2106" s="662" t="s">
        <v>4200</v>
      </c>
      <c r="C2106" s="663" t="s">
        <v>3963</v>
      </c>
      <c r="D2106" s="664" t="s">
        <v>4217</v>
      </c>
      <c r="E2106" s="663" t="s">
        <v>2895</v>
      </c>
      <c r="F2106" s="664" t="s">
        <v>4243</v>
      </c>
      <c r="G2106" s="663"/>
      <c r="H2106" s="663"/>
      <c r="I2106" s="663" t="s">
        <v>2911</v>
      </c>
      <c r="J2106" s="663" t="s">
        <v>2912</v>
      </c>
      <c r="K2106" s="663"/>
      <c r="L2106" s="665">
        <v>820.07619047619062</v>
      </c>
      <c r="M2106" s="665">
        <v>42</v>
      </c>
      <c r="N2106" s="666">
        <v>34443.200000000004</v>
      </c>
    </row>
    <row r="2107" spans="1:14" ht="14.4" customHeight="1" x14ac:dyDescent="0.3">
      <c r="A2107" s="661" t="s">
        <v>4022</v>
      </c>
      <c r="B2107" s="662" t="s">
        <v>4201</v>
      </c>
      <c r="C2107" s="663" t="s">
        <v>4023</v>
      </c>
      <c r="D2107" s="664" t="s">
        <v>4218</v>
      </c>
      <c r="E2107" s="663" t="s">
        <v>597</v>
      </c>
      <c r="F2107" s="664" t="s">
        <v>4237</v>
      </c>
      <c r="G2107" s="663" t="s">
        <v>627</v>
      </c>
      <c r="H2107" s="663" t="s">
        <v>4024</v>
      </c>
      <c r="I2107" s="663" t="s">
        <v>4025</v>
      </c>
      <c r="J2107" s="663" t="s">
        <v>4026</v>
      </c>
      <c r="K2107" s="663" t="s">
        <v>4027</v>
      </c>
      <c r="L2107" s="665">
        <v>8.5800690480090704</v>
      </c>
      <c r="M2107" s="665">
        <v>14</v>
      </c>
      <c r="N2107" s="666">
        <v>120.120966672127</v>
      </c>
    </row>
    <row r="2108" spans="1:14" ht="14.4" customHeight="1" x14ac:dyDescent="0.3">
      <c r="A2108" s="661" t="s">
        <v>4022</v>
      </c>
      <c r="B2108" s="662" t="s">
        <v>4201</v>
      </c>
      <c r="C2108" s="663" t="s">
        <v>4023</v>
      </c>
      <c r="D2108" s="664" t="s">
        <v>4218</v>
      </c>
      <c r="E2108" s="663" t="s">
        <v>597</v>
      </c>
      <c r="F2108" s="664" t="s">
        <v>4237</v>
      </c>
      <c r="G2108" s="663" t="s">
        <v>627</v>
      </c>
      <c r="H2108" s="663" t="s">
        <v>4028</v>
      </c>
      <c r="I2108" s="663" t="s">
        <v>4029</v>
      </c>
      <c r="J2108" s="663" t="s">
        <v>4030</v>
      </c>
      <c r="K2108" s="663" t="s">
        <v>4031</v>
      </c>
      <c r="L2108" s="665">
        <v>9.3177172907260051</v>
      </c>
      <c r="M2108" s="665">
        <v>37</v>
      </c>
      <c r="N2108" s="666">
        <v>344.75553975686216</v>
      </c>
    </row>
    <row r="2109" spans="1:14" ht="14.4" customHeight="1" x14ac:dyDescent="0.3">
      <c r="A2109" s="661" t="s">
        <v>4022</v>
      </c>
      <c r="B2109" s="662" t="s">
        <v>4201</v>
      </c>
      <c r="C2109" s="663" t="s">
        <v>4023</v>
      </c>
      <c r="D2109" s="664" t="s">
        <v>4218</v>
      </c>
      <c r="E2109" s="663" t="s">
        <v>597</v>
      </c>
      <c r="F2109" s="664" t="s">
        <v>4237</v>
      </c>
      <c r="G2109" s="663" t="s">
        <v>627</v>
      </c>
      <c r="H2109" s="663" t="s">
        <v>4032</v>
      </c>
      <c r="I2109" s="663" t="s">
        <v>4033</v>
      </c>
      <c r="J2109" s="663" t="s">
        <v>4034</v>
      </c>
      <c r="K2109" s="663" t="s">
        <v>4035</v>
      </c>
      <c r="L2109" s="665">
        <v>14.299894763075702</v>
      </c>
      <c r="M2109" s="665">
        <v>4</v>
      </c>
      <c r="N2109" s="666">
        <v>57.199579052302809</v>
      </c>
    </row>
    <row r="2110" spans="1:14" ht="14.4" customHeight="1" x14ac:dyDescent="0.3">
      <c r="A2110" s="661" t="s">
        <v>4022</v>
      </c>
      <c r="B2110" s="662" t="s">
        <v>4201</v>
      </c>
      <c r="C2110" s="663" t="s">
        <v>4023</v>
      </c>
      <c r="D2110" s="664" t="s">
        <v>4218</v>
      </c>
      <c r="E2110" s="663" t="s">
        <v>597</v>
      </c>
      <c r="F2110" s="664" t="s">
        <v>4237</v>
      </c>
      <c r="G2110" s="663" t="s">
        <v>627</v>
      </c>
      <c r="H2110" s="663" t="s">
        <v>4036</v>
      </c>
      <c r="I2110" s="663" t="s">
        <v>4037</v>
      </c>
      <c r="J2110" s="663" t="s">
        <v>4038</v>
      </c>
      <c r="K2110" s="663" t="s">
        <v>4039</v>
      </c>
      <c r="L2110" s="665">
        <v>9.3700786502848885</v>
      </c>
      <c r="M2110" s="665">
        <v>21</v>
      </c>
      <c r="N2110" s="666">
        <v>196.77165165598265</v>
      </c>
    </row>
    <row r="2111" spans="1:14" ht="14.4" customHeight="1" x14ac:dyDescent="0.3">
      <c r="A2111" s="661" t="s">
        <v>4022</v>
      </c>
      <c r="B2111" s="662" t="s">
        <v>4201</v>
      </c>
      <c r="C2111" s="663" t="s">
        <v>4023</v>
      </c>
      <c r="D2111" s="664" t="s">
        <v>4218</v>
      </c>
      <c r="E2111" s="663" t="s">
        <v>597</v>
      </c>
      <c r="F2111" s="664" t="s">
        <v>4237</v>
      </c>
      <c r="G2111" s="663" t="s">
        <v>627</v>
      </c>
      <c r="H2111" s="663" t="s">
        <v>4040</v>
      </c>
      <c r="I2111" s="663" t="s">
        <v>4041</v>
      </c>
      <c r="J2111" s="663" t="s">
        <v>4042</v>
      </c>
      <c r="K2111" s="663" t="s">
        <v>4043</v>
      </c>
      <c r="L2111" s="665">
        <v>11.613951616860009</v>
      </c>
      <c r="M2111" s="665">
        <v>20</v>
      </c>
      <c r="N2111" s="666">
        <v>232.27903233720016</v>
      </c>
    </row>
    <row r="2112" spans="1:14" ht="14.4" customHeight="1" x14ac:dyDescent="0.3">
      <c r="A2112" s="661" t="s">
        <v>4022</v>
      </c>
      <c r="B2112" s="662" t="s">
        <v>4201</v>
      </c>
      <c r="C2112" s="663" t="s">
        <v>4023</v>
      </c>
      <c r="D2112" s="664" t="s">
        <v>4218</v>
      </c>
      <c r="E2112" s="663" t="s">
        <v>597</v>
      </c>
      <c r="F2112" s="664" t="s">
        <v>4237</v>
      </c>
      <c r="G2112" s="663" t="s">
        <v>627</v>
      </c>
      <c r="H2112" s="663" t="s">
        <v>4044</v>
      </c>
      <c r="I2112" s="663" t="s">
        <v>4045</v>
      </c>
      <c r="J2112" s="663" t="s">
        <v>4046</v>
      </c>
      <c r="K2112" s="663" t="s">
        <v>4047</v>
      </c>
      <c r="L2112" s="665">
        <v>19.250380604268393</v>
      </c>
      <c r="M2112" s="665">
        <v>2</v>
      </c>
      <c r="N2112" s="666">
        <v>38.500761208536787</v>
      </c>
    </row>
    <row r="2113" spans="1:14" ht="14.4" customHeight="1" x14ac:dyDescent="0.3">
      <c r="A2113" s="661" t="s">
        <v>4022</v>
      </c>
      <c r="B2113" s="662" t="s">
        <v>4201</v>
      </c>
      <c r="C2113" s="663" t="s">
        <v>4023</v>
      </c>
      <c r="D2113" s="664" t="s">
        <v>4218</v>
      </c>
      <c r="E2113" s="663" t="s">
        <v>597</v>
      </c>
      <c r="F2113" s="664" t="s">
        <v>4237</v>
      </c>
      <c r="G2113" s="663" t="s">
        <v>627</v>
      </c>
      <c r="H2113" s="663" t="s">
        <v>4048</v>
      </c>
      <c r="I2113" s="663" t="s">
        <v>4049</v>
      </c>
      <c r="J2113" s="663" t="s">
        <v>4050</v>
      </c>
      <c r="K2113" s="663" t="s">
        <v>4051</v>
      </c>
      <c r="L2113" s="665">
        <v>12.650702362213458</v>
      </c>
      <c r="M2113" s="665">
        <v>6</v>
      </c>
      <c r="N2113" s="666">
        <v>75.904214173280749</v>
      </c>
    </row>
    <row r="2114" spans="1:14" ht="14.4" customHeight="1" x14ac:dyDescent="0.3">
      <c r="A2114" s="661" t="s">
        <v>4022</v>
      </c>
      <c r="B2114" s="662" t="s">
        <v>4201</v>
      </c>
      <c r="C2114" s="663" t="s">
        <v>4052</v>
      </c>
      <c r="D2114" s="664" t="s">
        <v>4219</v>
      </c>
      <c r="E2114" s="663" t="s">
        <v>4053</v>
      </c>
      <c r="F2114" s="664" t="s">
        <v>4245</v>
      </c>
      <c r="G2114" s="663" t="s">
        <v>627</v>
      </c>
      <c r="H2114" s="663" t="s">
        <v>4054</v>
      </c>
      <c r="I2114" s="663" t="s">
        <v>4054</v>
      </c>
      <c r="J2114" s="663" t="s">
        <v>4055</v>
      </c>
      <c r="K2114" s="663" t="s">
        <v>4056</v>
      </c>
      <c r="L2114" s="665">
        <v>0</v>
      </c>
      <c r="M2114" s="665">
        <v>0</v>
      </c>
      <c r="N2114" s="666">
        <v>0</v>
      </c>
    </row>
    <row r="2115" spans="1:14" ht="14.4" customHeight="1" x14ac:dyDescent="0.3">
      <c r="A2115" s="661" t="s">
        <v>4022</v>
      </c>
      <c r="B2115" s="662" t="s">
        <v>4201</v>
      </c>
      <c r="C2115" s="663" t="s">
        <v>4052</v>
      </c>
      <c r="D2115" s="664" t="s">
        <v>4219</v>
      </c>
      <c r="E2115" s="663" t="s">
        <v>4053</v>
      </c>
      <c r="F2115" s="664" t="s">
        <v>4245</v>
      </c>
      <c r="G2115" s="663" t="s">
        <v>627</v>
      </c>
      <c r="H2115" s="663" t="s">
        <v>4057</v>
      </c>
      <c r="I2115" s="663" t="s">
        <v>4057</v>
      </c>
      <c r="J2115" s="663" t="s">
        <v>4058</v>
      </c>
      <c r="K2115" s="663" t="s">
        <v>4059</v>
      </c>
      <c r="L2115" s="665">
        <v>0</v>
      </c>
      <c r="M2115" s="665">
        <v>0</v>
      </c>
      <c r="N2115" s="666">
        <v>0</v>
      </c>
    </row>
    <row r="2116" spans="1:14" ht="14.4" customHeight="1" x14ac:dyDescent="0.3">
      <c r="A2116" s="661" t="s">
        <v>4022</v>
      </c>
      <c r="B2116" s="662" t="s">
        <v>4201</v>
      </c>
      <c r="C2116" s="663" t="s">
        <v>4060</v>
      </c>
      <c r="D2116" s="664" t="s">
        <v>4220</v>
      </c>
      <c r="E2116" s="663" t="s">
        <v>597</v>
      </c>
      <c r="F2116" s="664" t="s">
        <v>4237</v>
      </c>
      <c r="G2116" s="663" t="s">
        <v>627</v>
      </c>
      <c r="H2116" s="663" t="s">
        <v>2556</v>
      </c>
      <c r="I2116" s="663" t="s">
        <v>215</v>
      </c>
      <c r="J2116" s="663" t="s">
        <v>2557</v>
      </c>
      <c r="K2116" s="663"/>
      <c r="L2116" s="665">
        <v>274.3</v>
      </c>
      <c r="M2116" s="665">
        <v>1</v>
      </c>
      <c r="N2116" s="666">
        <v>274.3</v>
      </c>
    </row>
    <row r="2117" spans="1:14" ht="14.4" customHeight="1" x14ac:dyDescent="0.3">
      <c r="A2117" s="661" t="s">
        <v>4061</v>
      </c>
      <c r="B2117" s="662" t="s">
        <v>242</v>
      </c>
      <c r="C2117" s="663" t="s">
        <v>4062</v>
      </c>
      <c r="D2117" s="664" t="s">
        <v>4221</v>
      </c>
      <c r="E2117" s="663" t="s">
        <v>597</v>
      </c>
      <c r="F2117" s="664" t="s">
        <v>4237</v>
      </c>
      <c r="G2117" s="663" t="s">
        <v>627</v>
      </c>
      <c r="H2117" s="663" t="s">
        <v>2556</v>
      </c>
      <c r="I2117" s="663" t="s">
        <v>215</v>
      </c>
      <c r="J2117" s="663" t="s">
        <v>2557</v>
      </c>
      <c r="K2117" s="663"/>
      <c r="L2117" s="665">
        <v>85.783635405408603</v>
      </c>
      <c r="M2117" s="665">
        <v>1</v>
      </c>
      <c r="N2117" s="666">
        <v>85.783635405408603</v>
      </c>
    </row>
    <row r="2118" spans="1:14" ht="14.4" customHeight="1" x14ac:dyDescent="0.3">
      <c r="A2118" s="661" t="s">
        <v>4061</v>
      </c>
      <c r="B2118" s="662" t="s">
        <v>242</v>
      </c>
      <c r="C2118" s="663" t="s">
        <v>4063</v>
      </c>
      <c r="D2118" s="664" t="s">
        <v>4222</v>
      </c>
      <c r="E2118" s="663" t="s">
        <v>597</v>
      </c>
      <c r="F2118" s="664" t="s">
        <v>4237</v>
      </c>
      <c r="G2118" s="663" t="s">
        <v>627</v>
      </c>
      <c r="H2118" s="663" t="s">
        <v>2640</v>
      </c>
      <c r="I2118" s="663" t="s">
        <v>2641</v>
      </c>
      <c r="J2118" s="663" t="s">
        <v>2642</v>
      </c>
      <c r="K2118" s="663" t="s">
        <v>2643</v>
      </c>
      <c r="L2118" s="665">
        <v>62.208888864549962</v>
      </c>
      <c r="M2118" s="665">
        <v>1</v>
      </c>
      <c r="N2118" s="666">
        <v>62.208888864549962</v>
      </c>
    </row>
    <row r="2119" spans="1:14" ht="14.4" customHeight="1" x14ac:dyDescent="0.3">
      <c r="A2119" s="661" t="s">
        <v>4064</v>
      </c>
      <c r="B2119" s="662" t="s">
        <v>4202</v>
      </c>
      <c r="C2119" s="663" t="s">
        <v>4065</v>
      </c>
      <c r="D2119" s="664" t="s">
        <v>4223</v>
      </c>
      <c r="E2119" s="663" t="s">
        <v>597</v>
      </c>
      <c r="F2119" s="664" t="s">
        <v>4237</v>
      </c>
      <c r="G2119" s="663" t="s">
        <v>627</v>
      </c>
      <c r="H2119" s="663" t="s">
        <v>4066</v>
      </c>
      <c r="I2119" s="663" t="s">
        <v>4067</v>
      </c>
      <c r="J2119" s="663" t="s">
        <v>4068</v>
      </c>
      <c r="K2119" s="663" t="s">
        <v>4069</v>
      </c>
      <c r="L2119" s="665">
        <v>50.85</v>
      </c>
      <c r="M2119" s="665">
        <v>15</v>
      </c>
      <c r="N2119" s="666">
        <v>762.75</v>
      </c>
    </row>
    <row r="2120" spans="1:14" ht="14.4" customHeight="1" x14ac:dyDescent="0.3">
      <c r="A2120" s="661" t="s">
        <v>4064</v>
      </c>
      <c r="B2120" s="662" t="s">
        <v>4202</v>
      </c>
      <c r="C2120" s="663" t="s">
        <v>4065</v>
      </c>
      <c r="D2120" s="664" t="s">
        <v>4223</v>
      </c>
      <c r="E2120" s="663" t="s">
        <v>597</v>
      </c>
      <c r="F2120" s="664" t="s">
        <v>4237</v>
      </c>
      <c r="G2120" s="663" t="s">
        <v>627</v>
      </c>
      <c r="H2120" s="663" t="s">
        <v>4070</v>
      </c>
      <c r="I2120" s="663" t="s">
        <v>4071</v>
      </c>
      <c r="J2120" s="663" t="s">
        <v>2642</v>
      </c>
      <c r="K2120" s="663" t="s">
        <v>4072</v>
      </c>
      <c r="L2120" s="665">
        <v>81.61</v>
      </c>
      <c r="M2120" s="665">
        <v>1</v>
      </c>
      <c r="N2120" s="666">
        <v>81.61</v>
      </c>
    </row>
    <row r="2121" spans="1:14" ht="14.4" customHeight="1" x14ac:dyDescent="0.3">
      <c r="A2121" s="661" t="s">
        <v>4064</v>
      </c>
      <c r="B2121" s="662" t="s">
        <v>4202</v>
      </c>
      <c r="C2121" s="663" t="s">
        <v>4065</v>
      </c>
      <c r="D2121" s="664" t="s">
        <v>4223</v>
      </c>
      <c r="E2121" s="663" t="s">
        <v>597</v>
      </c>
      <c r="F2121" s="664" t="s">
        <v>4237</v>
      </c>
      <c r="G2121" s="663" t="s">
        <v>627</v>
      </c>
      <c r="H2121" s="663" t="s">
        <v>4073</v>
      </c>
      <c r="I2121" s="663" t="s">
        <v>215</v>
      </c>
      <c r="J2121" s="663" t="s">
        <v>4074</v>
      </c>
      <c r="K2121" s="663"/>
      <c r="L2121" s="665">
        <v>62.79</v>
      </c>
      <c r="M2121" s="665">
        <v>4</v>
      </c>
      <c r="N2121" s="666">
        <v>251.16</v>
      </c>
    </row>
    <row r="2122" spans="1:14" ht="14.4" customHeight="1" x14ac:dyDescent="0.3">
      <c r="A2122" s="661" t="s">
        <v>4064</v>
      </c>
      <c r="B2122" s="662" t="s">
        <v>4202</v>
      </c>
      <c r="C2122" s="663" t="s">
        <v>4075</v>
      </c>
      <c r="D2122" s="664" t="s">
        <v>4224</v>
      </c>
      <c r="E2122" s="663" t="s">
        <v>597</v>
      </c>
      <c r="F2122" s="664" t="s">
        <v>4237</v>
      </c>
      <c r="G2122" s="663" t="s">
        <v>627</v>
      </c>
      <c r="H2122" s="663" t="s">
        <v>1141</v>
      </c>
      <c r="I2122" s="663" t="s">
        <v>1142</v>
      </c>
      <c r="J2122" s="663" t="s">
        <v>1122</v>
      </c>
      <c r="K2122" s="663" t="s">
        <v>1143</v>
      </c>
      <c r="L2122" s="665">
        <v>26.849931857327039</v>
      </c>
      <c r="M2122" s="665">
        <v>1</v>
      </c>
      <c r="N2122" s="666">
        <v>26.849931857327039</v>
      </c>
    </row>
    <row r="2123" spans="1:14" ht="14.4" customHeight="1" x14ac:dyDescent="0.3">
      <c r="A2123" s="661" t="s">
        <v>4064</v>
      </c>
      <c r="B2123" s="662" t="s">
        <v>4202</v>
      </c>
      <c r="C2123" s="663" t="s">
        <v>4076</v>
      </c>
      <c r="D2123" s="664" t="s">
        <v>4225</v>
      </c>
      <c r="E2123" s="663" t="s">
        <v>597</v>
      </c>
      <c r="F2123" s="664" t="s">
        <v>4237</v>
      </c>
      <c r="G2123" s="663" t="s">
        <v>627</v>
      </c>
      <c r="H2123" s="663" t="s">
        <v>1101</v>
      </c>
      <c r="I2123" s="663" t="s">
        <v>1102</v>
      </c>
      <c r="J2123" s="663" t="s">
        <v>1095</v>
      </c>
      <c r="K2123" s="663" t="s">
        <v>1103</v>
      </c>
      <c r="L2123" s="665">
        <v>45.190000000000005</v>
      </c>
      <c r="M2123" s="665">
        <v>3</v>
      </c>
      <c r="N2123" s="666">
        <v>135.57000000000002</v>
      </c>
    </row>
    <row r="2124" spans="1:14" ht="14.4" customHeight="1" x14ac:dyDescent="0.3">
      <c r="A2124" s="661" t="s">
        <v>4064</v>
      </c>
      <c r="B2124" s="662" t="s">
        <v>4202</v>
      </c>
      <c r="C2124" s="663" t="s">
        <v>4076</v>
      </c>
      <c r="D2124" s="664" t="s">
        <v>4225</v>
      </c>
      <c r="E2124" s="663" t="s">
        <v>597</v>
      </c>
      <c r="F2124" s="664" t="s">
        <v>4237</v>
      </c>
      <c r="G2124" s="663" t="s">
        <v>627</v>
      </c>
      <c r="H2124" s="663" t="s">
        <v>1120</v>
      </c>
      <c r="I2124" s="663" t="s">
        <v>1121</v>
      </c>
      <c r="J2124" s="663" t="s">
        <v>1122</v>
      </c>
      <c r="K2124" s="663" t="s">
        <v>1123</v>
      </c>
      <c r="L2124" s="665">
        <v>17.456623302126832</v>
      </c>
      <c r="M2124" s="665">
        <v>3</v>
      </c>
      <c r="N2124" s="666">
        <v>52.369869906380501</v>
      </c>
    </row>
    <row r="2125" spans="1:14" ht="14.4" customHeight="1" x14ac:dyDescent="0.3">
      <c r="A2125" s="661" t="s">
        <v>4064</v>
      </c>
      <c r="B2125" s="662" t="s">
        <v>4202</v>
      </c>
      <c r="C2125" s="663" t="s">
        <v>4076</v>
      </c>
      <c r="D2125" s="664" t="s">
        <v>4225</v>
      </c>
      <c r="E2125" s="663" t="s">
        <v>597</v>
      </c>
      <c r="F2125" s="664" t="s">
        <v>4237</v>
      </c>
      <c r="G2125" s="663" t="s">
        <v>627</v>
      </c>
      <c r="H2125" s="663" t="s">
        <v>2640</v>
      </c>
      <c r="I2125" s="663" t="s">
        <v>2641</v>
      </c>
      <c r="J2125" s="663" t="s">
        <v>2642</v>
      </c>
      <c r="K2125" s="663" t="s">
        <v>2643</v>
      </c>
      <c r="L2125" s="665">
        <v>62.08</v>
      </c>
      <c r="M2125" s="665">
        <v>1</v>
      </c>
      <c r="N2125" s="666">
        <v>62.08</v>
      </c>
    </row>
    <row r="2126" spans="1:14" ht="14.4" customHeight="1" x14ac:dyDescent="0.3">
      <c r="A2126" s="661" t="s">
        <v>4064</v>
      </c>
      <c r="B2126" s="662" t="s">
        <v>4202</v>
      </c>
      <c r="C2126" s="663" t="s">
        <v>4077</v>
      </c>
      <c r="D2126" s="664" t="s">
        <v>4226</v>
      </c>
      <c r="E2126" s="663" t="s">
        <v>597</v>
      </c>
      <c r="F2126" s="664" t="s">
        <v>4237</v>
      </c>
      <c r="G2126" s="663" t="s">
        <v>627</v>
      </c>
      <c r="H2126" s="663" t="s">
        <v>3392</v>
      </c>
      <c r="I2126" s="663" t="s">
        <v>3393</v>
      </c>
      <c r="J2126" s="663" t="s">
        <v>3394</v>
      </c>
      <c r="K2126" s="663" t="s">
        <v>3395</v>
      </c>
      <c r="L2126" s="665">
        <v>83.28</v>
      </c>
      <c r="M2126" s="665">
        <v>1</v>
      </c>
      <c r="N2126" s="666">
        <v>83.28</v>
      </c>
    </row>
    <row r="2127" spans="1:14" ht="14.4" customHeight="1" x14ac:dyDescent="0.3">
      <c r="A2127" s="661" t="s">
        <v>4064</v>
      </c>
      <c r="B2127" s="662" t="s">
        <v>4202</v>
      </c>
      <c r="C2127" s="663" t="s">
        <v>4077</v>
      </c>
      <c r="D2127" s="664" t="s">
        <v>4226</v>
      </c>
      <c r="E2127" s="663" t="s">
        <v>597</v>
      </c>
      <c r="F2127" s="664" t="s">
        <v>4237</v>
      </c>
      <c r="G2127" s="663" t="s">
        <v>627</v>
      </c>
      <c r="H2127" s="663" t="s">
        <v>4070</v>
      </c>
      <c r="I2127" s="663" t="s">
        <v>4071</v>
      </c>
      <c r="J2127" s="663" t="s">
        <v>2642</v>
      </c>
      <c r="K2127" s="663" t="s">
        <v>4072</v>
      </c>
      <c r="L2127" s="665">
        <v>80.59</v>
      </c>
      <c r="M2127" s="665">
        <v>1</v>
      </c>
      <c r="N2127" s="666">
        <v>80.59</v>
      </c>
    </row>
    <row r="2128" spans="1:14" ht="14.4" customHeight="1" x14ac:dyDescent="0.3">
      <c r="A2128" s="661" t="s">
        <v>4064</v>
      </c>
      <c r="B2128" s="662" t="s">
        <v>4202</v>
      </c>
      <c r="C2128" s="663" t="s">
        <v>4077</v>
      </c>
      <c r="D2128" s="664" t="s">
        <v>4226</v>
      </c>
      <c r="E2128" s="663" t="s">
        <v>597</v>
      </c>
      <c r="F2128" s="664" t="s">
        <v>4237</v>
      </c>
      <c r="G2128" s="663" t="s">
        <v>627</v>
      </c>
      <c r="H2128" s="663" t="s">
        <v>4078</v>
      </c>
      <c r="I2128" s="663" t="s">
        <v>4078</v>
      </c>
      <c r="J2128" s="663" t="s">
        <v>4079</v>
      </c>
      <c r="K2128" s="663" t="s">
        <v>4080</v>
      </c>
      <c r="L2128" s="665">
        <v>97.22999999999999</v>
      </c>
      <c r="M2128" s="665">
        <v>2</v>
      </c>
      <c r="N2128" s="666">
        <v>194.45999999999998</v>
      </c>
    </row>
    <row r="2129" spans="1:14" ht="14.4" customHeight="1" x14ac:dyDescent="0.3">
      <c r="A2129" s="661" t="s">
        <v>4064</v>
      </c>
      <c r="B2129" s="662" t="s">
        <v>4202</v>
      </c>
      <c r="C2129" s="663" t="s">
        <v>4077</v>
      </c>
      <c r="D2129" s="664" t="s">
        <v>4226</v>
      </c>
      <c r="E2129" s="663" t="s">
        <v>597</v>
      </c>
      <c r="F2129" s="664" t="s">
        <v>4237</v>
      </c>
      <c r="G2129" s="663" t="s">
        <v>627</v>
      </c>
      <c r="H2129" s="663" t="s">
        <v>4081</v>
      </c>
      <c r="I2129" s="663" t="s">
        <v>4081</v>
      </c>
      <c r="J2129" s="663" t="s">
        <v>4082</v>
      </c>
      <c r="K2129" s="663" t="s">
        <v>4083</v>
      </c>
      <c r="L2129" s="665">
        <v>82.424999999999983</v>
      </c>
      <c r="M2129" s="665">
        <v>2</v>
      </c>
      <c r="N2129" s="666">
        <v>164.84999999999997</v>
      </c>
    </row>
    <row r="2130" spans="1:14" ht="14.4" customHeight="1" x14ac:dyDescent="0.3">
      <c r="A2130" s="661" t="s">
        <v>4064</v>
      </c>
      <c r="B2130" s="662" t="s">
        <v>4202</v>
      </c>
      <c r="C2130" s="663" t="s">
        <v>4084</v>
      </c>
      <c r="D2130" s="664" t="s">
        <v>4227</v>
      </c>
      <c r="E2130" s="663" t="s">
        <v>597</v>
      </c>
      <c r="F2130" s="664" t="s">
        <v>4237</v>
      </c>
      <c r="G2130" s="663" t="s">
        <v>627</v>
      </c>
      <c r="H2130" s="663" t="s">
        <v>4085</v>
      </c>
      <c r="I2130" s="663" t="s">
        <v>4086</v>
      </c>
      <c r="J2130" s="663" t="s">
        <v>4087</v>
      </c>
      <c r="K2130" s="663" t="s">
        <v>4088</v>
      </c>
      <c r="L2130" s="665">
        <v>89.61</v>
      </c>
      <c r="M2130" s="665">
        <v>2</v>
      </c>
      <c r="N2130" s="666">
        <v>179.22</v>
      </c>
    </row>
    <row r="2131" spans="1:14" ht="14.4" customHeight="1" x14ac:dyDescent="0.3">
      <c r="A2131" s="661" t="s">
        <v>4064</v>
      </c>
      <c r="B2131" s="662" t="s">
        <v>4202</v>
      </c>
      <c r="C2131" s="663" t="s">
        <v>4084</v>
      </c>
      <c r="D2131" s="664" t="s">
        <v>4227</v>
      </c>
      <c r="E2131" s="663" t="s">
        <v>597</v>
      </c>
      <c r="F2131" s="664" t="s">
        <v>4237</v>
      </c>
      <c r="G2131" s="663" t="s">
        <v>627</v>
      </c>
      <c r="H2131" s="663" t="s">
        <v>4089</v>
      </c>
      <c r="I2131" s="663" t="s">
        <v>4090</v>
      </c>
      <c r="J2131" s="663" t="s">
        <v>4091</v>
      </c>
      <c r="K2131" s="663" t="s">
        <v>4092</v>
      </c>
      <c r="L2131" s="665">
        <v>105.9</v>
      </c>
      <c r="M2131" s="665">
        <v>2</v>
      </c>
      <c r="N2131" s="666">
        <v>211.8</v>
      </c>
    </row>
    <row r="2132" spans="1:14" ht="14.4" customHeight="1" x14ac:dyDescent="0.3">
      <c r="A2132" s="661" t="s">
        <v>4064</v>
      </c>
      <c r="B2132" s="662" t="s">
        <v>4202</v>
      </c>
      <c r="C2132" s="663" t="s">
        <v>4084</v>
      </c>
      <c r="D2132" s="664" t="s">
        <v>4227</v>
      </c>
      <c r="E2132" s="663" t="s">
        <v>597</v>
      </c>
      <c r="F2132" s="664" t="s">
        <v>4237</v>
      </c>
      <c r="G2132" s="663" t="s">
        <v>627</v>
      </c>
      <c r="H2132" s="663" t="s">
        <v>4093</v>
      </c>
      <c r="I2132" s="663" t="s">
        <v>4094</v>
      </c>
      <c r="J2132" s="663" t="s">
        <v>4095</v>
      </c>
      <c r="K2132" s="663" t="s">
        <v>4096</v>
      </c>
      <c r="L2132" s="665">
        <v>128.51</v>
      </c>
      <c r="M2132" s="665">
        <v>2</v>
      </c>
      <c r="N2132" s="666">
        <v>257.02</v>
      </c>
    </row>
    <row r="2133" spans="1:14" ht="14.4" customHeight="1" x14ac:dyDescent="0.3">
      <c r="A2133" s="661" t="s">
        <v>4097</v>
      </c>
      <c r="B2133" s="662" t="s">
        <v>4203</v>
      </c>
      <c r="C2133" s="663" t="s">
        <v>4098</v>
      </c>
      <c r="D2133" s="664" t="s">
        <v>4228</v>
      </c>
      <c r="E2133" s="663" t="s">
        <v>597</v>
      </c>
      <c r="F2133" s="664" t="s">
        <v>4237</v>
      </c>
      <c r="G2133" s="663" t="s">
        <v>627</v>
      </c>
      <c r="H2133" s="663" t="s">
        <v>2556</v>
      </c>
      <c r="I2133" s="663" t="s">
        <v>215</v>
      </c>
      <c r="J2133" s="663" t="s">
        <v>2557</v>
      </c>
      <c r="K2133" s="663"/>
      <c r="L2133" s="665">
        <v>139.1055276429955</v>
      </c>
      <c r="M2133" s="665">
        <v>1</v>
      </c>
      <c r="N2133" s="666">
        <v>139.1055276429955</v>
      </c>
    </row>
    <row r="2134" spans="1:14" ht="14.4" customHeight="1" x14ac:dyDescent="0.3">
      <c r="A2134" s="661" t="s">
        <v>4097</v>
      </c>
      <c r="B2134" s="662" t="s">
        <v>4203</v>
      </c>
      <c r="C2134" s="663" t="s">
        <v>4098</v>
      </c>
      <c r="D2134" s="664" t="s">
        <v>4228</v>
      </c>
      <c r="E2134" s="663" t="s">
        <v>597</v>
      </c>
      <c r="F2134" s="664" t="s">
        <v>4237</v>
      </c>
      <c r="G2134" s="663" t="s">
        <v>627</v>
      </c>
      <c r="H2134" s="663" t="s">
        <v>4099</v>
      </c>
      <c r="I2134" s="663" t="s">
        <v>215</v>
      </c>
      <c r="J2134" s="663" t="s">
        <v>4100</v>
      </c>
      <c r="K2134" s="663"/>
      <c r="L2134" s="665">
        <v>617.09999999999991</v>
      </c>
      <c r="M2134" s="665">
        <v>13</v>
      </c>
      <c r="N2134" s="666">
        <v>8022.2999999999993</v>
      </c>
    </row>
    <row r="2135" spans="1:14" ht="14.4" customHeight="1" x14ac:dyDescent="0.3">
      <c r="A2135" s="661" t="s">
        <v>4097</v>
      </c>
      <c r="B2135" s="662" t="s">
        <v>4203</v>
      </c>
      <c r="C2135" s="663" t="s">
        <v>4101</v>
      </c>
      <c r="D2135" s="664" t="s">
        <v>4229</v>
      </c>
      <c r="E2135" s="663" t="s">
        <v>597</v>
      </c>
      <c r="F2135" s="664" t="s">
        <v>4237</v>
      </c>
      <c r="G2135" s="663" t="s">
        <v>627</v>
      </c>
      <c r="H2135" s="663" t="s">
        <v>4070</v>
      </c>
      <c r="I2135" s="663" t="s">
        <v>4071</v>
      </c>
      <c r="J2135" s="663" t="s">
        <v>2642</v>
      </c>
      <c r="K2135" s="663" t="s">
        <v>4072</v>
      </c>
      <c r="L2135" s="665">
        <v>80.59</v>
      </c>
      <c r="M2135" s="665">
        <v>1</v>
      </c>
      <c r="N2135" s="666">
        <v>80.59</v>
      </c>
    </row>
    <row r="2136" spans="1:14" ht="14.4" customHeight="1" x14ac:dyDescent="0.3">
      <c r="A2136" s="661" t="s">
        <v>4102</v>
      </c>
      <c r="B2136" s="662" t="s">
        <v>4204</v>
      </c>
      <c r="C2136" s="663" t="s">
        <v>4103</v>
      </c>
      <c r="D2136" s="664" t="s">
        <v>4230</v>
      </c>
      <c r="E2136" s="663" t="s">
        <v>597</v>
      </c>
      <c r="F2136" s="664" t="s">
        <v>4237</v>
      </c>
      <c r="G2136" s="663" t="s">
        <v>627</v>
      </c>
      <c r="H2136" s="663" t="s">
        <v>3392</v>
      </c>
      <c r="I2136" s="663" t="s">
        <v>3393</v>
      </c>
      <c r="J2136" s="663" t="s">
        <v>3394</v>
      </c>
      <c r="K2136" s="663" t="s">
        <v>3395</v>
      </c>
      <c r="L2136" s="665">
        <v>0</v>
      </c>
      <c r="M2136" s="665">
        <v>0</v>
      </c>
      <c r="N2136" s="666">
        <v>0</v>
      </c>
    </row>
    <row r="2137" spans="1:14" ht="14.4" customHeight="1" x14ac:dyDescent="0.3">
      <c r="A2137" s="661" t="s">
        <v>4102</v>
      </c>
      <c r="B2137" s="662" t="s">
        <v>4204</v>
      </c>
      <c r="C2137" s="663" t="s">
        <v>4103</v>
      </c>
      <c r="D2137" s="664" t="s">
        <v>4230</v>
      </c>
      <c r="E2137" s="663" t="s">
        <v>597</v>
      </c>
      <c r="F2137" s="664" t="s">
        <v>4237</v>
      </c>
      <c r="G2137" s="663" t="s">
        <v>627</v>
      </c>
      <c r="H2137" s="663" t="s">
        <v>4104</v>
      </c>
      <c r="I2137" s="663" t="s">
        <v>4105</v>
      </c>
      <c r="J2137" s="663" t="s">
        <v>2642</v>
      </c>
      <c r="K2137" s="663" t="s">
        <v>4106</v>
      </c>
      <c r="L2137" s="665">
        <v>47.825000000000003</v>
      </c>
      <c r="M2137" s="665">
        <v>2</v>
      </c>
      <c r="N2137" s="666">
        <v>95.65</v>
      </c>
    </row>
    <row r="2138" spans="1:14" ht="14.4" customHeight="1" x14ac:dyDescent="0.3">
      <c r="A2138" s="661" t="s">
        <v>4102</v>
      </c>
      <c r="B2138" s="662" t="s">
        <v>4204</v>
      </c>
      <c r="C2138" s="663" t="s">
        <v>4103</v>
      </c>
      <c r="D2138" s="664" t="s">
        <v>4230</v>
      </c>
      <c r="E2138" s="663" t="s">
        <v>597</v>
      </c>
      <c r="F2138" s="664" t="s">
        <v>4237</v>
      </c>
      <c r="G2138" s="663" t="s">
        <v>627</v>
      </c>
      <c r="H2138" s="663" t="s">
        <v>4070</v>
      </c>
      <c r="I2138" s="663" t="s">
        <v>4071</v>
      </c>
      <c r="J2138" s="663" t="s">
        <v>2642</v>
      </c>
      <c r="K2138" s="663" t="s">
        <v>4072</v>
      </c>
      <c r="L2138" s="665">
        <v>80.59</v>
      </c>
      <c r="M2138" s="665">
        <v>1</v>
      </c>
      <c r="N2138" s="666">
        <v>80.59</v>
      </c>
    </row>
    <row r="2139" spans="1:14" ht="14.4" customHeight="1" x14ac:dyDescent="0.3">
      <c r="A2139" s="661" t="s">
        <v>4102</v>
      </c>
      <c r="B2139" s="662" t="s">
        <v>4204</v>
      </c>
      <c r="C2139" s="663" t="s">
        <v>4103</v>
      </c>
      <c r="D2139" s="664" t="s">
        <v>4230</v>
      </c>
      <c r="E2139" s="663" t="s">
        <v>597</v>
      </c>
      <c r="F2139" s="664" t="s">
        <v>4237</v>
      </c>
      <c r="G2139" s="663" t="s">
        <v>627</v>
      </c>
      <c r="H2139" s="663" t="s">
        <v>4107</v>
      </c>
      <c r="I2139" s="663" t="s">
        <v>4107</v>
      </c>
      <c r="J2139" s="663" t="s">
        <v>4108</v>
      </c>
      <c r="K2139" s="663" t="s">
        <v>4109</v>
      </c>
      <c r="L2139" s="665">
        <v>48.430000000000021</v>
      </c>
      <c r="M2139" s="665">
        <v>2</v>
      </c>
      <c r="N2139" s="666">
        <v>96.860000000000042</v>
      </c>
    </row>
    <row r="2140" spans="1:14" ht="14.4" customHeight="1" x14ac:dyDescent="0.3">
      <c r="A2140" s="661" t="s">
        <v>4102</v>
      </c>
      <c r="B2140" s="662" t="s">
        <v>4204</v>
      </c>
      <c r="C2140" s="663" t="s">
        <v>4103</v>
      </c>
      <c r="D2140" s="664" t="s">
        <v>4230</v>
      </c>
      <c r="E2140" s="663" t="s">
        <v>597</v>
      </c>
      <c r="F2140" s="664" t="s">
        <v>4237</v>
      </c>
      <c r="G2140" s="663" t="s">
        <v>627</v>
      </c>
      <c r="H2140" s="663" t="s">
        <v>4078</v>
      </c>
      <c r="I2140" s="663" t="s">
        <v>4078</v>
      </c>
      <c r="J2140" s="663" t="s">
        <v>4079</v>
      </c>
      <c r="K2140" s="663" t="s">
        <v>4080</v>
      </c>
      <c r="L2140" s="665">
        <v>0</v>
      </c>
      <c r="M2140" s="665">
        <v>0</v>
      </c>
      <c r="N2140" s="666">
        <v>0</v>
      </c>
    </row>
    <row r="2141" spans="1:14" ht="14.4" customHeight="1" x14ac:dyDescent="0.3">
      <c r="A2141" s="661" t="s">
        <v>4102</v>
      </c>
      <c r="B2141" s="662" t="s">
        <v>4204</v>
      </c>
      <c r="C2141" s="663" t="s">
        <v>4103</v>
      </c>
      <c r="D2141" s="664" t="s">
        <v>4230</v>
      </c>
      <c r="E2141" s="663" t="s">
        <v>597</v>
      </c>
      <c r="F2141" s="664" t="s">
        <v>4237</v>
      </c>
      <c r="G2141" s="663" t="s">
        <v>627</v>
      </c>
      <c r="H2141" s="663" t="s">
        <v>1674</v>
      </c>
      <c r="I2141" s="663" t="s">
        <v>1674</v>
      </c>
      <c r="J2141" s="663" t="s">
        <v>1675</v>
      </c>
      <c r="K2141" s="663" t="s">
        <v>1676</v>
      </c>
      <c r="L2141" s="665">
        <v>75.029589471714445</v>
      </c>
      <c r="M2141" s="665">
        <v>1</v>
      </c>
      <c r="N2141" s="666">
        <v>75.029589471714445</v>
      </c>
    </row>
    <row r="2142" spans="1:14" ht="14.4" customHeight="1" x14ac:dyDescent="0.3">
      <c r="A2142" s="661" t="s">
        <v>4102</v>
      </c>
      <c r="B2142" s="662" t="s">
        <v>4204</v>
      </c>
      <c r="C2142" s="663" t="s">
        <v>4103</v>
      </c>
      <c r="D2142" s="664" t="s">
        <v>4230</v>
      </c>
      <c r="E2142" s="663" t="s">
        <v>597</v>
      </c>
      <c r="F2142" s="664" t="s">
        <v>4237</v>
      </c>
      <c r="G2142" s="663" t="s">
        <v>627</v>
      </c>
      <c r="H2142" s="663" t="s">
        <v>3511</v>
      </c>
      <c r="I2142" s="663" t="s">
        <v>3511</v>
      </c>
      <c r="J2142" s="663" t="s">
        <v>3512</v>
      </c>
      <c r="K2142" s="663" t="s">
        <v>3513</v>
      </c>
      <c r="L2142" s="665">
        <v>112.38000000000002</v>
      </c>
      <c r="M2142" s="665">
        <v>1</v>
      </c>
      <c r="N2142" s="666">
        <v>112.38000000000002</v>
      </c>
    </row>
    <row r="2143" spans="1:14" ht="14.4" customHeight="1" x14ac:dyDescent="0.3">
      <c r="A2143" s="661" t="s">
        <v>4102</v>
      </c>
      <c r="B2143" s="662" t="s">
        <v>4204</v>
      </c>
      <c r="C2143" s="663" t="s">
        <v>4103</v>
      </c>
      <c r="D2143" s="664" t="s">
        <v>4230</v>
      </c>
      <c r="E2143" s="663" t="s">
        <v>597</v>
      </c>
      <c r="F2143" s="664" t="s">
        <v>4237</v>
      </c>
      <c r="G2143" s="663" t="s">
        <v>627</v>
      </c>
      <c r="H2143" s="663" t="s">
        <v>4110</v>
      </c>
      <c r="I2143" s="663" t="s">
        <v>215</v>
      </c>
      <c r="J2143" s="663" t="s">
        <v>4111</v>
      </c>
      <c r="K2143" s="663" t="s">
        <v>4112</v>
      </c>
      <c r="L2143" s="665">
        <v>55.585150649350659</v>
      </c>
      <c r="M2143" s="665">
        <v>1</v>
      </c>
      <c r="N2143" s="666">
        <v>55.585150649350659</v>
      </c>
    </row>
    <row r="2144" spans="1:14" ht="14.4" customHeight="1" x14ac:dyDescent="0.3">
      <c r="A2144" s="661" t="s">
        <v>4102</v>
      </c>
      <c r="B2144" s="662" t="s">
        <v>4204</v>
      </c>
      <c r="C2144" s="663" t="s">
        <v>4103</v>
      </c>
      <c r="D2144" s="664" t="s">
        <v>4230</v>
      </c>
      <c r="E2144" s="663" t="s">
        <v>597</v>
      </c>
      <c r="F2144" s="664" t="s">
        <v>4237</v>
      </c>
      <c r="G2144" s="663" t="s">
        <v>627</v>
      </c>
      <c r="H2144" s="663" t="s">
        <v>4081</v>
      </c>
      <c r="I2144" s="663" t="s">
        <v>4081</v>
      </c>
      <c r="J2144" s="663" t="s">
        <v>4082</v>
      </c>
      <c r="K2144" s="663" t="s">
        <v>4083</v>
      </c>
      <c r="L2144" s="665">
        <v>0</v>
      </c>
      <c r="M2144" s="665">
        <v>0</v>
      </c>
      <c r="N2144" s="666">
        <v>0</v>
      </c>
    </row>
    <row r="2145" spans="1:14" ht="14.4" customHeight="1" x14ac:dyDescent="0.3">
      <c r="A2145" s="661" t="s">
        <v>4102</v>
      </c>
      <c r="B2145" s="662" t="s">
        <v>4204</v>
      </c>
      <c r="C2145" s="663" t="s">
        <v>4113</v>
      </c>
      <c r="D2145" s="664" t="s">
        <v>4231</v>
      </c>
      <c r="E2145" s="663" t="s">
        <v>2132</v>
      </c>
      <c r="F2145" s="664" t="s">
        <v>4238</v>
      </c>
      <c r="G2145" s="663" t="s">
        <v>1772</v>
      </c>
      <c r="H2145" s="663" t="s">
        <v>2174</v>
      </c>
      <c r="I2145" s="663" t="s">
        <v>2174</v>
      </c>
      <c r="J2145" s="663" t="s">
        <v>2175</v>
      </c>
      <c r="K2145" s="663" t="s">
        <v>2173</v>
      </c>
      <c r="L2145" s="665">
        <v>0</v>
      </c>
      <c r="M2145" s="665">
        <v>0</v>
      </c>
      <c r="N2145" s="666">
        <v>-5.6843418860808015E-14</v>
      </c>
    </row>
    <row r="2146" spans="1:14" ht="14.4" customHeight="1" x14ac:dyDescent="0.3">
      <c r="A2146" s="661" t="s">
        <v>4102</v>
      </c>
      <c r="B2146" s="662" t="s">
        <v>4204</v>
      </c>
      <c r="C2146" s="663" t="s">
        <v>4113</v>
      </c>
      <c r="D2146" s="664" t="s">
        <v>4231</v>
      </c>
      <c r="E2146" s="663" t="s">
        <v>2132</v>
      </c>
      <c r="F2146" s="664" t="s">
        <v>4238</v>
      </c>
      <c r="G2146" s="663" t="s">
        <v>1772</v>
      </c>
      <c r="H2146" s="663" t="s">
        <v>2176</v>
      </c>
      <c r="I2146" s="663" t="s">
        <v>2176</v>
      </c>
      <c r="J2146" s="663" t="s">
        <v>2177</v>
      </c>
      <c r="K2146" s="663" t="s">
        <v>2173</v>
      </c>
      <c r="L2146" s="665">
        <v>0</v>
      </c>
      <c r="M2146" s="665">
        <v>0</v>
      </c>
      <c r="N2146" s="666">
        <v>0</v>
      </c>
    </row>
    <row r="2147" spans="1:14" ht="14.4" customHeight="1" x14ac:dyDescent="0.3">
      <c r="A2147" s="661" t="s">
        <v>4102</v>
      </c>
      <c r="B2147" s="662" t="s">
        <v>4204</v>
      </c>
      <c r="C2147" s="663" t="s">
        <v>4113</v>
      </c>
      <c r="D2147" s="664" t="s">
        <v>4231</v>
      </c>
      <c r="E2147" s="663" t="s">
        <v>2132</v>
      </c>
      <c r="F2147" s="664" t="s">
        <v>4238</v>
      </c>
      <c r="G2147" s="663" t="s">
        <v>1772</v>
      </c>
      <c r="H2147" s="663" t="s">
        <v>3686</v>
      </c>
      <c r="I2147" s="663" t="s">
        <v>3686</v>
      </c>
      <c r="J2147" s="663" t="s">
        <v>3687</v>
      </c>
      <c r="K2147" s="663" t="s">
        <v>2142</v>
      </c>
      <c r="L2147" s="665">
        <v>0</v>
      </c>
      <c r="M2147" s="665">
        <v>0</v>
      </c>
      <c r="N2147" s="666">
        <v>0</v>
      </c>
    </row>
    <row r="2148" spans="1:14" ht="14.4" customHeight="1" x14ac:dyDescent="0.3">
      <c r="A2148" s="661" t="s">
        <v>4102</v>
      </c>
      <c r="B2148" s="662" t="s">
        <v>4204</v>
      </c>
      <c r="C2148" s="663" t="s">
        <v>4113</v>
      </c>
      <c r="D2148" s="664" t="s">
        <v>4231</v>
      </c>
      <c r="E2148" s="663" t="s">
        <v>2132</v>
      </c>
      <c r="F2148" s="664" t="s">
        <v>4238</v>
      </c>
      <c r="G2148" s="663" t="s">
        <v>1772</v>
      </c>
      <c r="H2148" s="663" t="s">
        <v>2180</v>
      </c>
      <c r="I2148" s="663" t="s">
        <v>2181</v>
      </c>
      <c r="J2148" s="663" t="s">
        <v>2182</v>
      </c>
      <c r="K2148" s="663" t="s">
        <v>2142</v>
      </c>
      <c r="L2148" s="665">
        <v>0</v>
      </c>
      <c r="M2148" s="665">
        <v>0</v>
      </c>
      <c r="N2148" s="666">
        <v>0</v>
      </c>
    </row>
    <row r="2149" spans="1:14" ht="14.4" customHeight="1" x14ac:dyDescent="0.3">
      <c r="A2149" s="661" t="s">
        <v>4114</v>
      </c>
      <c r="B2149" s="662" t="s">
        <v>4205</v>
      </c>
      <c r="C2149" s="663" t="s">
        <v>2603</v>
      </c>
      <c r="D2149" s="664" t="s">
        <v>4232</v>
      </c>
      <c r="E2149" s="663" t="s">
        <v>597</v>
      </c>
      <c r="F2149" s="664" t="s">
        <v>4237</v>
      </c>
      <c r="G2149" s="663" t="s">
        <v>627</v>
      </c>
      <c r="H2149" s="663" t="s">
        <v>4115</v>
      </c>
      <c r="I2149" s="663" t="s">
        <v>4116</v>
      </c>
      <c r="J2149" s="663" t="s">
        <v>4117</v>
      </c>
      <c r="K2149" s="663" t="s">
        <v>4118</v>
      </c>
      <c r="L2149" s="665">
        <v>35.93</v>
      </c>
      <c r="M2149" s="665">
        <v>2</v>
      </c>
      <c r="N2149" s="666">
        <v>71.86</v>
      </c>
    </row>
    <row r="2150" spans="1:14" ht="14.4" customHeight="1" x14ac:dyDescent="0.3">
      <c r="A2150" s="661" t="s">
        <v>4114</v>
      </c>
      <c r="B2150" s="662" t="s">
        <v>4205</v>
      </c>
      <c r="C2150" s="663" t="s">
        <v>2603</v>
      </c>
      <c r="D2150" s="664" t="s">
        <v>4232</v>
      </c>
      <c r="E2150" s="663" t="s">
        <v>597</v>
      </c>
      <c r="F2150" s="664" t="s">
        <v>4237</v>
      </c>
      <c r="G2150" s="663" t="s">
        <v>627</v>
      </c>
      <c r="H2150" s="663" t="s">
        <v>1101</v>
      </c>
      <c r="I2150" s="663" t="s">
        <v>1102</v>
      </c>
      <c r="J2150" s="663" t="s">
        <v>1095</v>
      </c>
      <c r="K2150" s="663" t="s">
        <v>1103</v>
      </c>
      <c r="L2150" s="665">
        <v>34.390000000000008</v>
      </c>
      <c r="M2150" s="665">
        <v>3</v>
      </c>
      <c r="N2150" s="666">
        <v>103.17000000000002</v>
      </c>
    </row>
    <row r="2151" spans="1:14" ht="14.4" customHeight="1" x14ac:dyDescent="0.3">
      <c r="A2151" s="661" t="s">
        <v>4114</v>
      </c>
      <c r="B2151" s="662" t="s">
        <v>4205</v>
      </c>
      <c r="C2151" s="663" t="s">
        <v>2603</v>
      </c>
      <c r="D2151" s="664" t="s">
        <v>4232</v>
      </c>
      <c r="E2151" s="663" t="s">
        <v>597</v>
      </c>
      <c r="F2151" s="664" t="s">
        <v>4237</v>
      </c>
      <c r="G2151" s="663" t="s">
        <v>627</v>
      </c>
      <c r="H2151" s="663" t="s">
        <v>1141</v>
      </c>
      <c r="I2151" s="663" t="s">
        <v>1142</v>
      </c>
      <c r="J2151" s="663" t="s">
        <v>1122</v>
      </c>
      <c r="K2151" s="663" t="s">
        <v>1143</v>
      </c>
      <c r="L2151" s="665">
        <v>26.85</v>
      </c>
      <c r="M2151" s="665">
        <v>4</v>
      </c>
      <c r="N2151" s="666">
        <v>107.4</v>
      </c>
    </row>
    <row r="2152" spans="1:14" ht="14.4" customHeight="1" x14ac:dyDescent="0.3">
      <c r="A2152" s="661" t="s">
        <v>4114</v>
      </c>
      <c r="B2152" s="662" t="s">
        <v>4205</v>
      </c>
      <c r="C2152" s="663" t="s">
        <v>2603</v>
      </c>
      <c r="D2152" s="664" t="s">
        <v>4232</v>
      </c>
      <c r="E2152" s="663" t="s">
        <v>597</v>
      </c>
      <c r="F2152" s="664" t="s">
        <v>4237</v>
      </c>
      <c r="G2152" s="663" t="s">
        <v>627</v>
      </c>
      <c r="H2152" s="663" t="s">
        <v>3858</v>
      </c>
      <c r="I2152" s="663" t="s">
        <v>3859</v>
      </c>
      <c r="J2152" s="663" t="s">
        <v>3860</v>
      </c>
      <c r="K2152" s="663" t="s">
        <v>3861</v>
      </c>
      <c r="L2152" s="665">
        <v>69.370000000000033</v>
      </c>
      <c r="M2152" s="665">
        <v>1</v>
      </c>
      <c r="N2152" s="666">
        <v>69.370000000000033</v>
      </c>
    </row>
    <row r="2153" spans="1:14" ht="14.4" customHeight="1" x14ac:dyDescent="0.3">
      <c r="A2153" s="661" t="s">
        <v>4114</v>
      </c>
      <c r="B2153" s="662" t="s">
        <v>4205</v>
      </c>
      <c r="C2153" s="663" t="s">
        <v>2603</v>
      </c>
      <c r="D2153" s="664" t="s">
        <v>4232</v>
      </c>
      <c r="E2153" s="663" t="s">
        <v>597</v>
      </c>
      <c r="F2153" s="664" t="s">
        <v>4237</v>
      </c>
      <c r="G2153" s="663" t="s">
        <v>627</v>
      </c>
      <c r="H2153" s="663" t="s">
        <v>4119</v>
      </c>
      <c r="I2153" s="663" t="s">
        <v>4120</v>
      </c>
      <c r="J2153" s="663" t="s">
        <v>4121</v>
      </c>
      <c r="K2153" s="663" t="s">
        <v>1653</v>
      </c>
      <c r="L2153" s="665">
        <v>104.86999999999998</v>
      </c>
      <c r="M2153" s="665">
        <v>1</v>
      </c>
      <c r="N2153" s="666">
        <v>104.86999999999998</v>
      </c>
    </row>
    <row r="2154" spans="1:14" ht="14.4" customHeight="1" x14ac:dyDescent="0.3">
      <c r="A2154" s="661" t="s">
        <v>4114</v>
      </c>
      <c r="B2154" s="662" t="s">
        <v>4205</v>
      </c>
      <c r="C2154" s="663" t="s">
        <v>2603</v>
      </c>
      <c r="D2154" s="664" t="s">
        <v>4232</v>
      </c>
      <c r="E2154" s="663" t="s">
        <v>597</v>
      </c>
      <c r="F2154" s="664" t="s">
        <v>4237</v>
      </c>
      <c r="G2154" s="663" t="s">
        <v>627</v>
      </c>
      <c r="H2154" s="663" t="s">
        <v>3972</v>
      </c>
      <c r="I2154" s="663" t="s">
        <v>3973</v>
      </c>
      <c r="J2154" s="663" t="s">
        <v>3974</v>
      </c>
      <c r="K2154" s="663" t="s">
        <v>3975</v>
      </c>
      <c r="L2154" s="665">
        <v>79.760000000000034</v>
      </c>
      <c r="M2154" s="665">
        <v>1</v>
      </c>
      <c r="N2154" s="666">
        <v>79.760000000000034</v>
      </c>
    </row>
    <row r="2155" spans="1:14" ht="14.4" customHeight="1" x14ac:dyDescent="0.3">
      <c r="A2155" s="661" t="s">
        <v>4114</v>
      </c>
      <c r="B2155" s="662" t="s">
        <v>4205</v>
      </c>
      <c r="C2155" s="663" t="s">
        <v>2603</v>
      </c>
      <c r="D2155" s="664" t="s">
        <v>4232</v>
      </c>
      <c r="E2155" s="663" t="s">
        <v>597</v>
      </c>
      <c r="F2155" s="664" t="s">
        <v>4237</v>
      </c>
      <c r="G2155" s="663" t="s">
        <v>627</v>
      </c>
      <c r="H2155" s="663" t="s">
        <v>4104</v>
      </c>
      <c r="I2155" s="663" t="s">
        <v>4105</v>
      </c>
      <c r="J2155" s="663" t="s">
        <v>2642</v>
      </c>
      <c r="K2155" s="663" t="s">
        <v>4106</v>
      </c>
      <c r="L2155" s="665">
        <v>49.520000000000017</v>
      </c>
      <c r="M2155" s="665">
        <v>2</v>
      </c>
      <c r="N2155" s="666">
        <v>99.040000000000035</v>
      </c>
    </row>
    <row r="2156" spans="1:14" ht="14.4" customHeight="1" x14ac:dyDescent="0.3">
      <c r="A2156" s="661" t="s">
        <v>4114</v>
      </c>
      <c r="B2156" s="662" t="s">
        <v>4205</v>
      </c>
      <c r="C2156" s="663" t="s">
        <v>2603</v>
      </c>
      <c r="D2156" s="664" t="s">
        <v>4232</v>
      </c>
      <c r="E2156" s="663" t="s">
        <v>597</v>
      </c>
      <c r="F2156" s="664" t="s">
        <v>4237</v>
      </c>
      <c r="G2156" s="663" t="s">
        <v>627</v>
      </c>
      <c r="H2156" s="663" t="s">
        <v>2640</v>
      </c>
      <c r="I2156" s="663" t="s">
        <v>2641</v>
      </c>
      <c r="J2156" s="663" t="s">
        <v>2642</v>
      </c>
      <c r="K2156" s="663" t="s">
        <v>2643</v>
      </c>
      <c r="L2156" s="665">
        <v>62.079999999999991</v>
      </c>
      <c r="M2156" s="665">
        <v>1</v>
      </c>
      <c r="N2156" s="666">
        <v>62.079999999999991</v>
      </c>
    </row>
    <row r="2157" spans="1:14" ht="14.4" customHeight="1" x14ac:dyDescent="0.3">
      <c r="A2157" s="661" t="s">
        <v>4114</v>
      </c>
      <c r="B2157" s="662" t="s">
        <v>4205</v>
      </c>
      <c r="C2157" s="663" t="s">
        <v>2603</v>
      </c>
      <c r="D2157" s="664" t="s">
        <v>4232</v>
      </c>
      <c r="E2157" s="663" t="s">
        <v>597</v>
      </c>
      <c r="F2157" s="664" t="s">
        <v>4237</v>
      </c>
      <c r="G2157" s="663" t="s">
        <v>627</v>
      </c>
      <c r="H2157" s="663" t="s">
        <v>4122</v>
      </c>
      <c r="I2157" s="663" t="s">
        <v>4122</v>
      </c>
      <c r="J2157" s="663" t="s">
        <v>4123</v>
      </c>
      <c r="K2157" s="663" t="s">
        <v>4124</v>
      </c>
      <c r="L2157" s="665">
        <v>119.84894163982908</v>
      </c>
      <c r="M2157" s="665">
        <v>5</v>
      </c>
      <c r="N2157" s="666">
        <v>599.24470819914541</v>
      </c>
    </row>
    <row r="2158" spans="1:14" ht="14.4" customHeight="1" x14ac:dyDescent="0.3">
      <c r="A2158" s="661" t="s">
        <v>4114</v>
      </c>
      <c r="B2158" s="662" t="s">
        <v>4205</v>
      </c>
      <c r="C2158" s="663" t="s">
        <v>2603</v>
      </c>
      <c r="D2158" s="664" t="s">
        <v>4232</v>
      </c>
      <c r="E2158" s="663" t="s">
        <v>597</v>
      </c>
      <c r="F2158" s="664" t="s">
        <v>4237</v>
      </c>
      <c r="G2158" s="663" t="s">
        <v>627</v>
      </c>
      <c r="H2158" s="663" t="s">
        <v>4125</v>
      </c>
      <c r="I2158" s="663" t="s">
        <v>4126</v>
      </c>
      <c r="J2158" s="663" t="s">
        <v>4127</v>
      </c>
      <c r="K2158" s="663" t="s">
        <v>4128</v>
      </c>
      <c r="L2158" s="665">
        <v>104.61333333333334</v>
      </c>
      <c r="M2158" s="665">
        <v>3</v>
      </c>
      <c r="N2158" s="666">
        <v>313.84000000000003</v>
      </c>
    </row>
    <row r="2159" spans="1:14" ht="14.4" customHeight="1" x14ac:dyDescent="0.3">
      <c r="A2159" s="661" t="s">
        <v>4114</v>
      </c>
      <c r="B2159" s="662" t="s">
        <v>4205</v>
      </c>
      <c r="C2159" s="663" t="s">
        <v>4129</v>
      </c>
      <c r="D2159" s="664" t="s">
        <v>4233</v>
      </c>
      <c r="E2159" s="663" t="s">
        <v>597</v>
      </c>
      <c r="F2159" s="664" t="s">
        <v>4237</v>
      </c>
      <c r="G2159" s="663" t="s">
        <v>627</v>
      </c>
      <c r="H2159" s="663" t="s">
        <v>1120</v>
      </c>
      <c r="I2159" s="663" t="s">
        <v>1121</v>
      </c>
      <c r="J2159" s="663" t="s">
        <v>1122</v>
      </c>
      <c r="K2159" s="663" t="s">
        <v>1123</v>
      </c>
      <c r="L2159" s="665">
        <v>19.080000000000002</v>
      </c>
      <c r="M2159" s="665">
        <v>1</v>
      </c>
      <c r="N2159" s="666">
        <v>19.080000000000002</v>
      </c>
    </row>
    <row r="2160" spans="1:14" ht="14.4" customHeight="1" x14ac:dyDescent="0.3">
      <c r="A2160" s="661" t="s">
        <v>4114</v>
      </c>
      <c r="B2160" s="662" t="s">
        <v>4205</v>
      </c>
      <c r="C2160" s="663" t="s">
        <v>4129</v>
      </c>
      <c r="D2160" s="664" t="s">
        <v>4233</v>
      </c>
      <c r="E2160" s="663" t="s">
        <v>597</v>
      </c>
      <c r="F2160" s="664" t="s">
        <v>4237</v>
      </c>
      <c r="G2160" s="663" t="s">
        <v>627</v>
      </c>
      <c r="H2160" s="663" t="s">
        <v>2640</v>
      </c>
      <c r="I2160" s="663" t="s">
        <v>2641</v>
      </c>
      <c r="J2160" s="663" t="s">
        <v>2642</v>
      </c>
      <c r="K2160" s="663" t="s">
        <v>2643</v>
      </c>
      <c r="L2160" s="665">
        <v>62.20786463920092</v>
      </c>
      <c r="M2160" s="665">
        <v>1</v>
      </c>
      <c r="N2160" s="666">
        <v>62.20786463920092</v>
      </c>
    </row>
    <row r="2161" spans="1:14" ht="14.4" customHeight="1" x14ac:dyDescent="0.3">
      <c r="A2161" s="661" t="s">
        <v>4114</v>
      </c>
      <c r="B2161" s="662" t="s">
        <v>4205</v>
      </c>
      <c r="C2161" s="663" t="s">
        <v>4130</v>
      </c>
      <c r="D2161" s="664" t="s">
        <v>4234</v>
      </c>
      <c r="E2161" s="663" t="s">
        <v>597</v>
      </c>
      <c r="F2161" s="664" t="s">
        <v>4237</v>
      </c>
      <c r="G2161" s="663" t="s">
        <v>627</v>
      </c>
      <c r="H2161" s="663" t="s">
        <v>1101</v>
      </c>
      <c r="I2161" s="663" t="s">
        <v>1102</v>
      </c>
      <c r="J2161" s="663" t="s">
        <v>1095</v>
      </c>
      <c r="K2161" s="663" t="s">
        <v>1103</v>
      </c>
      <c r="L2161" s="665">
        <v>45.849999999999994</v>
      </c>
      <c r="M2161" s="665">
        <v>3</v>
      </c>
      <c r="N2161" s="666">
        <v>137.54999999999998</v>
      </c>
    </row>
    <row r="2162" spans="1:14" ht="14.4" customHeight="1" x14ac:dyDescent="0.3">
      <c r="A2162" s="661" t="s">
        <v>4114</v>
      </c>
      <c r="B2162" s="662" t="s">
        <v>4205</v>
      </c>
      <c r="C2162" s="663" t="s">
        <v>4130</v>
      </c>
      <c r="D2162" s="664" t="s">
        <v>4234</v>
      </c>
      <c r="E2162" s="663" t="s">
        <v>597</v>
      </c>
      <c r="F2162" s="664" t="s">
        <v>4237</v>
      </c>
      <c r="G2162" s="663" t="s">
        <v>627</v>
      </c>
      <c r="H2162" s="663" t="s">
        <v>3138</v>
      </c>
      <c r="I2162" s="663" t="s">
        <v>3139</v>
      </c>
      <c r="J2162" s="663" t="s">
        <v>1675</v>
      </c>
      <c r="K2162" s="663" t="s">
        <v>3140</v>
      </c>
      <c r="L2162" s="665">
        <v>109.06999999999998</v>
      </c>
      <c r="M2162" s="665">
        <v>1</v>
      </c>
      <c r="N2162" s="666">
        <v>109.06999999999998</v>
      </c>
    </row>
    <row r="2163" spans="1:14" ht="14.4" customHeight="1" x14ac:dyDescent="0.3">
      <c r="A2163" s="661" t="s">
        <v>4114</v>
      </c>
      <c r="B2163" s="662" t="s">
        <v>4205</v>
      </c>
      <c r="C2163" s="663" t="s">
        <v>4130</v>
      </c>
      <c r="D2163" s="664" t="s">
        <v>4234</v>
      </c>
      <c r="E2163" s="663" t="s">
        <v>597</v>
      </c>
      <c r="F2163" s="664" t="s">
        <v>4237</v>
      </c>
      <c r="G2163" s="663" t="s">
        <v>627</v>
      </c>
      <c r="H2163" s="663" t="s">
        <v>2640</v>
      </c>
      <c r="I2163" s="663" t="s">
        <v>2641</v>
      </c>
      <c r="J2163" s="663" t="s">
        <v>2642</v>
      </c>
      <c r="K2163" s="663" t="s">
        <v>2643</v>
      </c>
      <c r="L2163" s="665">
        <v>62.999999999999993</v>
      </c>
      <c r="M2163" s="665">
        <v>1</v>
      </c>
      <c r="N2163" s="666">
        <v>62.999999999999993</v>
      </c>
    </row>
    <row r="2164" spans="1:14" ht="14.4" customHeight="1" x14ac:dyDescent="0.3">
      <c r="A2164" s="661" t="s">
        <v>4114</v>
      </c>
      <c r="B2164" s="662" t="s">
        <v>4205</v>
      </c>
      <c r="C2164" s="663" t="s">
        <v>4130</v>
      </c>
      <c r="D2164" s="664" t="s">
        <v>4234</v>
      </c>
      <c r="E2164" s="663" t="s">
        <v>597</v>
      </c>
      <c r="F2164" s="664" t="s">
        <v>4237</v>
      </c>
      <c r="G2164" s="663" t="s">
        <v>627</v>
      </c>
      <c r="H2164" s="663" t="s">
        <v>4131</v>
      </c>
      <c r="I2164" s="663" t="s">
        <v>215</v>
      </c>
      <c r="J2164" s="663" t="s">
        <v>4132</v>
      </c>
      <c r="K2164" s="663" t="s">
        <v>4133</v>
      </c>
      <c r="L2164" s="665">
        <v>83.319999999999979</v>
      </c>
      <c r="M2164" s="665">
        <v>1</v>
      </c>
      <c r="N2164" s="666">
        <v>83.319999999999979</v>
      </c>
    </row>
    <row r="2165" spans="1:14" ht="14.4" customHeight="1" x14ac:dyDescent="0.3">
      <c r="A2165" s="661" t="s">
        <v>4114</v>
      </c>
      <c r="B2165" s="662" t="s">
        <v>4205</v>
      </c>
      <c r="C2165" s="663" t="s">
        <v>4130</v>
      </c>
      <c r="D2165" s="664" t="s">
        <v>4234</v>
      </c>
      <c r="E2165" s="663" t="s">
        <v>597</v>
      </c>
      <c r="F2165" s="664" t="s">
        <v>4237</v>
      </c>
      <c r="G2165" s="663" t="s">
        <v>627</v>
      </c>
      <c r="H2165" s="663" t="s">
        <v>4134</v>
      </c>
      <c r="I2165" s="663" t="s">
        <v>4135</v>
      </c>
      <c r="J2165" s="663" t="s">
        <v>4136</v>
      </c>
      <c r="K2165" s="663" t="s">
        <v>4137</v>
      </c>
      <c r="L2165" s="665">
        <v>65.519999999999982</v>
      </c>
      <c r="M2165" s="665">
        <v>2</v>
      </c>
      <c r="N2165" s="666">
        <v>131.03999999999996</v>
      </c>
    </row>
    <row r="2166" spans="1:14" ht="14.4" customHeight="1" x14ac:dyDescent="0.3">
      <c r="A2166" s="661" t="s">
        <v>4114</v>
      </c>
      <c r="B2166" s="662" t="s">
        <v>4205</v>
      </c>
      <c r="C2166" s="663" t="s">
        <v>4130</v>
      </c>
      <c r="D2166" s="664" t="s">
        <v>4234</v>
      </c>
      <c r="E2166" s="663" t="s">
        <v>597</v>
      </c>
      <c r="F2166" s="664" t="s">
        <v>4237</v>
      </c>
      <c r="G2166" s="663" t="s">
        <v>627</v>
      </c>
      <c r="H2166" s="663" t="s">
        <v>4085</v>
      </c>
      <c r="I2166" s="663" t="s">
        <v>4086</v>
      </c>
      <c r="J2166" s="663" t="s">
        <v>4087</v>
      </c>
      <c r="K2166" s="663" t="s">
        <v>4088</v>
      </c>
      <c r="L2166" s="665">
        <v>89.609999999999985</v>
      </c>
      <c r="M2166" s="665">
        <v>1</v>
      </c>
      <c r="N2166" s="666">
        <v>89.609999999999985</v>
      </c>
    </row>
    <row r="2167" spans="1:14" ht="14.4" customHeight="1" x14ac:dyDescent="0.3">
      <c r="A2167" s="661" t="s">
        <v>4114</v>
      </c>
      <c r="B2167" s="662" t="s">
        <v>4205</v>
      </c>
      <c r="C2167" s="663" t="s">
        <v>4130</v>
      </c>
      <c r="D2167" s="664" t="s">
        <v>4234</v>
      </c>
      <c r="E2167" s="663" t="s">
        <v>597</v>
      </c>
      <c r="F2167" s="664" t="s">
        <v>4237</v>
      </c>
      <c r="G2167" s="663" t="s">
        <v>627</v>
      </c>
      <c r="H2167" s="663" t="s">
        <v>4138</v>
      </c>
      <c r="I2167" s="663" t="s">
        <v>4138</v>
      </c>
      <c r="J2167" s="663" t="s">
        <v>4091</v>
      </c>
      <c r="K2167" s="663" t="s">
        <v>4139</v>
      </c>
      <c r="L2167" s="665">
        <v>66.769999999999982</v>
      </c>
      <c r="M2167" s="665">
        <v>2</v>
      </c>
      <c r="N2167" s="666">
        <v>133.53999999999996</v>
      </c>
    </row>
    <row r="2168" spans="1:14" ht="14.4" customHeight="1" x14ac:dyDescent="0.3">
      <c r="A2168" s="661" t="s">
        <v>4114</v>
      </c>
      <c r="B2168" s="662" t="s">
        <v>4205</v>
      </c>
      <c r="C2168" s="663" t="s">
        <v>4130</v>
      </c>
      <c r="D2168" s="664" t="s">
        <v>4234</v>
      </c>
      <c r="E2168" s="663" t="s">
        <v>597</v>
      </c>
      <c r="F2168" s="664" t="s">
        <v>4237</v>
      </c>
      <c r="G2168" s="663" t="s">
        <v>627</v>
      </c>
      <c r="H2168" s="663" t="s">
        <v>4140</v>
      </c>
      <c r="I2168" s="663" t="s">
        <v>4140</v>
      </c>
      <c r="J2168" s="663" t="s">
        <v>4141</v>
      </c>
      <c r="K2168" s="663" t="s">
        <v>4142</v>
      </c>
      <c r="L2168" s="665">
        <v>104.3</v>
      </c>
      <c r="M2168" s="665">
        <v>2</v>
      </c>
      <c r="N2168" s="666">
        <v>208.6</v>
      </c>
    </row>
    <row r="2169" spans="1:14" ht="14.4" customHeight="1" x14ac:dyDescent="0.3">
      <c r="A2169" s="661" t="s">
        <v>4143</v>
      </c>
      <c r="B2169" s="662" t="s">
        <v>4206</v>
      </c>
      <c r="C2169" s="663" t="s">
        <v>4144</v>
      </c>
      <c r="D2169" s="664" t="s">
        <v>4235</v>
      </c>
      <c r="E2169" s="663" t="s">
        <v>597</v>
      </c>
      <c r="F2169" s="664" t="s">
        <v>4237</v>
      </c>
      <c r="G2169" s="663"/>
      <c r="H2169" s="663" t="s">
        <v>4145</v>
      </c>
      <c r="I2169" s="663" t="s">
        <v>4145</v>
      </c>
      <c r="J2169" s="663" t="s">
        <v>4146</v>
      </c>
      <c r="K2169" s="663" t="s">
        <v>1673</v>
      </c>
      <c r="L2169" s="665">
        <v>313.89999999999986</v>
      </c>
      <c r="M2169" s="665">
        <v>2</v>
      </c>
      <c r="N2169" s="666">
        <v>627.79999999999973</v>
      </c>
    </row>
    <row r="2170" spans="1:14" ht="14.4" customHeight="1" x14ac:dyDescent="0.3">
      <c r="A2170" s="661" t="s">
        <v>4143</v>
      </c>
      <c r="B2170" s="662" t="s">
        <v>4206</v>
      </c>
      <c r="C2170" s="663" t="s">
        <v>4144</v>
      </c>
      <c r="D2170" s="664" t="s">
        <v>4235</v>
      </c>
      <c r="E2170" s="663" t="s">
        <v>597</v>
      </c>
      <c r="F2170" s="664" t="s">
        <v>4237</v>
      </c>
      <c r="G2170" s="663" t="s">
        <v>627</v>
      </c>
      <c r="H2170" s="663" t="s">
        <v>704</v>
      </c>
      <c r="I2170" s="663" t="s">
        <v>705</v>
      </c>
      <c r="J2170" s="663" t="s">
        <v>706</v>
      </c>
      <c r="K2170" s="663" t="s">
        <v>707</v>
      </c>
      <c r="L2170" s="665">
        <v>63.97000000000002</v>
      </c>
      <c r="M2170" s="665">
        <v>2</v>
      </c>
      <c r="N2170" s="666">
        <v>127.94000000000004</v>
      </c>
    </row>
    <row r="2171" spans="1:14" ht="14.4" customHeight="1" x14ac:dyDescent="0.3">
      <c r="A2171" s="661" t="s">
        <v>4143</v>
      </c>
      <c r="B2171" s="662" t="s">
        <v>4206</v>
      </c>
      <c r="C2171" s="663" t="s">
        <v>4144</v>
      </c>
      <c r="D2171" s="664" t="s">
        <v>4235</v>
      </c>
      <c r="E2171" s="663" t="s">
        <v>597</v>
      </c>
      <c r="F2171" s="664" t="s">
        <v>4237</v>
      </c>
      <c r="G2171" s="663" t="s">
        <v>627</v>
      </c>
      <c r="H2171" s="663" t="s">
        <v>805</v>
      </c>
      <c r="I2171" s="663" t="s">
        <v>806</v>
      </c>
      <c r="J2171" s="663" t="s">
        <v>807</v>
      </c>
      <c r="K2171" s="663" t="s">
        <v>808</v>
      </c>
      <c r="L2171" s="665">
        <v>112.80957897552332</v>
      </c>
      <c r="M2171" s="665">
        <v>4</v>
      </c>
      <c r="N2171" s="666">
        <v>451.23831590209329</v>
      </c>
    </row>
    <row r="2172" spans="1:14" ht="14.4" customHeight="1" x14ac:dyDescent="0.3">
      <c r="A2172" s="661" t="s">
        <v>4143</v>
      </c>
      <c r="B2172" s="662" t="s">
        <v>4206</v>
      </c>
      <c r="C2172" s="663" t="s">
        <v>4144</v>
      </c>
      <c r="D2172" s="664" t="s">
        <v>4235</v>
      </c>
      <c r="E2172" s="663" t="s">
        <v>597</v>
      </c>
      <c r="F2172" s="664" t="s">
        <v>4237</v>
      </c>
      <c r="G2172" s="663" t="s">
        <v>627</v>
      </c>
      <c r="H2172" s="663" t="s">
        <v>2480</v>
      </c>
      <c r="I2172" s="663" t="s">
        <v>2481</v>
      </c>
      <c r="J2172" s="663" t="s">
        <v>2482</v>
      </c>
      <c r="K2172" s="663" t="s">
        <v>2483</v>
      </c>
      <c r="L2172" s="665">
        <v>70.529999999999987</v>
      </c>
      <c r="M2172" s="665">
        <v>3</v>
      </c>
      <c r="N2172" s="666">
        <v>211.58999999999997</v>
      </c>
    </row>
    <row r="2173" spans="1:14" ht="14.4" customHeight="1" x14ac:dyDescent="0.3">
      <c r="A2173" s="661" t="s">
        <v>4143</v>
      </c>
      <c r="B2173" s="662" t="s">
        <v>4206</v>
      </c>
      <c r="C2173" s="663" t="s">
        <v>4144</v>
      </c>
      <c r="D2173" s="664" t="s">
        <v>4235</v>
      </c>
      <c r="E2173" s="663" t="s">
        <v>597</v>
      </c>
      <c r="F2173" s="664" t="s">
        <v>4237</v>
      </c>
      <c r="G2173" s="663" t="s">
        <v>627</v>
      </c>
      <c r="H2173" s="663" t="s">
        <v>1007</v>
      </c>
      <c r="I2173" s="663" t="s">
        <v>1008</v>
      </c>
      <c r="J2173" s="663" t="s">
        <v>1009</v>
      </c>
      <c r="K2173" s="663" t="s">
        <v>1010</v>
      </c>
      <c r="L2173" s="665">
        <v>27.090000000000003</v>
      </c>
      <c r="M2173" s="665">
        <v>1</v>
      </c>
      <c r="N2173" s="666">
        <v>27.090000000000003</v>
      </c>
    </row>
    <row r="2174" spans="1:14" ht="14.4" customHeight="1" x14ac:dyDescent="0.3">
      <c r="A2174" s="661" t="s">
        <v>4143</v>
      </c>
      <c r="B2174" s="662" t="s">
        <v>4206</v>
      </c>
      <c r="C2174" s="663" t="s">
        <v>4144</v>
      </c>
      <c r="D2174" s="664" t="s">
        <v>4235</v>
      </c>
      <c r="E2174" s="663" t="s">
        <v>597</v>
      </c>
      <c r="F2174" s="664" t="s">
        <v>4237</v>
      </c>
      <c r="G2174" s="663" t="s">
        <v>627</v>
      </c>
      <c r="H2174" s="663" t="s">
        <v>1011</v>
      </c>
      <c r="I2174" s="663" t="s">
        <v>1012</v>
      </c>
      <c r="J2174" s="663" t="s">
        <v>1013</v>
      </c>
      <c r="K2174" s="663" t="s">
        <v>1014</v>
      </c>
      <c r="L2174" s="665">
        <v>26.320214456375716</v>
      </c>
      <c r="M2174" s="665">
        <v>2</v>
      </c>
      <c r="N2174" s="666">
        <v>52.640428912751432</v>
      </c>
    </row>
    <row r="2175" spans="1:14" ht="14.4" customHeight="1" x14ac:dyDescent="0.3">
      <c r="A2175" s="661" t="s">
        <v>4143</v>
      </c>
      <c r="B2175" s="662" t="s">
        <v>4206</v>
      </c>
      <c r="C2175" s="663" t="s">
        <v>4144</v>
      </c>
      <c r="D2175" s="664" t="s">
        <v>4235</v>
      </c>
      <c r="E2175" s="663" t="s">
        <v>597</v>
      </c>
      <c r="F2175" s="664" t="s">
        <v>4237</v>
      </c>
      <c r="G2175" s="663" t="s">
        <v>627</v>
      </c>
      <c r="H2175" s="663" t="s">
        <v>4147</v>
      </c>
      <c r="I2175" s="663" t="s">
        <v>4148</v>
      </c>
      <c r="J2175" s="663" t="s">
        <v>4149</v>
      </c>
      <c r="K2175" s="663" t="s">
        <v>3475</v>
      </c>
      <c r="L2175" s="665">
        <v>101.86999999999999</v>
      </c>
      <c r="M2175" s="665">
        <v>2</v>
      </c>
      <c r="N2175" s="666">
        <v>203.73999999999998</v>
      </c>
    </row>
    <row r="2176" spans="1:14" ht="14.4" customHeight="1" x14ac:dyDescent="0.3">
      <c r="A2176" s="661" t="s">
        <v>4143</v>
      </c>
      <c r="B2176" s="662" t="s">
        <v>4206</v>
      </c>
      <c r="C2176" s="663" t="s">
        <v>4144</v>
      </c>
      <c r="D2176" s="664" t="s">
        <v>4235</v>
      </c>
      <c r="E2176" s="663" t="s">
        <v>597</v>
      </c>
      <c r="F2176" s="664" t="s">
        <v>4237</v>
      </c>
      <c r="G2176" s="663" t="s">
        <v>627</v>
      </c>
      <c r="H2176" s="663" t="s">
        <v>1363</v>
      </c>
      <c r="I2176" s="663" t="s">
        <v>1364</v>
      </c>
      <c r="J2176" s="663" t="s">
        <v>1365</v>
      </c>
      <c r="K2176" s="663" t="s">
        <v>1366</v>
      </c>
      <c r="L2176" s="665">
        <v>98.449999999999989</v>
      </c>
      <c r="M2176" s="665">
        <v>6</v>
      </c>
      <c r="N2176" s="666">
        <v>590.69999999999993</v>
      </c>
    </row>
    <row r="2177" spans="1:14" ht="14.4" customHeight="1" x14ac:dyDescent="0.3">
      <c r="A2177" s="661" t="s">
        <v>4143</v>
      </c>
      <c r="B2177" s="662" t="s">
        <v>4206</v>
      </c>
      <c r="C2177" s="663" t="s">
        <v>4144</v>
      </c>
      <c r="D2177" s="664" t="s">
        <v>4235</v>
      </c>
      <c r="E2177" s="663" t="s">
        <v>597</v>
      </c>
      <c r="F2177" s="664" t="s">
        <v>4237</v>
      </c>
      <c r="G2177" s="663" t="s">
        <v>627</v>
      </c>
      <c r="H2177" s="663" t="s">
        <v>2556</v>
      </c>
      <c r="I2177" s="663" t="s">
        <v>215</v>
      </c>
      <c r="J2177" s="663" t="s">
        <v>2557</v>
      </c>
      <c r="K2177" s="663"/>
      <c r="L2177" s="665">
        <v>668.92859999999996</v>
      </c>
      <c r="M2177" s="665">
        <v>1</v>
      </c>
      <c r="N2177" s="666">
        <v>668.92859999999996</v>
      </c>
    </row>
    <row r="2178" spans="1:14" ht="14.4" customHeight="1" x14ac:dyDescent="0.3">
      <c r="A2178" s="661" t="s">
        <v>4143</v>
      </c>
      <c r="B2178" s="662" t="s">
        <v>4206</v>
      </c>
      <c r="C2178" s="663" t="s">
        <v>4144</v>
      </c>
      <c r="D2178" s="664" t="s">
        <v>4235</v>
      </c>
      <c r="E2178" s="663" t="s">
        <v>597</v>
      </c>
      <c r="F2178" s="664" t="s">
        <v>4237</v>
      </c>
      <c r="G2178" s="663" t="s">
        <v>627</v>
      </c>
      <c r="H2178" s="663" t="s">
        <v>4150</v>
      </c>
      <c r="I2178" s="663" t="s">
        <v>4151</v>
      </c>
      <c r="J2178" s="663" t="s">
        <v>4152</v>
      </c>
      <c r="K2178" s="663" t="s">
        <v>4153</v>
      </c>
      <c r="L2178" s="665">
        <v>646.66999999999996</v>
      </c>
      <c r="M2178" s="665">
        <v>1</v>
      </c>
      <c r="N2178" s="666">
        <v>646.66999999999996</v>
      </c>
    </row>
    <row r="2179" spans="1:14" ht="14.4" customHeight="1" x14ac:dyDescent="0.3">
      <c r="A2179" s="661" t="s">
        <v>4143</v>
      </c>
      <c r="B2179" s="662" t="s">
        <v>4206</v>
      </c>
      <c r="C2179" s="663" t="s">
        <v>4144</v>
      </c>
      <c r="D2179" s="664" t="s">
        <v>4235</v>
      </c>
      <c r="E2179" s="663" t="s">
        <v>597</v>
      </c>
      <c r="F2179" s="664" t="s">
        <v>4237</v>
      </c>
      <c r="G2179" s="663" t="s">
        <v>627</v>
      </c>
      <c r="H2179" s="663" t="s">
        <v>4154</v>
      </c>
      <c r="I2179" s="663" t="s">
        <v>4155</v>
      </c>
      <c r="J2179" s="663" t="s">
        <v>4156</v>
      </c>
      <c r="K2179" s="663" t="s">
        <v>4157</v>
      </c>
      <c r="L2179" s="665">
        <v>164.02999782253951</v>
      </c>
      <c r="M2179" s="665">
        <v>1</v>
      </c>
      <c r="N2179" s="666">
        <v>164.02999782253951</v>
      </c>
    </row>
    <row r="2180" spans="1:14" ht="14.4" customHeight="1" x14ac:dyDescent="0.3">
      <c r="A2180" s="661" t="s">
        <v>4143</v>
      </c>
      <c r="B2180" s="662" t="s">
        <v>4206</v>
      </c>
      <c r="C2180" s="663" t="s">
        <v>4144</v>
      </c>
      <c r="D2180" s="664" t="s">
        <v>4235</v>
      </c>
      <c r="E2180" s="663" t="s">
        <v>597</v>
      </c>
      <c r="F2180" s="664" t="s">
        <v>4237</v>
      </c>
      <c r="G2180" s="663" t="s">
        <v>627</v>
      </c>
      <c r="H2180" s="663" t="s">
        <v>3341</v>
      </c>
      <c r="I2180" s="663" t="s">
        <v>3342</v>
      </c>
      <c r="J2180" s="663" t="s">
        <v>787</v>
      </c>
      <c r="K2180" s="663" t="s">
        <v>3343</v>
      </c>
      <c r="L2180" s="665">
        <v>34.85799999999999</v>
      </c>
      <c r="M2180" s="665">
        <v>5</v>
      </c>
      <c r="N2180" s="666">
        <v>174.28999999999994</v>
      </c>
    </row>
    <row r="2181" spans="1:14" ht="14.4" customHeight="1" x14ac:dyDescent="0.3">
      <c r="A2181" s="661" t="s">
        <v>4143</v>
      </c>
      <c r="B2181" s="662" t="s">
        <v>4206</v>
      </c>
      <c r="C2181" s="663" t="s">
        <v>4144</v>
      </c>
      <c r="D2181" s="664" t="s">
        <v>4235</v>
      </c>
      <c r="E2181" s="663" t="s">
        <v>597</v>
      </c>
      <c r="F2181" s="664" t="s">
        <v>4237</v>
      </c>
      <c r="G2181" s="663" t="s">
        <v>627</v>
      </c>
      <c r="H2181" s="663" t="s">
        <v>1672</v>
      </c>
      <c r="I2181" s="663" t="s">
        <v>1672</v>
      </c>
      <c r="J2181" s="663" t="s">
        <v>1667</v>
      </c>
      <c r="K2181" s="663" t="s">
        <v>1673</v>
      </c>
      <c r="L2181" s="665">
        <v>109.99999999999997</v>
      </c>
      <c r="M2181" s="665">
        <v>1</v>
      </c>
      <c r="N2181" s="666">
        <v>109.99999999999997</v>
      </c>
    </row>
    <row r="2182" spans="1:14" ht="14.4" customHeight="1" x14ac:dyDescent="0.3">
      <c r="A2182" s="661" t="s">
        <v>4143</v>
      </c>
      <c r="B2182" s="662" t="s">
        <v>4206</v>
      </c>
      <c r="C2182" s="663" t="s">
        <v>4144</v>
      </c>
      <c r="D2182" s="664" t="s">
        <v>4235</v>
      </c>
      <c r="E2182" s="663" t="s">
        <v>597</v>
      </c>
      <c r="F2182" s="664" t="s">
        <v>4237</v>
      </c>
      <c r="G2182" s="663" t="s">
        <v>627</v>
      </c>
      <c r="H2182" s="663" t="s">
        <v>4158</v>
      </c>
      <c r="I2182" s="663" t="s">
        <v>4158</v>
      </c>
      <c r="J2182" s="663" t="s">
        <v>4159</v>
      </c>
      <c r="K2182" s="663" t="s">
        <v>4160</v>
      </c>
      <c r="L2182" s="665">
        <v>555.2361538461538</v>
      </c>
      <c r="M2182" s="665">
        <v>10</v>
      </c>
      <c r="N2182" s="666">
        <v>5552.3615384615377</v>
      </c>
    </row>
    <row r="2183" spans="1:14" ht="14.4" customHeight="1" x14ac:dyDescent="0.3">
      <c r="A2183" s="661" t="s">
        <v>4143</v>
      </c>
      <c r="B2183" s="662" t="s">
        <v>4206</v>
      </c>
      <c r="C2183" s="663" t="s">
        <v>4144</v>
      </c>
      <c r="D2183" s="664" t="s">
        <v>4235</v>
      </c>
      <c r="E2183" s="663" t="s">
        <v>597</v>
      </c>
      <c r="F2183" s="664" t="s">
        <v>4237</v>
      </c>
      <c r="G2183" s="663" t="s">
        <v>627</v>
      </c>
      <c r="H2183" s="663" t="s">
        <v>4161</v>
      </c>
      <c r="I2183" s="663" t="s">
        <v>215</v>
      </c>
      <c r="J2183" s="663" t="s">
        <v>4162</v>
      </c>
      <c r="K2183" s="663"/>
      <c r="L2183" s="665">
        <v>247.08205326169175</v>
      </c>
      <c r="M2183" s="665">
        <v>2</v>
      </c>
      <c r="N2183" s="666">
        <v>494.16410652338351</v>
      </c>
    </row>
    <row r="2184" spans="1:14" ht="14.4" customHeight="1" x14ac:dyDescent="0.3">
      <c r="A2184" s="661" t="s">
        <v>4143</v>
      </c>
      <c r="B2184" s="662" t="s">
        <v>4206</v>
      </c>
      <c r="C2184" s="663" t="s">
        <v>4144</v>
      </c>
      <c r="D2184" s="664" t="s">
        <v>4235</v>
      </c>
      <c r="E2184" s="663" t="s">
        <v>597</v>
      </c>
      <c r="F2184" s="664" t="s">
        <v>4237</v>
      </c>
      <c r="G2184" s="663" t="s">
        <v>627</v>
      </c>
      <c r="H2184" s="663" t="s">
        <v>3923</v>
      </c>
      <c r="I2184" s="663" t="s">
        <v>3923</v>
      </c>
      <c r="J2184" s="663" t="s">
        <v>3372</v>
      </c>
      <c r="K2184" s="663" t="s">
        <v>3373</v>
      </c>
      <c r="L2184" s="665">
        <v>45.96</v>
      </c>
      <c r="M2184" s="665">
        <v>2</v>
      </c>
      <c r="N2184" s="666">
        <v>91.92</v>
      </c>
    </row>
    <row r="2185" spans="1:14" ht="14.4" customHeight="1" x14ac:dyDescent="0.3">
      <c r="A2185" s="661" t="s">
        <v>4143</v>
      </c>
      <c r="B2185" s="662" t="s">
        <v>4206</v>
      </c>
      <c r="C2185" s="663" t="s">
        <v>4144</v>
      </c>
      <c r="D2185" s="664" t="s">
        <v>4235</v>
      </c>
      <c r="E2185" s="663" t="s">
        <v>597</v>
      </c>
      <c r="F2185" s="664" t="s">
        <v>4237</v>
      </c>
      <c r="G2185" s="663" t="s">
        <v>1772</v>
      </c>
      <c r="H2185" s="663" t="s">
        <v>2014</v>
      </c>
      <c r="I2185" s="663" t="s">
        <v>2015</v>
      </c>
      <c r="J2185" s="663" t="s">
        <v>1783</v>
      </c>
      <c r="K2185" s="663" t="s">
        <v>2016</v>
      </c>
      <c r="L2185" s="665">
        <v>218.69944496079788</v>
      </c>
      <c r="M2185" s="665">
        <v>1</v>
      </c>
      <c r="N2185" s="666">
        <v>218.69944496079788</v>
      </c>
    </row>
    <row r="2186" spans="1:14" ht="14.4" customHeight="1" x14ac:dyDescent="0.3">
      <c r="A2186" s="661" t="s">
        <v>4143</v>
      </c>
      <c r="B2186" s="662" t="s">
        <v>4206</v>
      </c>
      <c r="C2186" s="663" t="s">
        <v>4144</v>
      </c>
      <c r="D2186" s="664" t="s">
        <v>4235</v>
      </c>
      <c r="E2186" s="663" t="s">
        <v>597</v>
      </c>
      <c r="F2186" s="664" t="s">
        <v>4237</v>
      </c>
      <c r="G2186" s="663" t="s">
        <v>1772</v>
      </c>
      <c r="H2186" s="663" t="s">
        <v>4163</v>
      </c>
      <c r="I2186" s="663" t="s">
        <v>4164</v>
      </c>
      <c r="J2186" s="663" t="s">
        <v>4165</v>
      </c>
      <c r="K2186" s="663" t="s">
        <v>4166</v>
      </c>
      <c r="L2186" s="665">
        <v>72.686666666666682</v>
      </c>
      <c r="M2186" s="665">
        <v>3</v>
      </c>
      <c r="N2186" s="666">
        <v>218.06000000000006</v>
      </c>
    </row>
    <row r="2187" spans="1:14" ht="14.4" customHeight="1" x14ac:dyDescent="0.3">
      <c r="A2187" s="661" t="s">
        <v>4143</v>
      </c>
      <c r="B2187" s="662" t="s">
        <v>4206</v>
      </c>
      <c r="C2187" s="663" t="s">
        <v>4144</v>
      </c>
      <c r="D2187" s="664" t="s">
        <v>4235</v>
      </c>
      <c r="E2187" s="663" t="s">
        <v>2188</v>
      </c>
      <c r="F2187" s="664" t="s">
        <v>4240</v>
      </c>
      <c r="G2187" s="663"/>
      <c r="H2187" s="663" t="s">
        <v>4167</v>
      </c>
      <c r="I2187" s="663" t="s">
        <v>4168</v>
      </c>
      <c r="J2187" s="663" t="s">
        <v>4169</v>
      </c>
      <c r="K2187" s="663" t="s">
        <v>4170</v>
      </c>
      <c r="L2187" s="665">
        <v>89.899999999999977</v>
      </c>
      <c r="M2187" s="665">
        <v>2</v>
      </c>
      <c r="N2187" s="666">
        <v>179.79999999999995</v>
      </c>
    </row>
    <row r="2188" spans="1:14" ht="14.4" customHeight="1" x14ac:dyDescent="0.3">
      <c r="A2188" s="661" t="s">
        <v>4143</v>
      </c>
      <c r="B2188" s="662" t="s">
        <v>4206</v>
      </c>
      <c r="C2188" s="663" t="s">
        <v>4144</v>
      </c>
      <c r="D2188" s="664" t="s">
        <v>4235</v>
      </c>
      <c r="E2188" s="663" t="s">
        <v>2188</v>
      </c>
      <c r="F2188" s="664" t="s">
        <v>4240</v>
      </c>
      <c r="G2188" s="663" t="s">
        <v>627</v>
      </c>
      <c r="H2188" s="663" t="s">
        <v>3940</v>
      </c>
      <c r="I2188" s="663" t="s">
        <v>3941</v>
      </c>
      <c r="J2188" s="663" t="s">
        <v>3942</v>
      </c>
      <c r="K2188" s="663" t="s">
        <v>3943</v>
      </c>
      <c r="L2188" s="665">
        <v>184.32</v>
      </c>
      <c r="M2188" s="665">
        <v>2</v>
      </c>
      <c r="N2188" s="666">
        <v>368.64</v>
      </c>
    </row>
    <row r="2189" spans="1:14" ht="14.4" customHeight="1" x14ac:dyDescent="0.3">
      <c r="A2189" s="661" t="s">
        <v>4143</v>
      </c>
      <c r="B2189" s="662" t="s">
        <v>4206</v>
      </c>
      <c r="C2189" s="663" t="s">
        <v>4144</v>
      </c>
      <c r="D2189" s="664" t="s">
        <v>4235</v>
      </c>
      <c r="E2189" s="663" t="s">
        <v>2188</v>
      </c>
      <c r="F2189" s="664" t="s">
        <v>4240</v>
      </c>
      <c r="G2189" s="663" t="s">
        <v>627</v>
      </c>
      <c r="H2189" s="663" t="s">
        <v>4171</v>
      </c>
      <c r="I2189" s="663" t="s">
        <v>4172</v>
      </c>
      <c r="J2189" s="663" t="s">
        <v>4173</v>
      </c>
      <c r="K2189" s="663" t="s">
        <v>4174</v>
      </c>
      <c r="L2189" s="665">
        <v>13.460000000000003</v>
      </c>
      <c r="M2189" s="665">
        <v>3</v>
      </c>
      <c r="N2189" s="666">
        <v>40.38000000000001</v>
      </c>
    </row>
    <row r="2190" spans="1:14" ht="14.4" customHeight="1" x14ac:dyDescent="0.3">
      <c r="A2190" s="661" t="s">
        <v>4143</v>
      </c>
      <c r="B2190" s="662" t="s">
        <v>4206</v>
      </c>
      <c r="C2190" s="663" t="s">
        <v>4144</v>
      </c>
      <c r="D2190" s="664" t="s">
        <v>4235</v>
      </c>
      <c r="E2190" s="663" t="s">
        <v>2188</v>
      </c>
      <c r="F2190" s="664" t="s">
        <v>4240</v>
      </c>
      <c r="G2190" s="663" t="s">
        <v>627</v>
      </c>
      <c r="H2190" s="663" t="s">
        <v>2274</v>
      </c>
      <c r="I2190" s="663" t="s">
        <v>2275</v>
      </c>
      <c r="J2190" s="663" t="s">
        <v>2276</v>
      </c>
      <c r="K2190" s="663" t="s">
        <v>2277</v>
      </c>
      <c r="L2190" s="665">
        <v>74.569999999999979</v>
      </c>
      <c r="M2190" s="665">
        <v>1</v>
      </c>
      <c r="N2190" s="666">
        <v>74.569999999999979</v>
      </c>
    </row>
    <row r="2191" spans="1:14" ht="14.4" customHeight="1" x14ac:dyDescent="0.3">
      <c r="A2191" s="661" t="s">
        <v>4143</v>
      </c>
      <c r="B2191" s="662" t="s">
        <v>4206</v>
      </c>
      <c r="C2191" s="663" t="s">
        <v>4144</v>
      </c>
      <c r="D2191" s="664" t="s">
        <v>4235</v>
      </c>
      <c r="E2191" s="663" t="s">
        <v>2188</v>
      </c>
      <c r="F2191" s="664" t="s">
        <v>4240</v>
      </c>
      <c r="G2191" s="663" t="s">
        <v>1772</v>
      </c>
      <c r="H2191" s="663" t="s">
        <v>2872</v>
      </c>
      <c r="I2191" s="663" t="s">
        <v>2873</v>
      </c>
      <c r="J2191" s="663" t="s">
        <v>2874</v>
      </c>
      <c r="K2191" s="663" t="s">
        <v>2875</v>
      </c>
      <c r="L2191" s="665">
        <v>52.879999999999995</v>
      </c>
      <c r="M2191" s="665">
        <v>2</v>
      </c>
      <c r="N2191" s="666">
        <v>105.75999999999999</v>
      </c>
    </row>
    <row r="2192" spans="1:14" ht="14.4" customHeight="1" x14ac:dyDescent="0.3">
      <c r="A2192" s="661" t="s">
        <v>4143</v>
      </c>
      <c r="B2192" s="662" t="s">
        <v>4206</v>
      </c>
      <c r="C2192" s="663" t="s">
        <v>4144</v>
      </c>
      <c r="D2192" s="664" t="s">
        <v>4235</v>
      </c>
      <c r="E2192" s="663" t="s">
        <v>2377</v>
      </c>
      <c r="F2192" s="664" t="s">
        <v>4241</v>
      </c>
      <c r="G2192" s="663" t="s">
        <v>627</v>
      </c>
      <c r="H2192" s="663" t="s">
        <v>4175</v>
      </c>
      <c r="I2192" s="663" t="s">
        <v>4176</v>
      </c>
      <c r="J2192" s="663" t="s">
        <v>4177</v>
      </c>
      <c r="K2192" s="663" t="s">
        <v>3706</v>
      </c>
      <c r="L2192" s="665">
        <v>75.289680305097249</v>
      </c>
      <c r="M2192" s="665">
        <v>6</v>
      </c>
      <c r="N2192" s="666">
        <v>451.7380818305835</v>
      </c>
    </row>
    <row r="2193" spans="1:14" ht="14.4" customHeight="1" x14ac:dyDescent="0.3">
      <c r="A2193" s="661" t="s">
        <v>4143</v>
      </c>
      <c r="B2193" s="662" t="s">
        <v>4206</v>
      </c>
      <c r="C2193" s="663" t="s">
        <v>4178</v>
      </c>
      <c r="D2193" s="664" t="s">
        <v>4236</v>
      </c>
      <c r="E2193" s="663" t="s">
        <v>597</v>
      </c>
      <c r="F2193" s="664" t="s">
        <v>4237</v>
      </c>
      <c r="G2193" s="663"/>
      <c r="H2193" s="663" t="s">
        <v>4179</v>
      </c>
      <c r="I2193" s="663" t="s">
        <v>4180</v>
      </c>
      <c r="J2193" s="663" t="s">
        <v>4181</v>
      </c>
      <c r="K2193" s="663" t="s">
        <v>4182</v>
      </c>
      <c r="L2193" s="665">
        <v>60.75</v>
      </c>
      <c r="M2193" s="665">
        <v>1</v>
      </c>
      <c r="N2193" s="666">
        <v>60.75</v>
      </c>
    </row>
    <row r="2194" spans="1:14" ht="14.4" customHeight="1" x14ac:dyDescent="0.3">
      <c r="A2194" s="661" t="s">
        <v>4143</v>
      </c>
      <c r="B2194" s="662" t="s">
        <v>4206</v>
      </c>
      <c r="C2194" s="663" t="s">
        <v>4178</v>
      </c>
      <c r="D2194" s="664" t="s">
        <v>4236</v>
      </c>
      <c r="E2194" s="663" t="s">
        <v>597</v>
      </c>
      <c r="F2194" s="664" t="s">
        <v>4237</v>
      </c>
      <c r="G2194" s="663" t="s">
        <v>627</v>
      </c>
      <c r="H2194" s="663" t="s">
        <v>742</v>
      </c>
      <c r="I2194" s="663" t="s">
        <v>743</v>
      </c>
      <c r="J2194" s="663" t="s">
        <v>744</v>
      </c>
      <c r="K2194" s="663" t="s">
        <v>745</v>
      </c>
      <c r="L2194" s="665">
        <v>109.69000000000001</v>
      </c>
      <c r="M2194" s="665">
        <v>1</v>
      </c>
      <c r="N2194" s="666">
        <v>109.69000000000001</v>
      </c>
    </row>
    <row r="2195" spans="1:14" ht="14.4" customHeight="1" x14ac:dyDescent="0.3">
      <c r="A2195" s="661" t="s">
        <v>4143</v>
      </c>
      <c r="B2195" s="662" t="s">
        <v>4206</v>
      </c>
      <c r="C2195" s="663" t="s">
        <v>4178</v>
      </c>
      <c r="D2195" s="664" t="s">
        <v>4236</v>
      </c>
      <c r="E2195" s="663" t="s">
        <v>597</v>
      </c>
      <c r="F2195" s="664" t="s">
        <v>4237</v>
      </c>
      <c r="G2195" s="663" t="s">
        <v>627</v>
      </c>
      <c r="H2195" s="663" t="s">
        <v>2556</v>
      </c>
      <c r="I2195" s="663" t="s">
        <v>215</v>
      </c>
      <c r="J2195" s="663" t="s">
        <v>2557</v>
      </c>
      <c r="K2195" s="663"/>
      <c r="L2195" s="665">
        <v>2043.2</v>
      </c>
      <c r="M2195" s="665">
        <v>1</v>
      </c>
      <c r="N2195" s="666">
        <v>2043.2</v>
      </c>
    </row>
    <row r="2196" spans="1:14" ht="14.4" customHeight="1" x14ac:dyDescent="0.3">
      <c r="A2196" s="661" t="s">
        <v>4143</v>
      </c>
      <c r="B2196" s="662" t="s">
        <v>4206</v>
      </c>
      <c r="C2196" s="663" t="s">
        <v>4178</v>
      </c>
      <c r="D2196" s="664" t="s">
        <v>4236</v>
      </c>
      <c r="E2196" s="663" t="s">
        <v>597</v>
      </c>
      <c r="F2196" s="664" t="s">
        <v>4237</v>
      </c>
      <c r="G2196" s="663" t="s">
        <v>627</v>
      </c>
      <c r="H2196" s="663" t="s">
        <v>4154</v>
      </c>
      <c r="I2196" s="663" t="s">
        <v>4155</v>
      </c>
      <c r="J2196" s="663" t="s">
        <v>4156</v>
      </c>
      <c r="K2196" s="663" t="s">
        <v>4157</v>
      </c>
      <c r="L2196" s="665">
        <v>164.34955654058055</v>
      </c>
      <c r="M2196" s="665">
        <v>2</v>
      </c>
      <c r="N2196" s="666">
        <v>328.6991130811611</v>
      </c>
    </row>
    <row r="2197" spans="1:14" ht="14.4" customHeight="1" x14ac:dyDescent="0.3">
      <c r="A2197" s="661" t="s">
        <v>4143</v>
      </c>
      <c r="B2197" s="662" t="s">
        <v>4206</v>
      </c>
      <c r="C2197" s="663" t="s">
        <v>4178</v>
      </c>
      <c r="D2197" s="664" t="s">
        <v>4236</v>
      </c>
      <c r="E2197" s="663" t="s">
        <v>597</v>
      </c>
      <c r="F2197" s="664" t="s">
        <v>4237</v>
      </c>
      <c r="G2197" s="663" t="s">
        <v>627</v>
      </c>
      <c r="H2197" s="663" t="s">
        <v>4183</v>
      </c>
      <c r="I2197" s="663" t="s">
        <v>4184</v>
      </c>
      <c r="J2197" s="663" t="s">
        <v>4185</v>
      </c>
      <c r="K2197" s="663" t="s">
        <v>4186</v>
      </c>
      <c r="L2197" s="665">
        <v>2475</v>
      </c>
      <c r="M2197" s="665">
        <v>2</v>
      </c>
      <c r="N2197" s="666">
        <v>4950</v>
      </c>
    </row>
    <row r="2198" spans="1:14" ht="14.4" customHeight="1" x14ac:dyDescent="0.3">
      <c r="A2198" s="661" t="s">
        <v>4143</v>
      </c>
      <c r="B2198" s="662" t="s">
        <v>4206</v>
      </c>
      <c r="C2198" s="663" t="s">
        <v>4178</v>
      </c>
      <c r="D2198" s="664" t="s">
        <v>4236</v>
      </c>
      <c r="E2198" s="663" t="s">
        <v>597</v>
      </c>
      <c r="F2198" s="664" t="s">
        <v>4237</v>
      </c>
      <c r="G2198" s="663" t="s">
        <v>627</v>
      </c>
      <c r="H2198" s="663" t="s">
        <v>4187</v>
      </c>
      <c r="I2198" s="663" t="s">
        <v>4188</v>
      </c>
      <c r="J2198" s="663" t="s">
        <v>4189</v>
      </c>
      <c r="K2198" s="663" t="s">
        <v>4190</v>
      </c>
      <c r="L2198" s="665">
        <v>1733.35</v>
      </c>
      <c r="M2198" s="665">
        <v>2</v>
      </c>
      <c r="N2198" s="666">
        <v>3466.7</v>
      </c>
    </row>
    <row r="2199" spans="1:14" ht="14.4" customHeight="1" x14ac:dyDescent="0.3">
      <c r="A2199" s="661" t="s">
        <v>4143</v>
      </c>
      <c r="B2199" s="662" t="s">
        <v>4206</v>
      </c>
      <c r="C2199" s="663" t="s">
        <v>4178</v>
      </c>
      <c r="D2199" s="664" t="s">
        <v>4236</v>
      </c>
      <c r="E2199" s="663" t="s">
        <v>597</v>
      </c>
      <c r="F2199" s="664" t="s">
        <v>4237</v>
      </c>
      <c r="G2199" s="663" t="s">
        <v>627</v>
      </c>
      <c r="H2199" s="663" t="s">
        <v>4191</v>
      </c>
      <c r="I2199" s="663" t="s">
        <v>4191</v>
      </c>
      <c r="J2199" s="663" t="s">
        <v>4192</v>
      </c>
      <c r="K2199" s="663" t="s">
        <v>1673</v>
      </c>
      <c r="L2199" s="665">
        <v>187.62974686251636</v>
      </c>
      <c r="M2199" s="665">
        <v>2</v>
      </c>
      <c r="N2199" s="666">
        <v>375.25949372503271</v>
      </c>
    </row>
    <row r="2200" spans="1:14" ht="14.4" customHeight="1" x14ac:dyDescent="0.3">
      <c r="A2200" s="661" t="s">
        <v>4143</v>
      </c>
      <c r="B2200" s="662" t="s">
        <v>4206</v>
      </c>
      <c r="C2200" s="663" t="s">
        <v>4178</v>
      </c>
      <c r="D2200" s="664" t="s">
        <v>4236</v>
      </c>
      <c r="E2200" s="663" t="s">
        <v>597</v>
      </c>
      <c r="F2200" s="664" t="s">
        <v>4237</v>
      </c>
      <c r="G2200" s="663" t="s">
        <v>627</v>
      </c>
      <c r="H2200" s="663" t="s">
        <v>4161</v>
      </c>
      <c r="I2200" s="663" t="s">
        <v>215</v>
      </c>
      <c r="J2200" s="663" t="s">
        <v>4162</v>
      </c>
      <c r="K2200" s="663"/>
      <c r="L2200" s="665">
        <v>241.68357090115629</v>
      </c>
      <c r="M2200" s="665">
        <v>26</v>
      </c>
      <c r="N2200" s="666">
        <v>6283.7728434300634</v>
      </c>
    </row>
    <row r="2201" spans="1:14" ht="14.4" customHeight="1" x14ac:dyDescent="0.3">
      <c r="A2201" s="661" t="s">
        <v>4143</v>
      </c>
      <c r="B2201" s="662" t="s">
        <v>4206</v>
      </c>
      <c r="C2201" s="663" t="s">
        <v>4178</v>
      </c>
      <c r="D2201" s="664" t="s">
        <v>4236</v>
      </c>
      <c r="E2201" s="663" t="s">
        <v>2188</v>
      </c>
      <c r="F2201" s="664" t="s">
        <v>4240</v>
      </c>
      <c r="G2201" s="663" t="s">
        <v>627</v>
      </c>
      <c r="H2201" s="663" t="s">
        <v>2214</v>
      </c>
      <c r="I2201" s="663" t="s">
        <v>2215</v>
      </c>
      <c r="J2201" s="663" t="s">
        <v>2216</v>
      </c>
      <c r="K2201" s="663" t="s">
        <v>2217</v>
      </c>
      <c r="L2201" s="665">
        <v>25.629850938934574</v>
      </c>
      <c r="M2201" s="665">
        <v>1</v>
      </c>
      <c r="N2201" s="666">
        <v>25.629850938934574</v>
      </c>
    </row>
    <row r="2202" spans="1:14" ht="14.4" customHeight="1" x14ac:dyDescent="0.3">
      <c r="A2202" s="661" t="s">
        <v>4143</v>
      </c>
      <c r="B2202" s="662" t="s">
        <v>4206</v>
      </c>
      <c r="C2202" s="663" t="s">
        <v>4178</v>
      </c>
      <c r="D2202" s="664" t="s">
        <v>4236</v>
      </c>
      <c r="E2202" s="663" t="s">
        <v>2188</v>
      </c>
      <c r="F2202" s="664" t="s">
        <v>4240</v>
      </c>
      <c r="G2202" s="663" t="s">
        <v>627</v>
      </c>
      <c r="H2202" s="663" t="s">
        <v>4193</v>
      </c>
      <c r="I2202" s="663" t="s">
        <v>4194</v>
      </c>
      <c r="J2202" s="663" t="s">
        <v>4195</v>
      </c>
      <c r="K2202" s="663" t="s">
        <v>4196</v>
      </c>
      <c r="L2202" s="665">
        <v>29.28992096789537</v>
      </c>
      <c r="M2202" s="665">
        <v>1</v>
      </c>
      <c r="N2202" s="666">
        <v>29.28992096789537</v>
      </c>
    </row>
    <row r="2203" spans="1:14" ht="14.4" customHeight="1" thickBot="1" x14ac:dyDescent="0.35">
      <c r="A2203" s="667" t="s">
        <v>4143</v>
      </c>
      <c r="B2203" s="668" t="s">
        <v>4206</v>
      </c>
      <c r="C2203" s="669" t="s">
        <v>4178</v>
      </c>
      <c r="D2203" s="670" t="s">
        <v>4236</v>
      </c>
      <c r="E2203" s="669" t="s">
        <v>2188</v>
      </c>
      <c r="F2203" s="670" t="s">
        <v>4240</v>
      </c>
      <c r="G2203" s="669" t="s">
        <v>1772</v>
      </c>
      <c r="H2203" s="669" t="s">
        <v>3723</v>
      </c>
      <c r="I2203" s="669" t="s">
        <v>3724</v>
      </c>
      <c r="J2203" s="669" t="s">
        <v>3725</v>
      </c>
      <c r="K2203" s="669" t="s">
        <v>3726</v>
      </c>
      <c r="L2203" s="671">
        <v>112.19952360274334</v>
      </c>
      <c r="M2203" s="671">
        <v>2</v>
      </c>
      <c r="N2203" s="672">
        <v>224.39904720548668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4246</v>
      </c>
      <c r="B5" s="659">
        <v>73882.920283798478</v>
      </c>
      <c r="C5" s="677">
        <v>8.2483926196762522E-2</v>
      </c>
      <c r="D5" s="659">
        <v>821842.14628921309</v>
      </c>
      <c r="E5" s="677">
        <v>0.91751607380323752</v>
      </c>
      <c r="F5" s="660">
        <v>895725.06657301157</v>
      </c>
    </row>
    <row r="6" spans="1:6" ht="14.4" customHeight="1" x14ac:dyDescent="0.3">
      <c r="A6" s="688" t="s">
        <v>4247</v>
      </c>
      <c r="B6" s="665">
        <v>43037.156179634439</v>
      </c>
      <c r="C6" s="678">
        <v>7.8522141263937958E-2</v>
      </c>
      <c r="D6" s="665">
        <v>505052.28059429198</v>
      </c>
      <c r="E6" s="678">
        <v>0.92147785873606214</v>
      </c>
      <c r="F6" s="666">
        <v>548089.43677392637</v>
      </c>
    </row>
    <row r="7" spans="1:6" ht="14.4" customHeight="1" x14ac:dyDescent="0.3">
      <c r="A7" s="688" t="s">
        <v>4248</v>
      </c>
      <c r="B7" s="665">
        <v>4554.3797632286487</v>
      </c>
      <c r="C7" s="678">
        <v>1.7680390173660337E-2</v>
      </c>
      <c r="D7" s="665">
        <v>253040.60080533448</v>
      </c>
      <c r="E7" s="678">
        <v>0.9823196098263397</v>
      </c>
      <c r="F7" s="666">
        <v>257594.98056856313</v>
      </c>
    </row>
    <row r="8" spans="1:6" ht="14.4" customHeight="1" thickBot="1" x14ac:dyDescent="0.35">
      <c r="A8" s="689" t="s">
        <v>4249</v>
      </c>
      <c r="B8" s="680">
        <v>103.57</v>
      </c>
      <c r="C8" s="681">
        <v>9.9237680490009639E-2</v>
      </c>
      <c r="D8" s="680">
        <v>940.08599325375701</v>
      </c>
      <c r="E8" s="681">
        <v>0.90076231950999031</v>
      </c>
      <c r="F8" s="682">
        <v>1043.6559932537571</v>
      </c>
    </row>
    <row r="9" spans="1:6" ht="14.4" customHeight="1" thickBot="1" x14ac:dyDescent="0.35">
      <c r="A9" s="683" t="s">
        <v>3</v>
      </c>
      <c r="B9" s="684">
        <v>121578.02622666156</v>
      </c>
      <c r="C9" s="685">
        <v>7.141343475285182E-2</v>
      </c>
      <c r="D9" s="684">
        <v>1580875.1136820933</v>
      </c>
      <c r="E9" s="685">
        <v>0.92858656524714833</v>
      </c>
      <c r="F9" s="686">
        <v>1702453.1399087547</v>
      </c>
    </row>
    <row r="10" spans="1:6" ht="14.4" customHeight="1" thickBot="1" x14ac:dyDescent="0.35"/>
    <row r="11" spans="1:6" ht="14.4" customHeight="1" x14ac:dyDescent="0.3">
      <c r="A11" s="687" t="s">
        <v>4250</v>
      </c>
      <c r="B11" s="659">
        <v>25729.186611854791</v>
      </c>
      <c r="C11" s="677">
        <v>6.5752220039360557E-2</v>
      </c>
      <c r="D11" s="659">
        <v>365576.02858016151</v>
      </c>
      <c r="E11" s="677">
        <v>0.93424777996063935</v>
      </c>
      <c r="F11" s="660">
        <v>391305.21519201633</v>
      </c>
    </row>
    <row r="12" spans="1:6" ht="14.4" customHeight="1" x14ac:dyDescent="0.3">
      <c r="A12" s="688" t="s">
        <v>4251</v>
      </c>
      <c r="B12" s="665">
        <v>25292.02551169768</v>
      </c>
      <c r="C12" s="678">
        <v>0.66826659302021973</v>
      </c>
      <c r="D12" s="665">
        <v>12555.183634865809</v>
      </c>
      <c r="E12" s="678">
        <v>0.33173340697978032</v>
      </c>
      <c r="F12" s="666">
        <v>37847.209146563488</v>
      </c>
    </row>
    <row r="13" spans="1:6" ht="14.4" customHeight="1" x14ac:dyDescent="0.3">
      <c r="A13" s="688" t="s">
        <v>4252</v>
      </c>
      <c r="B13" s="665">
        <v>22943.941226374445</v>
      </c>
      <c r="C13" s="678">
        <v>9.4280717982038159E-2</v>
      </c>
      <c r="D13" s="665">
        <v>220413.78575599322</v>
      </c>
      <c r="E13" s="678">
        <v>0.90571928201796181</v>
      </c>
      <c r="F13" s="666">
        <v>243357.72698236766</v>
      </c>
    </row>
    <row r="14" spans="1:6" ht="14.4" customHeight="1" x14ac:dyDescent="0.3">
      <c r="A14" s="688" t="s">
        <v>4253</v>
      </c>
      <c r="B14" s="665">
        <v>11742.300000000001</v>
      </c>
      <c r="C14" s="678">
        <v>0.13828946893484484</v>
      </c>
      <c r="D14" s="665">
        <v>73168.720994175572</v>
      </c>
      <c r="E14" s="678">
        <v>0.86171053106515516</v>
      </c>
      <c r="F14" s="666">
        <v>84911.020994175575</v>
      </c>
    </row>
    <row r="15" spans="1:6" ht="14.4" customHeight="1" x14ac:dyDescent="0.3">
      <c r="A15" s="688" t="s">
        <v>4254</v>
      </c>
      <c r="B15" s="665">
        <v>8360.6213333333308</v>
      </c>
      <c r="C15" s="678">
        <v>0.16318414098247747</v>
      </c>
      <c r="D15" s="665">
        <v>42873.654761125414</v>
      </c>
      <c r="E15" s="678">
        <v>0.83681585901752253</v>
      </c>
      <c r="F15" s="666">
        <v>51234.276094458743</v>
      </c>
    </row>
    <row r="16" spans="1:6" ht="14.4" customHeight="1" x14ac:dyDescent="0.3">
      <c r="A16" s="688" t="s">
        <v>4255</v>
      </c>
      <c r="B16" s="665">
        <v>6541.2062254995735</v>
      </c>
      <c r="C16" s="678">
        <v>6.5361830974343213E-2</v>
      </c>
      <c r="D16" s="665">
        <v>93535.644866190691</v>
      </c>
      <c r="E16" s="678">
        <v>0.93463816902565688</v>
      </c>
      <c r="F16" s="666">
        <v>100076.85109169026</v>
      </c>
    </row>
    <row r="17" spans="1:6" ht="14.4" customHeight="1" x14ac:dyDescent="0.3">
      <c r="A17" s="688" t="s">
        <v>4256</v>
      </c>
      <c r="B17" s="665">
        <v>6089.6479999999992</v>
      </c>
      <c r="C17" s="678">
        <v>0.38742852870208372</v>
      </c>
      <c r="D17" s="665">
        <v>9628.4717275296243</v>
      </c>
      <c r="E17" s="678">
        <v>0.61257147129791623</v>
      </c>
      <c r="F17" s="666">
        <v>15718.119727529624</v>
      </c>
    </row>
    <row r="18" spans="1:6" ht="14.4" customHeight="1" x14ac:dyDescent="0.3">
      <c r="A18" s="688" t="s">
        <v>4257</v>
      </c>
      <c r="B18" s="665">
        <v>2923.3645894051601</v>
      </c>
      <c r="C18" s="678">
        <v>0.37118261154216664</v>
      </c>
      <c r="D18" s="665">
        <v>4952.4477425878313</v>
      </c>
      <c r="E18" s="678">
        <v>0.62881738845783341</v>
      </c>
      <c r="F18" s="666">
        <v>7875.8123319929909</v>
      </c>
    </row>
    <row r="19" spans="1:6" ht="14.4" customHeight="1" x14ac:dyDescent="0.3">
      <c r="A19" s="688" t="s">
        <v>4258</v>
      </c>
      <c r="B19" s="665">
        <v>2558.8593229563558</v>
      </c>
      <c r="C19" s="678">
        <v>0.39348731542642057</v>
      </c>
      <c r="D19" s="665">
        <v>3944.1694219050396</v>
      </c>
      <c r="E19" s="678">
        <v>0.60651268457357943</v>
      </c>
      <c r="F19" s="666">
        <v>6503.0287448613954</v>
      </c>
    </row>
    <row r="20" spans="1:6" ht="14.4" customHeight="1" x14ac:dyDescent="0.3">
      <c r="A20" s="688" t="s">
        <v>4259</v>
      </c>
      <c r="B20" s="665">
        <v>1908.2580866505155</v>
      </c>
      <c r="C20" s="678">
        <v>0.1905075172530856</v>
      </c>
      <c r="D20" s="665">
        <v>8108.4494646606017</v>
      </c>
      <c r="E20" s="678">
        <v>0.80949248274691432</v>
      </c>
      <c r="F20" s="666">
        <v>10016.707551311118</v>
      </c>
    </row>
    <row r="21" spans="1:6" ht="14.4" customHeight="1" x14ac:dyDescent="0.3">
      <c r="A21" s="688" t="s">
        <v>4260</v>
      </c>
      <c r="B21" s="665">
        <v>1280.0061316978163</v>
      </c>
      <c r="C21" s="678">
        <v>1</v>
      </c>
      <c r="D21" s="665"/>
      <c r="E21" s="678">
        <v>0</v>
      </c>
      <c r="F21" s="666">
        <v>1280.0061316978163</v>
      </c>
    </row>
    <row r="22" spans="1:6" ht="14.4" customHeight="1" x14ac:dyDescent="0.3">
      <c r="A22" s="688" t="s">
        <v>4261</v>
      </c>
      <c r="B22" s="665">
        <v>1078.8974772727272</v>
      </c>
      <c r="C22" s="678">
        <v>0.39377671053219293</v>
      </c>
      <c r="D22" s="665">
        <v>1660.9737452142174</v>
      </c>
      <c r="E22" s="678">
        <v>0.60622328946780701</v>
      </c>
      <c r="F22" s="666">
        <v>2739.8712224869446</v>
      </c>
    </row>
    <row r="23" spans="1:6" ht="14.4" customHeight="1" x14ac:dyDescent="0.3">
      <c r="A23" s="688" t="s">
        <v>4262</v>
      </c>
      <c r="B23" s="665">
        <v>990.13953985573039</v>
      </c>
      <c r="C23" s="678">
        <v>9.827390274950415E-3</v>
      </c>
      <c r="D23" s="665">
        <v>99762.910064732831</v>
      </c>
      <c r="E23" s="678">
        <v>0.9901726097250495</v>
      </c>
      <c r="F23" s="666">
        <v>100753.04960458857</v>
      </c>
    </row>
    <row r="24" spans="1:6" ht="14.4" customHeight="1" x14ac:dyDescent="0.3">
      <c r="A24" s="688" t="s">
        <v>4263</v>
      </c>
      <c r="B24" s="665">
        <v>900.00070203790347</v>
      </c>
      <c r="C24" s="678">
        <v>1.709588960218502E-2</v>
      </c>
      <c r="D24" s="665">
        <v>51744.273622409921</v>
      </c>
      <c r="E24" s="678">
        <v>0.98290411039781489</v>
      </c>
      <c r="F24" s="666">
        <v>52644.274324447826</v>
      </c>
    </row>
    <row r="25" spans="1:6" ht="14.4" customHeight="1" x14ac:dyDescent="0.3">
      <c r="A25" s="688" t="s">
        <v>4264</v>
      </c>
      <c r="B25" s="665">
        <v>871.30402954102146</v>
      </c>
      <c r="C25" s="678">
        <v>0.49685682165030787</v>
      </c>
      <c r="D25" s="665">
        <v>882.32798590960419</v>
      </c>
      <c r="E25" s="678">
        <v>0.50314317834969213</v>
      </c>
      <c r="F25" s="666">
        <v>1753.6320154506257</v>
      </c>
    </row>
    <row r="26" spans="1:6" ht="14.4" customHeight="1" x14ac:dyDescent="0.3">
      <c r="A26" s="688" t="s">
        <v>4265</v>
      </c>
      <c r="B26" s="665">
        <v>647.55899999999997</v>
      </c>
      <c r="C26" s="678">
        <v>1</v>
      </c>
      <c r="D26" s="665"/>
      <c r="E26" s="678">
        <v>0</v>
      </c>
      <c r="F26" s="666">
        <v>647.55899999999997</v>
      </c>
    </row>
    <row r="27" spans="1:6" ht="14.4" customHeight="1" x14ac:dyDescent="0.3">
      <c r="A27" s="688" t="s">
        <v>4266</v>
      </c>
      <c r="B27" s="665">
        <v>582.57999999999993</v>
      </c>
      <c r="C27" s="678">
        <v>8.2361041013700426E-2</v>
      </c>
      <c r="D27" s="665">
        <v>6490.9100000000017</v>
      </c>
      <c r="E27" s="678">
        <v>0.91763895898629955</v>
      </c>
      <c r="F27" s="666">
        <v>7073.4900000000016</v>
      </c>
    </row>
    <row r="28" spans="1:6" ht="14.4" customHeight="1" x14ac:dyDescent="0.3">
      <c r="A28" s="688" t="s">
        <v>4267</v>
      </c>
      <c r="B28" s="665">
        <v>460.58843848449885</v>
      </c>
      <c r="C28" s="678">
        <v>2.0563533129674329E-2</v>
      </c>
      <c r="D28" s="665">
        <v>21937.72393225514</v>
      </c>
      <c r="E28" s="678">
        <v>0.97943646687032571</v>
      </c>
      <c r="F28" s="666">
        <v>22398.312370739637</v>
      </c>
    </row>
    <row r="29" spans="1:6" ht="14.4" customHeight="1" x14ac:dyDescent="0.3">
      <c r="A29" s="688" t="s">
        <v>4268</v>
      </c>
      <c r="B29" s="665">
        <v>299.93999999999994</v>
      </c>
      <c r="C29" s="678">
        <v>1</v>
      </c>
      <c r="D29" s="665"/>
      <c r="E29" s="678">
        <v>0</v>
      </c>
      <c r="F29" s="666">
        <v>299.93999999999994</v>
      </c>
    </row>
    <row r="30" spans="1:6" ht="14.4" customHeight="1" x14ac:dyDescent="0.3">
      <c r="A30" s="688" t="s">
        <v>4269</v>
      </c>
      <c r="B30" s="665">
        <v>208.98999999999995</v>
      </c>
      <c r="C30" s="678">
        <v>0.5833801301685686</v>
      </c>
      <c r="D30" s="665">
        <v>149.24983230215946</v>
      </c>
      <c r="E30" s="678">
        <v>0.4166198698314314</v>
      </c>
      <c r="F30" s="666">
        <v>358.23983230215941</v>
      </c>
    </row>
    <row r="31" spans="1:6" ht="14.4" customHeight="1" x14ac:dyDescent="0.3">
      <c r="A31" s="688" t="s">
        <v>4270</v>
      </c>
      <c r="B31" s="665">
        <v>131.97999999999999</v>
      </c>
      <c r="C31" s="678">
        <v>8.3380733010302396E-2</v>
      </c>
      <c r="D31" s="665">
        <v>1450.8796755522974</v>
      </c>
      <c r="E31" s="678">
        <v>0.91661926698969753</v>
      </c>
      <c r="F31" s="666">
        <v>1582.8596755522974</v>
      </c>
    </row>
    <row r="32" spans="1:6" ht="14.4" customHeight="1" x14ac:dyDescent="0.3">
      <c r="A32" s="688" t="s">
        <v>4271</v>
      </c>
      <c r="B32" s="665">
        <v>36.629999999999995</v>
      </c>
      <c r="C32" s="678">
        <v>1.598789062705604E-2</v>
      </c>
      <c r="D32" s="665">
        <v>2254.4789933284669</v>
      </c>
      <c r="E32" s="678">
        <v>0.98401210937294392</v>
      </c>
      <c r="F32" s="666">
        <v>2291.108993328467</v>
      </c>
    </row>
    <row r="33" spans="1:6" ht="14.4" customHeight="1" x14ac:dyDescent="0.3">
      <c r="A33" s="688" t="s">
        <v>4272</v>
      </c>
      <c r="B33" s="665"/>
      <c r="C33" s="678">
        <v>0</v>
      </c>
      <c r="D33" s="665">
        <v>2185.4369786498582</v>
      </c>
      <c r="E33" s="678">
        <v>1</v>
      </c>
      <c r="F33" s="666">
        <v>2185.4369786498582</v>
      </c>
    </row>
    <row r="34" spans="1:6" ht="14.4" customHeight="1" x14ac:dyDescent="0.3">
      <c r="A34" s="688" t="s">
        <v>4273</v>
      </c>
      <c r="B34" s="665"/>
      <c r="C34" s="678">
        <v>0</v>
      </c>
      <c r="D34" s="665">
        <v>479.19048122255083</v>
      </c>
      <c r="E34" s="678">
        <v>1</v>
      </c>
      <c r="F34" s="666">
        <v>479.19048122255083</v>
      </c>
    </row>
    <row r="35" spans="1:6" ht="14.4" customHeight="1" x14ac:dyDescent="0.3">
      <c r="A35" s="688" t="s">
        <v>4274</v>
      </c>
      <c r="B35" s="665"/>
      <c r="C35" s="678">
        <v>0</v>
      </c>
      <c r="D35" s="665">
        <v>649.06999999999994</v>
      </c>
      <c r="E35" s="678">
        <v>1</v>
      </c>
      <c r="F35" s="666">
        <v>649.06999999999994</v>
      </c>
    </row>
    <row r="36" spans="1:6" ht="14.4" customHeight="1" x14ac:dyDescent="0.3">
      <c r="A36" s="688" t="s">
        <v>4275</v>
      </c>
      <c r="B36" s="665"/>
      <c r="C36" s="678">
        <v>0</v>
      </c>
      <c r="D36" s="665">
        <v>98405.736000000004</v>
      </c>
      <c r="E36" s="678">
        <v>1</v>
      </c>
      <c r="F36" s="666">
        <v>98405.736000000004</v>
      </c>
    </row>
    <row r="37" spans="1:6" ht="14.4" customHeight="1" x14ac:dyDescent="0.3">
      <c r="A37" s="688" t="s">
        <v>4276</v>
      </c>
      <c r="B37" s="665"/>
      <c r="C37" s="678">
        <v>0</v>
      </c>
      <c r="D37" s="665">
        <v>5337.1371588588636</v>
      </c>
      <c r="E37" s="678">
        <v>1</v>
      </c>
      <c r="F37" s="666">
        <v>5337.1371588588636</v>
      </c>
    </row>
    <row r="38" spans="1:6" ht="14.4" customHeight="1" x14ac:dyDescent="0.3">
      <c r="A38" s="688" t="s">
        <v>4277</v>
      </c>
      <c r="B38" s="665"/>
      <c r="C38" s="678">
        <v>0</v>
      </c>
      <c r="D38" s="665">
        <v>4476.45</v>
      </c>
      <c r="E38" s="678">
        <v>1</v>
      </c>
      <c r="F38" s="666">
        <v>4476.45</v>
      </c>
    </row>
    <row r="39" spans="1:6" ht="14.4" customHeight="1" x14ac:dyDescent="0.3">
      <c r="A39" s="688" t="s">
        <v>4278</v>
      </c>
      <c r="B39" s="665"/>
      <c r="C39" s="678">
        <v>0</v>
      </c>
      <c r="D39" s="665">
        <v>2436.3535714695217</v>
      </c>
      <c r="E39" s="678">
        <v>1</v>
      </c>
      <c r="F39" s="666">
        <v>2436.3535714695217</v>
      </c>
    </row>
    <row r="40" spans="1:6" ht="14.4" customHeight="1" x14ac:dyDescent="0.3">
      <c r="A40" s="688" t="s">
        <v>4279</v>
      </c>
      <c r="B40" s="665"/>
      <c r="C40" s="678">
        <v>0</v>
      </c>
      <c r="D40" s="665">
        <v>3167.7427360512174</v>
      </c>
      <c r="E40" s="678">
        <v>1</v>
      </c>
      <c r="F40" s="666">
        <v>3167.7427360512174</v>
      </c>
    </row>
    <row r="41" spans="1:6" ht="14.4" customHeight="1" x14ac:dyDescent="0.3">
      <c r="A41" s="688" t="s">
        <v>4280</v>
      </c>
      <c r="B41" s="665"/>
      <c r="C41" s="678">
        <v>0</v>
      </c>
      <c r="D41" s="665">
        <v>1485.7077948713384</v>
      </c>
      <c r="E41" s="678">
        <v>1</v>
      </c>
      <c r="F41" s="666">
        <v>1485.7077948713384</v>
      </c>
    </row>
    <row r="42" spans="1:6" ht="14.4" customHeight="1" x14ac:dyDescent="0.3">
      <c r="A42" s="688" t="s">
        <v>4281</v>
      </c>
      <c r="B42" s="665"/>
      <c r="C42" s="678">
        <v>0</v>
      </c>
      <c r="D42" s="665">
        <v>11297.601875477843</v>
      </c>
      <c r="E42" s="678">
        <v>1</v>
      </c>
      <c r="F42" s="666">
        <v>11297.601875477843</v>
      </c>
    </row>
    <row r="43" spans="1:6" ht="14.4" customHeight="1" x14ac:dyDescent="0.3">
      <c r="A43" s="688" t="s">
        <v>4282</v>
      </c>
      <c r="B43" s="665"/>
      <c r="C43" s="678">
        <v>0</v>
      </c>
      <c r="D43" s="665">
        <v>606.91333333333341</v>
      </c>
      <c r="E43" s="678">
        <v>1</v>
      </c>
      <c r="F43" s="666">
        <v>606.91333333333341</v>
      </c>
    </row>
    <row r="44" spans="1:6" ht="14.4" customHeight="1" x14ac:dyDescent="0.3">
      <c r="A44" s="688" t="s">
        <v>4283</v>
      </c>
      <c r="B44" s="665"/>
      <c r="C44" s="678">
        <v>0</v>
      </c>
      <c r="D44" s="665">
        <v>6289.7954561648594</v>
      </c>
      <c r="E44" s="678">
        <v>1</v>
      </c>
      <c r="F44" s="666">
        <v>6289.7954561648594</v>
      </c>
    </row>
    <row r="45" spans="1:6" ht="14.4" customHeight="1" x14ac:dyDescent="0.3">
      <c r="A45" s="688" t="s">
        <v>4284</v>
      </c>
      <c r="B45" s="665"/>
      <c r="C45" s="678">
        <v>0</v>
      </c>
      <c r="D45" s="665">
        <v>1852.5558606927937</v>
      </c>
      <c r="E45" s="678">
        <v>1</v>
      </c>
      <c r="F45" s="666">
        <v>1852.5558606927937</v>
      </c>
    </row>
    <row r="46" spans="1:6" ht="14.4" customHeight="1" x14ac:dyDescent="0.3">
      <c r="A46" s="688" t="s">
        <v>4285</v>
      </c>
      <c r="B46" s="665"/>
      <c r="C46" s="678">
        <v>0</v>
      </c>
      <c r="D46" s="665">
        <v>101860.00014607221</v>
      </c>
      <c r="E46" s="678">
        <v>1</v>
      </c>
      <c r="F46" s="666">
        <v>101860.00014607221</v>
      </c>
    </row>
    <row r="47" spans="1:6" ht="14.4" customHeight="1" x14ac:dyDescent="0.3">
      <c r="A47" s="688" t="s">
        <v>4286</v>
      </c>
      <c r="B47" s="665"/>
      <c r="C47" s="678">
        <v>0</v>
      </c>
      <c r="D47" s="665">
        <v>77424.143365864526</v>
      </c>
      <c r="E47" s="678">
        <v>1</v>
      </c>
      <c r="F47" s="666">
        <v>77424.143365864526</v>
      </c>
    </row>
    <row r="48" spans="1:6" ht="14.4" customHeight="1" x14ac:dyDescent="0.3">
      <c r="A48" s="688" t="s">
        <v>4287</v>
      </c>
      <c r="B48" s="665"/>
      <c r="C48" s="678">
        <v>0</v>
      </c>
      <c r="D48" s="665">
        <v>98.419173808393623</v>
      </c>
      <c r="E48" s="678">
        <v>1</v>
      </c>
      <c r="F48" s="666">
        <v>98.419173808393623</v>
      </c>
    </row>
    <row r="49" spans="1:6" ht="14.4" customHeight="1" x14ac:dyDescent="0.3">
      <c r="A49" s="688" t="s">
        <v>4288</v>
      </c>
      <c r="B49" s="665"/>
      <c r="C49" s="678">
        <v>0</v>
      </c>
      <c r="D49" s="665">
        <v>479.37999999999994</v>
      </c>
      <c r="E49" s="678">
        <v>1</v>
      </c>
      <c r="F49" s="666">
        <v>479.37999999999994</v>
      </c>
    </row>
    <row r="50" spans="1:6" ht="14.4" customHeight="1" x14ac:dyDescent="0.3">
      <c r="A50" s="688" t="s">
        <v>4289</v>
      </c>
      <c r="B50" s="665"/>
      <c r="C50" s="678">
        <v>0</v>
      </c>
      <c r="D50" s="665">
        <v>499.26032672928869</v>
      </c>
      <c r="E50" s="678">
        <v>1</v>
      </c>
      <c r="F50" s="666">
        <v>499.26032672928869</v>
      </c>
    </row>
    <row r="51" spans="1:6" ht="14.4" customHeight="1" x14ac:dyDescent="0.3">
      <c r="A51" s="688" t="s">
        <v>4290</v>
      </c>
      <c r="B51" s="665"/>
      <c r="C51" s="678">
        <v>0</v>
      </c>
      <c r="D51" s="665">
        <v>531.2922160642288</v>
      </c>
      <c r="E51" s="678">
        <v>1</v>
      </c>
      <c r="F51" s="666">
        <v>531.2922160642288</v>
      </c>
    </row>
    <row r="52" spans="1:6" ht="14.4" customHeight="1" x14ac:dyDescent="0.3">
      <c r="A52" s="688" t="s">
        <v>4291</v>
      </c>
      <c r="B52" s="665"/>
      <c r="C52" s="678">
        <v>0</v>
      </c>
      <c r="D52" s="665">
        <v>2374.2926299158071</v>
      </c>
      <c r="E52" s="678">
        <v>1</v>
      </c>
      <c r="F52" s="666">
        <v>2374.2926299158071</v>
      </c>
    </row>
    <row r="53" spans="1:6" ht="14.4" customHeight="1" x14ac:dyDescent="0.3">
      <c r="A53" s="688" t="s">
        <v>4292</v>
      </c>
      <c r="B53" s="665"/>
      <c r="C53" s="678">
        <v>0</v>
      </c>
      <c r="D53" s="665">
        <v>86.34000000000006</v>
      </c>
      <c r="E53" s="678">
        <v>1</v>
      </c>
      <c r="F53" s="666">
        <v>86.34000000000006</v>
      </c>
    </row>
    <row r="54" spans="1:6" ht="14.4" customHeight="1" x14ac:dyDescent="0.3">
      <c r="A54" s="688" t="s">
        <v>4293</v>
      </c>
      <c r="B54" s="665"/>
      <c r="C54" s="678">
        <v>0</v>
      </c>
      <c r="D54" s="665">
        <v>13279.730302529117</v>
      </c>
      <c r="E54" s="678">
        <v>1</v>
      </c>
      <c r="F54" s="666">
        <v>13279.730302529117</v>
      </c>
    </row>
    <row r="55" spans="1:6" ht="14.4" customHeight="1" x14ac:dyDescent="0.3">
      <c r="A55" s="688" t="s">
        <v>4294</v>
      </c>
      <c r="B55" s="665"/>
      <c r="C55" s="678">
        <v>0</v>
      </c>
      <c r="D55" s="665">
        <v>19357.141659493631</v>
      </c>
      <c r="E55" s="678">
        <v>1</v>
      </c>
      <c r="F55" s="666">
        <v>19357.141659493631</v>
      </c>
    </row>
    <row r="56" spans="1:6" ht="14.4" customHeight="1" x14ac:dyDescent="0.3">
      <c r="A56" s="688" t="s">
        <v>4295</v>
      </c>
      <c r="B56" s="665"/>
      <c r="C56" s="678">
        <v>0</v>
      </c>
      <c r="D56" s="665">
        <v>60.02999999999998</v>
      </c>
      <c r="E56" s="678">
        <v>1</v>
      </c>
      <c r="F56" s="666">
        <v>60.02999999999998</v>
      </c>
    </row>
    <row r="57" spans="1:6" ht="14.4" customHeight="1" x14ac:dyDescent="0.3">
      <c r="A57" s="688" t="s">
        <v>4296</v>
      </c>
      <c r="B57" s="665"/>
      <c r="C57" s="678">
        <v>0</v>
      </c>
      <c r="D57" s="665">
        <v>4938.6598862018809</v>
      </c>
      <c r="E57" s="678">
        <v>1</v>
      </c>
      <c r="F57" s="666">
        <v>4938.6598862018809</v>
      </c>
    </row>
    <row r="58" spans="1:6" ht="14.4" customHeight="1" x14ac:dyDescent="0.3">
      <c r="A58" s="688" t="s">
        <v>4297</v>
      </c>
      <c r="B58" s="665"/>
      <c r="C58" s="678">
        <v>0</v>
      </c>
      <c r="D58" s="665">
        <v>5040.1817577162601</v>
      </c>
      <c r="E58" s="678">
        <v>1</v>
      </c>
      <c r="F58" s="666">
        <v>5040.1817577162601</v>
      </c>
    </row>
    <row r="59" spans="1:6" ht="14.4" customHeight="1" x14ac:dyDescent="0.3">
      <c r="A59" s="688" t="s">
        <v>4298</v>
      </c>
      <c r="B59" s="665"/>
      <c r="C59" s="678">
        <v>0</v>
      </c>
      <c r="D59" s="665">
        <v>661.40999999999974</v>
      </c>
      <c r="E59" s="678">
        <v>1</v>
      </c>
      <c r="F59" s="666">
        <v>661.40999999999974</v>
      </c>
    </row>
    <row r="60" spans="1:6" ht="14.4" customHeight="1" x14ac:dyDescent="0.3">
      <c r="A60" s="688" t="s">
        <v>4299</v>
      </c>
      <c r="B60" s="665"/>
      <c r="C60" s="678">
        <v>0</v>
      </c>
      <c r="D60" s="665">
        <v>7008.6810499235926</v>
      </c>
      <c r="E60" s="678">
        <v>1</v>
      </c>
      <c r="F60" s="666">
        <v>7008.6810499235926</v>
      </c>
    </row>
    <row r="61" spans="1:6" ht="14.4" customHeight="1" x14ac:dyDescent="0.3">
      <c r="A61" s="688" t="s">
        <v>4300</v>
      </c>
      <c r="B61" s="665"/>
      <c r="C61" s="678">
        <v>0</v>
      </c>
      <c r="D61" s="665">
        <v>1648.5895086715748</v>
      </c>
      <c r="E61" s="678">
        <v>1</v>
      </c>
      <c r="F61" s="666">
        <v>1648.5895086715748</v>
      </c>
    </row>
    <row r="62" spans="1:6" ht="14.4" customHeight="1" x14ac:dyDescent="0.3">
      <c r="A62" s="688" t="s">
        <v>4301</v>
      </c>
      <c r="B62" s="665"/>
      <c r="C62" s="678">
        <v>0</v>
      </c>
      <c r="D62" s="665">
        <v>4710.7127816916518</v>
      </c>
      <c r="E62" s="678">
        <v>1</v>
      </c>
      <c r="F62" s="666">
        <v>4710.7127816916518</v>
      </c>
    </row>
    <row r="63" spans="1:6" ht="14.4" customHeight="1" x14ac:dyDescent="0.3">
      <c r="A63" s="688" t="s">
        <v>4302</v>
      </c>
      <c r="B63" s="665"/>
      <c r="C63" s="678">
        <v>0</v>
      </c>
      <c r="D63" s="665">
        <v>8561.3464798576479</v>
      </c>
      <c r="E63" s="678">
        <v>1</v>
      </c>
      <c r="F63" s="666">
        <v>8561.3464798576479</v>
      </c>
    </row>
    <row r="64" spans="1:6" ht="14.4" customHeight="1" x14ac:dyDescent="0.3">
      <c r="A64" s="688" t="s">
        <v>4303</v>
      </c>
      <c r="B64" s="665"/>
      <c r="C64" s="678">
        <v>0</v>
      </c>
      <c r="D64" s="665">
        <v>3593.0495819703751</v>
      </c>
      <c r="E64" s="678">
        <v>1</v>
      </c>
      <c r="F64" s="666">
        <v>3593.0495819703751</v>
      </c>
    </row>
    <row r="65" spans="1:6" ht="14.4" customHeight="1" x14ac:dyDescent="0.3">
      <c r="A65" s="688" t="s">
        <v>4304</v>
      </c>
      <c r="B65" s="665"/>
      <c r="C65" s="678">
        <v>0</v>
      </c>
      <c r="D65" s="665">
        <v>1932.147535582704</v>
      </c>
      <c r="E65" s="678">
        <v>1</v>
      </c>
      <c r="F65" s="666">
        <v>1932.147535582704</v>
      </c>
    </row>
    <row r="66" spans="1:6" ht="14.4" customHeight="1" x14ac:dyDescent="0.3">
      <c r="A66" s="688" t="s">
        <v>4305</v>
      </c>
      <c r="B66" s="665"/>
      <c r="C66" s="678">
        <v>0</v>
      </c>
      <c r="D66" s="665">
        <v>9108</v>
      </c>
      <c r="E66" s="678">
        <v>1</v>
      </c>
      <c r="F66" s="666">
        <v>9108</v>
      </c>
    </row>
    <row r="67" spans="1:6" ht="14.4" customHeight="1" x14ac:dyDescent="0.3">
      <c r="A67" s="688" t="s">
        <v>4306</v>
      </c>
      <c r="B67" s="665"/>
      <c r="C67" s="678">
        <v>0</v>
      </c>
      <c r="D67" s="665">
        <v>12329.487519157952</v>
      </c>
      <c r="E67" s="678">
        <v>1</v>
      </c>
      <c r="F67" s="666">
        <v>12329.487519157952</v>
      </c>
    </row>
    <row r="68" spans="1:6" ht="14.4" customHeight="1" x14ac:dyDescent="0.3">
      <c r="A68" s="688" t="s">
        <v>4307</v>
      </c>
      <c r="B68" s="665"/>
      <c r="C68" s="678">
        <v>0</v>
      </c>
      <c r="D68" s="665">
        <v>45872.959999999992</v>
      </c>
      <c r="E68" s="678">
        <v>1</v>
      </c>
      <c r="F68" s="666">
        <v>45872.959999999992</v>
      </c>
    </row>
    <row r="69" spans="1:6" ht="14.4" customHeight="1" x14ac:dyDescent="0.3">
      <c r="A69" s="688" t="s">
        <v>4308</v>
      </c>
      <c r="B69" s="665"/>
      <c r="C69" s="678">
        <v>0</v>
      </c>
      <c r="D69" s="665">
        <v>8141.2799999999988</v>
      </c>
      <c r="E69" s="678">
        <v>1</v>
      </c>
      <c r="F69" s="666">
        <v>8141.2799999999988</v>
      </c>
    </row>
    <row r="70" spans="1:6" ht="14.4" customHeight="1" x14ac:dyDescent="0.3">
      <c r="A70" s="688" t="s">
        <v>4309</v>
      </c>
      <c r="B70" s="665"/>
      <c r="C70" s="678">
        <v>0</v>
      </c>
      <c r="D70" s="665">
        <v>14587.98546954073</v>
      </c>
      <c r="E70" s="678">
        <v>1</v>
      </c>
      <c r="F70" s="666">
        <v>14587.98546954073</v>
      </c>
    </row>
    <row r="71" spans="1:6" ht="14.4" customHeight="1" x14ac:dyDescent="0.3">
      <c r="A71" s="688" t="s">
        <v>4310</v>
      </c>
      <c r="B71" s="665"/>
      <c r="C71" s="678">
        <v>0</v>
      </c>
      <c r="D71" s="665">
        <v>2289.2731250629718</v>
      </c>
      <c r="E71" s="678">
        <v>1</v>
      </c>
      <c r="F71" s="666">
        <v>2289.2731250629718</v>
      </c>
    </row>
    <row r="72" spans="1:6" ht="14.4" customHeight="1" x14ac:dyDescent="0.3">
      <c r="A72" s="688" t="s">
        <v>4311</v>
      </c>
      <c r="B72" s="665"/>
      <c r="C72" s="678">
        <v>0</v>
      </c>
      <c r="D72" s="665">
        <v>340.94841558771714</v>
      </c>
      <c r="E72" s="678">
        <v>1</v>
      </c>
      <c r="F72" s="666">
        <v>340.94841558771714</v>
      </c>
    </row>
    <row r="73" spans="1:6" ht="14.4" customHeight="1" x14ac:dyDescent="0.3">
      <c r="A73" s="688" t="s">
        <v>4312</v>
      </c>
      <c r="B73" s="665"/>
      <c r="C73" s="678">
        <v>0</v>
      </c>
      <c r="D73" s="665">
        <v>18689.195432840756</v>
      </c>
      <c r="E73" s="678">
        <v>1</v>
      </c>
      <c r="F73" s="666">
        <v>18689.195432840756</v>
      </c>
    </row>
    <row r="74" spans="1:6" ht="14.4" customHeight="1" x14ac:dyDescent="0.3">
      <c r="A74" s="688" t="s">
        <v>4313</v>
      </c>
      <c r="B74" s="665"/>
      <c r="C74" s="678">
        <v>0</v>
      </c>
      <c r="D74" s="665">
        <v>235.60994240742545</v>
      </c>
      <c r="E74" s="678">
        <v>1</v>
      </c>
      <c r="F74" s="666">
        <v>235.60994240742545</v>
      </c>
    </row>
    <row r="75" spans="1:6" ht="14.4" customHeight="1" x14ac:dyDescent="0.3">
      <c r="A75" s="688" t="s">
        <v>4314</v>
      </c>
      <c r="B75" s="665"/>
      <c r="C75" s="678">
        <v>0</v>
      </c>
      <c r="D75" s="665">
        <v>19496.400000000001</v>
      </c>
      <c r="E75" s="678">
        <v>1</v>
      </c>
      <c r="F75" s="666">
        <v>19496.400000000001</v>
      </c>
    </row>
    <row r="76" spans="1:6" ht="14.4" customHeight="1" x14ac:dyDescent="0.3">
      <c r="A76" s="688" t="s">
        <v>4315</v>
      </c>
      <c r="B76" s="665"/>
      <c r="C76" s="678">
        <v>0</v>
      </c>
      <c r="D76" s="665">
        <v>447.11000000000007</v>
      </c>
      <c r="E76" s="678">
        <v>1</v>
      </c>
      <c r="F76" s="666">
        <v>447.11000000000007</v>
      </c>
    </row>
    <row r="77" spans="1:6" ht="14.4" customHeight="1" x14ac:dyDescent="0.3">
      <c r="A77" s="688" t="s">
        <v>4316</v>
      </c>
      <c r="B77" s="665"/>
      <c r="C77" s="678">
        <v>0</v>
      </c>
      <c r="D77" s="665">
        <v>101.10999999999999</v>
      </c>
      <c r="E77" s="678">
        <v>1</v>
      </c>
      <c r="F77" s="666">
        <v>101.10999999999999</v>
      </c>
    </row>
    <row r="78" spans="1:6" ht="14.4" customHeight="1" x14ac:dyDescent="0.3">
      <c r="A78" s="688" t="s">
        <v>4317</v>
      </c>
      <c r="B78" s="665"/>
      <c r="C78" s="678">
        <v>0</v>
      </c>
      <c r="D78" s="665">
        <v>3122.3650836572247</v>
      </c>
      <c r="E78" s="678">
        <v>1</v>
      </c>
      <c r="F78" s="666">
        <v>3122.3650836572247</v>
      </c>
    </row>
    <row r="79" spans="1:6" ht="14.4" customHeight="1" x14ac:dyDescent="0.3">
      <c r="A79" s="688" t="s">
        <v>4318</v>
      </c>
      <c r="B79" s="665"/>
      <c r="C79" s="678">
        <v>0</v>
      </c>
      <c r="D79" s="665">
        <v>349.91010514988966</v>
      </c>
      <c r="E79" s="678">
        <v>1</v>
      </c>
      <c r="F79" s="666">
        <v>349.91010514988966</v>
      </c>
    </row>
    <row r="80" spans="1:6" ht="14.4" customHeight="1" x14ac:dyDescent="0.3">
      <c r="A80" s="688" t="s">
        <v>4319</v>
      </c>
      <c r="B80" s="665"/>
      <c r="C80" s="678">
        <v>0</v>
      </c>
      <c r="D80" s="665">
        <v>1149.425</v>
      </c>
      <c r="E80" s="678">
        <v>1</v>
      </c>
      <c r="F80" s="666">
        <v>1149.425</v>
      </c>
    </row>
    <row r="81" spans="1:6" ht="14.4" customHeight="1" x14ac:dyDescent="0.3">
      <c r="A81" s="688" t="s">
        <v>4320</v>
      </c>
      <c r="B81" s="665"/>
      <c r="C81" s="678">
        <v>0</v>
      </c>
      <c r="D81" s="665">
        <v>7374.7956220079286</v>
      </c>
      <c r="E81" s="678">
        <v>1</v>
      </c>
      <c r="F81" s="666">
        <v>7374.7956220079286</v>
      </c>
    </row>
    <row r="82" spans="1:6" ht="14.4" customHeight="1" x14ac:dyDescent="0.3">
      <c r="A82" s="688" t="s">
        <v>4321</v>
      </c>
      <c r="B82" s="665"/>
      <c r="C82" s="678">
        <v>0</v>
      </c>
      <c r="D82" s="665">
        <v>77.81</v>
      </c>
      <c r="E82" s="678">
        <v>1</v>
      </c>
      <c r="F82" s="666">
        <v>77.81</v>
      </c>
    </row>
    <row r="83" spans="1:6" ht="14.4" customHeight="1" x14ac:dyDescent="0.3">
      <c r="A83" s="688" t="s">
        <v>4322</v>
      </c>
      <c r="B83" s="665"/>
      <c r="C83" s="678">
        <v>0</v>
      </c>
      <c r="D83" s="665">
        <v>586.69999999999993</v>
      </c>
      <c r="E83" s="678">
        <v>1</v>
      </c>
      <c r="F83" s="666">
        <v>586.69999999999993</v>
      </c>
    </row>
    <row r="84" spans="1:6" ht="14.4" customHeight="1" x14ac:dyDescent="0.3">
      <c r="A84" s="688" t="s">
        <v>4323</v>
      </c>
      <c r="B84" s="665"/>
      <c r="C84" s="678">
        <v>0</v>
      </c>
      <c r="D84" s="665">
        <v>1003.3995767725904</v>
      </c>
      <c r="E84" s="678">
        <v>1</v>
      </c>
      <c r="F84" s="666">
        <v>1003.3995767725904</v>
      </c>
    </row>
    <row r="85" spans="1:6" ht="14.4" customHeight="1" x14ac:dyDescent="0.3">
      <c r="A85" s="688" t="s">
        <v>4324</v>
      </c>
      <c r="B85" s="665"/>
      <c r="C85" s="678">
        <v>0</v>
      </c>
      <c r="D85" s="665">
        <v>175.8</v>
      </c>
      <c r="E85" s="678">
        <v>1</v>
      </c>
      <c r="F85" s="666">
        <v>175.8</v>
      </c>
    </row>
    <row r="86" spans="1:6" ht="14.4" customHeight="1" x14ac:dyDescent="0.3">
      <c r="A86" s="688" t="s">
        <v>4325</v>
      </c>
      <c r="B86" s="665"/>
      <c r="C86" s="678">
        <v>0</v>
      </c>
      <c r="D86" s="665">
        <v>3825.8</v>
      </c>
      <c r="E86" s="678">
        <v>1</v>
      </c>
      <c r="F86" s="666">
        <v>3825.8</v>
      </c>
    </row>
    <row r="87" spans="1:6" ht="14.4" customHeight="1" x14ac:dyDescent="0.3">
      <c r="A87" s="688" t="s">
        <v>4326</v>
      </c>
      <c r="B87" s="665"/>
      <c r="C87" s="678">
        <v>0</v>
      </c>
      <c r="D87" s="665">
        <v>258.19</v>
      </c>
      <c r="E87" s="678">
        <v>1</v>
      </c>
      <c r="F87" s="666">
        <v>258.19</v>
      </c>
    </row>
    <row r="88" spans="1:6" ht="14.4" customHeight="1" x14ac:dyDescent="0.3">
      <c r="A88" s="688" t="s">
        <v>4327</v>
      </c>
      <c r="B88" s="665"/>
      <c r="C88" s="678">
        <v>0</v>
      </c>
      <c r="D88" s="665">
        <v>12255.3</v>
      </c>
      <c r="E88" s="678">
        <v>1</v>
      </c>
      <c r="F88" s="666">
        <v>12255.3</v>
      </c>
    </row>
    <row r="89" spans="1:6" ht="14.4" customHeight="1" x14ac:dyDescent="0.3">
      <c r="A89" s="688" t="s">
        <v>4328</v>
      </c>
      <c r="B89" s="665"/>
      <c r="C89" s="678">
        <v>0</v>
      </c>
      <c r="D89" s="665">
        <v>1258.2560172459675</v>
      </c>
      <c r="E89" s="678">
        <v>1</v>
      </c>
      <c r="F89" s="666">
        <v>1258.2560172459675</v>
      </c>
    </row>
    <row r="90" spans="1:6" ht="14.4" customHeight="1" x14ac:dyDescent="0.3">
      <c r="A90" s="688" t="s">
        <v>4329</v>
      </c>
      <c r="B90" s="665"/>
      <c r="C90" s="678">
        <v>0</v>
      </c>
      <c r="D90" s="665">
        <v>188.84000000000003</v>
      </c>
      <c r="E90" s="678">
        <v>1</v>
      </c>
      <c r="F90" s="666">
        <v>188.84000000000003</v>
      </c>
    </row>
    <row r="91" spans="1:6" ht="14.4" customHeight="1" x14ac:dyDescent="0.3">
      <c r="A91" s="688" t="s">
        <v>4330</v>
      </c>
      <c r="B91" s="665"/>
      <c r="C91" s="678">
        <v>0</v>
      </c>
      <c r="D91" s="665">
        <v>377.73792287701917</v>
      </c>
      <c r="E91" s="678">
        <v>1</v>
      </c>
      <c r="F91" s="666">
        <v>377.73792287701917</v>
      </c>
    </row>
    <row r="92" spans="1:6" ht="14.4" customHeight="1" x14ac:dyDescent="0.3">
      <c r="A92" s="688" t="s">
        <v>4331</v>
      </c>
      <c r="B92" s="665"/>
      <c r="C92" s="678">
        <v>0</v>
      </c>
      <c r="D92" s="665">
        <v>661.98</v>
      </c>
      <c r="E92" s="678">
        <v>1</v>
      </c>
      <c r="F92" s="666">
        <v>661.98</v>
      </c>
    </row>
    <row r="93" spans="1:6" ht="14.4" customHeight="1" thickBot="1" x14ac:dyDescent="0.35">
      <c r="A93" s="689" t="s">
        <v>4332</v>
      </c>
      <c r="B93" s="680"/>
      <c r="C93" s="681">
        <v>0</v>
      </c>
      <c r="D93" s="680">
        <v>2664.6600000000003</v>
      </c>
      <c r="E93" s="681">
        <v>1</v>
      </c>
      <c r="F93" s="682">
        <v>2664.6600000000003</v>
      </c>
    </row>
    <row r="94" spans="1:6" ht="14.4" customHeight="1" thickBot="1" x14ac:dyDescent="0.35">
      <c r="A94" s="683" t="s">
        <v>3</v>
      </c>
      <c r="B94" s="684">
        <v>121578.02622666153</v>
      </c>
      <c r="C94" s="685">
        <v>7.1413434752851793E-2</v>
      </c>
      <c r="D94" s="684">
        <v>1580875.1136820936</v>
      </c>
      <c r="E94" s="685">
        <v>0.92858656524714833</v>
      </c>
      <c r="F94" s="686">
        <v>1702453.139908755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4566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459</v>
      </c>
      <c r="G3" s="47">
        <f>SUBTOTAL(9,G6:G1048576)</f>
        <v>121578.0262266615</v>
      </c>
      <c r="H3" s="48">
        <f>IF(M3=0,0,G3/M3)</f>
        <v>7.1413434752851807E-2</v>
      </c>
      <c r="I3" s="47">
        <f>SUBTOTAL(9,I6:I1048576)</f>
        <v>9424.5499999999993</v>
      </c>
      <c r="J3" s="47">
        <f>SUBTOTAL(9,J6:J1048576)</f>
        <v>1580875.1136820931</v>
      </c>
      <c r="K3" s="48">
        <f>IF(M3=0,0,J3/M3)</f>
        <v>0.92858656524714855</v>
      </c>
      <c r="L3" s="47">
        <f>SUBTOTAL(9,L6:L1048576)</f>
        <v>9883.5499999999993</v>
      </c>
      <c r="M3" s="49">
        <f>SUBTOTAL(9,M6:M1048576)</f>
        <v>1702453.139908754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580</v>
      </c>
      <c r="B6" s="656" t="s">
        <v>4333</v>
      </c>
      <c r="C6" s="656" t="s">
        <v>2051</v>
      </c>
      <c r="D6" s="656" t="s">
        <v>1850</v>
      </c>
      <c r="E6" s="656" t="s">
        <v>3819</v>
      </c>
      <c r="F6" s="659"/>
      <c r="G6" s="659"/>
      <c r="H6" s="677">
        <v>0</v>
      </c>
      <c r="I6" s="659">
        <v>3</v>
      </c>
      <c r="J6" s="659">
        <v>720.67</v>
      </c>
      <c r="K6" s="677">
        <v>1</v>
      </c>
      <c r="L6" s="659">
        <v>3</v>
      </c>
      <c r="M6" s="660">
        <v>720.67</v>
      </c>
    </row>
    <row r="7" spans="1:13" ht="14.4" customHeight="1" x14ac:dyDescent="0.3">
      <c r="A7" s="661" t="s">
        <v>580</v>
      </c>
      <c r="B7" s="662" t="s">
        <v>4333</v>
      </c>
      <c r="C7" s="662" t="s">
        <v>2122</v>
      </c>
      <c r="D7" s="662" t="s">
        <v>1970</v>
      </c>
      <c r="E7" s="662" t="s">
        <v>4334</v>
      </c>
      <c r="F7" s="665"/>
      <c r="G7" s="665"/>
      <c r="H7" s="678">
        <v>0</v>
      </c>
      <c r="I7" s="665">
        <v>38</v>
      </c>
      <c r="J7" s="665">
        <v>2577.54</v>
      </c>
      <c r="K7" s="678">
        <v>1</v>
      </c>
      <c r="L7" s="665">
        <v>38</v>
      </c>
      <c r="M7" s="666">
        <v>2577.54</v>
      </c>
    </row>
    <row r="8" spans="1:13" ht="14.4" customHeight="1" x14ac:dyDescent="0.3">
      <c r="A8" s="661" t="s">
        <v>580</v>
      </c>
      <c r="B8" s="662" t="s">
        <v>4333</v>
      </c>
      <c r="C8" s="662" t="s">
        <v>622</v>
      </c>
      <c r="D8" s="662" t="s">
        <v>623</v>
      </c>
      <c r="E8" s="662" t="s">
        <v>624</v>
      </c>
      <c r="F8" s="665">
        <v>4</v>
      </c>
      <c r="G8" s="665">
        <v>86.40000000000002</v>
      </c>
      <c r="H8" s="678">
        <v>1</v>
      </c>
      <c r="I8" s="665"/>
      <c r="J8" s="665"/>
      <c r="K8" s="678">
        <v>0</v>
      </c>
      <c r="L8" s="665">
        <v>4</v>
      </c>
      <c r="M8" s="666">
        <v>86.40000000000002</v>
      </c>
    </row>
    <row r="9" spans="1:13" ht="14.4" customHeight="1" x14ac:dyDescent="0.3">
      <c r="A9" s="661" t="s">
        <v>580</v>
      </c>
      <c r="B9" s="662" t="s">
        <v>4333</v>
      </c>
      <c r="C9" s="662" t="s">
        <v>2127</v>
      </c>
      <c r="D9" s="662" t="s">
        <v>1850</v>
      </c>
      <c r="E9" s="662" t="s">
        <v>4335</v>
      </c>
      <c r="F9" s="665">
        <v>10</v>
      </c>
      <c r="G9" s="665">
        <v>595.11953985573041</v>
      </c>
      <c r="H9" s="678">
        <v>0.49533055728779835</v>
      </c>
      <c r="I9" s="665">
        <v>9</v>
      </c>
      <c r="J9" s="665">
        <v>606.33983126469968</v>
      </c>
      <c r="K9" s="678">
        <v>0.5046694427122016</v>
      </c>
      <c r="L9" s="665">
        <v>19</v>
      </c>
      <c r="M9" s="666">
        <v>1201.4593711204302</v>
      </c>
    </row>
    <row r="10" spans="1:13" ht="14.4" customHeight="1" x14ac:dyDescent="0.3">
      <c r="A10" s="661" t="s">
        <v>580</v>
      </c>
      <c r="B10" s="662" t="s">
        <v>4333</v>
      </c>
      <c r="C10" s="662" t="s">
        <v>3818</v>
      </c>
      <c r="D10" s="662" t="s">
        <v>1850</v>
      </c>
      <c r="E10" s="662" t="s">
        <v>3819</v>
      </c>
      <c r="F10" s="665">
        <v>2</v>
      </c>
      <c r="G10" s="665">
        <v>308.61999999999995</v>
      </c>
      <c r="H10" s="678">
        <v>1</v>
      </c>
      <c r="I10" s="665"/>
      <c r="J10" s="665"/>
      <c r="K10" s="678">
        <v>0</v>
      </c>
      <c r="L10" s="665">
        <v>2</v>
      </c>
      <c r="M10" s="666">
        <v>308.61999999999995</v>
      </c>
    </row>
    <row r="11" spans="1:13" ht="14.4" customHeight="1" x14ac:dyDescent="0.3">
      <c r="A11" s="661" t="s">
        <v>580</v>
      </c>
      <c r="B11" s="662" t="s">
        <v>4333</v>
      </c>
      <c r="C11" s="662" t="s">
        <v>1773</v>
      </c>
      <c r="D11" s="662" t="s">
        <v>623</v>
      </c>
      <c r="E11" s="662" t="s">
        <v>1774</v>
      </c>
      <c r="F11" s="665"/>
      <c r="G11" s="665"/>
      <c r="H11" s="678">
        <v>0</v>
      </c>
      <c r="I11" s="665">
        <v>21</v>
      </c>
      <c r="J11" s="665">
        <v>2028.9125496365625</v>
      </c>
      <c r="K11" s="678">
        <v>1</v>
      </c>
      <c r="L11" s="665">
        <v>21</v>
      </c>
      <c r="M11" s="666">
        <v>2028.9125496365625</v>
      </c>
    </row>
    <row r="12" spans="1:13" ht="14.4" customHeight="1" x14ac:dyDescent="0.3">
      <c r="A12" s="661" t="s">
        <v>580</v>
      </c>
      <c r="B12" s="662" t="s">
        <v>4333</v>
      </c>
      <c r="C12" s="662" t="s">
        <v>1849</v>
      </c>
      <c r="D12" s="662" t="s">
        <v>1850</v>
      </c>
      <c r="E12" s="662" t="s">
        <v>4335</v>
      </c>
      <c r="F12" s="665"/>
      <c r="G12" s="665"/>
      <c r="H12" s="678">
        <v>0</v>
      </c>
      <c r="I12" s="665">
        <v>62</v>
      </c>
      <c r="J12" s="665">
        <v>3656.7017723244112</v>
      </c>
      <c r="K12" s="678">
        <v>1</v>
      </c>
      <c r="L12" s="665">
        <v>62</v>
      </c>
      <c r="M12" s="666">
        <v>3656.7017723244112</v>
      </c>
    </row>
    <row r="13" spans="1:13" ht="14.4" customHeight="1" x14ac:dyDescent="0.3">
      <c r="A13" s="661" t="s">
        <v>580</v>
      </c>
      <c r="B13" s="662" t="s">
        <v>4333</v>
      </c>
      <c r="C13" s="662" t="s">
        <v>1969</v>
      </c>
      <c r="D13" s="662" t="s">
        <v>1970</v>
      </c>
      <c r="E13" s="662" t="s">
        <v>4334</v>
      </c>
      <c r="F13" s="665"/>
      <c r="G13" s="665"/>
      <c r="H13" s="678">
        <v>0</v>
      </c>
      <c r="I13" s="665">
        <v>4</v>
      </c>
      <c r="J13" s="665">
        <v>271.32</v>
      </c>
      <c r="K13" s="678">
        <v>1</v>
      </c>
      <c r="L13" s="665">
        <v>4</v>
      </c>
      <c r="M13" s="666">
        <v>271.32</v>
      </c>
    </row>
    <row r="14" spans="1:13" ht="14.4" customHeight="1" x14ac:dyDescent="0.3">
      <c r="A14" s="661" t="s">
        <v>580</v>
      </c>
      <c r="B14" s="662" t="s">
        <v>4336</v>
      </c>
      <c r="C14" s="662" t="s">
        <v>1808</v>
      </c>
      <c r="D14" s="662" t="s">
        <v>4337</v>
      </c>
      <c r="E14" s="662" t="s">
        <v>4338</v>
      </c>
      <c r="F14" s="665"/>
      <c r="G14" s="665"/>
      <c r="H14" s="678">
        <v>0</v>
      </c>
      <c r="I14" s="665">
        <v>5</v>
      </c>
      <c r="J14" s="665">
        <v>479.37999999999994</v>
      </c>
      <c r="K14" s="678">
        <v>1</v>
      </c>
      <c r="L14" s="665">
        <v>5</v>
      </c>
      <c r="M14" s="666">
        <v>479.37999999999994</v>
      </c>
    </row>
    <row r="15" spans="1:13" ht="14.4" customHeight="1" x14ac:dyDescent="0.3">
      <c r="A15" s="661" t="s">
        <v>580</v>
      </c>
      <c r="B15" s="662" t="s">
        <v>4339</v>
      </c>
      <c r="C15" s="662" t="s">
        <v>1889</v>
      </c>
      <c r="D15" s="662" t="s">
        <v>1890</v>
      </c>
      <c r="E15" s="662" t="s">
        <v>1891</v>
      </c>
      <c r="F15" s="665"/>
      <c r="G15" s="665"/>
      <c r="H15" s="678">
        <v>0</v>
      </c>
      <c r="I15" s="665">
        <v>4</v>
      </c>
      <c r="J15" s="665">
        <v>253.85938536735333</v>
      </c>
      <c r="K15" s="678">
        <v>1</v>
      </c>
      <c r="L15" s="665">
        <v>4</v>
      </c>
      <c r="M15" s="666">
        <v>253.85938536735333</v>
      </c>
    </row>
    <row r="16" spans="1:13" ht="14.4" customHeight="1" x14ac:dyDescent="0.3">
      <c r="A16" s="661" t="s">
        <v>580</v>
      </c>
      <c r="B16" s="662" t="s">
        <v>4339</v>
      </c>
      <c r="C16" s="662" t="s">
        <v>2067</v>
      </c>
      <c r="D16" s="662" t="s">
        <v>1890</v>
      </c>
      <c r="E16" s="662" t="s">
        <v>2068</v>
      </c>
      <c r="F16" s="665"/>
      <c r="G16" s="665"/>
      <c r="H16" s="678">
        <v>0</v>
      </c>
      <c r="I16" s="665">
        <v>1</v>
      </c>
      <c r="J16" s="665">
        <v>123.87853750966588</v>
      </c>
      <c r="K16" s="678">
        <v>1</v>
      </c>
      <c r="L16" s="665">
        <v>1</v>
      </c>
      <c r="M16" s="666">
        <v>123.87853750966588</v>
      </c>
    </row>
    <row r="17" spans="1:13" ht="14.4" customHeight="1" x14ac:dyDescent="0.3">
      <c r="A17" s="661" t="s">
        <v>580</v>
      </c>
      <c r="B17" s="662" t="s">
        <v>4340</v>
      </c>
      <c r="C17" s="662" t="s">
        <v>1962</v>
      </c>
      <c r="D17" s="662" t="s">
        <v>1963</v>
      </c>
      <c r="E17" s="662" t="s">
        <v>1964</v>
      </c>
      <c r="F17" s="665"/>
      <c r="G17" s="665"/>
      <c r="H17" s="678">
        <v>0</v>
      </c>
      <c r="I17" s="665">
        <v>22</v>
      </c>
      <c r="J17" s="665">
        <v>1580.4888040180592</v>
      </c>
      <c r="K17" s="678">
        <v>1</v>
      </c>
      <c r="L17" s="665">
        <v>22</v>
      </c>
      <c r="M17" s="666">
        <v>1580.4888040180592</v>
      </c>
    </row>
    <row r="18" spans="1:13" ht="14.4" customHeight="1" x14ac:dyDescent="0.3">
      <c r="A18" s="661" t="s">
        <v>580</v>
      </c>
      <c r="B18" s="662" t="s">
        <v>4341</v>
      </c>
      <c r="C18" s="662" t="s">
        <v>2018</v>
      </c>
      <c r="D18" s="662" t="s">
        <v>4342</v>
      </c>
      <c r="E18" s="662" t="s">
        <v>4343</v>
      </c>
      <c r="F18" s="665"/>
      <c r="G18" s="665"/>
      <c r="H18" s="678">
        <v>0</v>
      </c>
      <c r="I18" s="665">
        <v>2</v>
      </c>
      <c r="J18" s="665">
        <v>1258.2560172459675</v>
      </c>
      <c r="K18" s="678">
        <v>1</v>
      </c>
      <c r="L18" s="665">
        <v>2</v>
      </c>
      <c r="M18" s="666">
        <v>1258.2560172459675</v>
      </c>
    </row>
    <row r="19" spans="1:13" ht="14.4" customHeight="1" x14ac:dyDescent="0.3">
      <c r="A19" s="661" t="s">
        <v>580</v>
      </c>
      <c r="B19" s="662" t="s">
        <v>4344</v>
      </c>
      <c r="C19" s="662" t="s">
        <v>1954</v>
      </c>
      <c r="D19" s="662" t="s">
        <v>1955</v>
      </c>
      <c r="E19" s="662" t="s">
        <v>4345</v>
      </c>
      <c r="F19" s="665"/>
      <c r="G19" s="665"/>
      <c r="H19" s="678">
        <v>0</v>
      </c>
      <c r="I19" s="665">
        <v>15</v>
      </c>
      <c r="J19" s="665">
        <v>7008.6810499235926</v>
      </c>
      <c r="K19" s="678">
        <v>1</v>
      </c>
      <c r="L19" s="665">
        <v>15</v>
      </c>
      <c r="M19" s="666">
        <v>7008.6810499235926</v>
      </c>
    </row>
    <row r="20" spans="1:13" ht="14.4" customHeight="1" x14ac:dyDescent="0.3">
      <c r="A20" s="661" t="s">
        <v>580</v>
      </c>
      <c r="B20" s="662" t="s">
        <v>4346</v>
      </c>
      <c r="C20" s="662" t="s">
        <v>2102</v>
      </c>
      <c r="D20" s="662" t="s">
        <v>2103</v>
      </c>
      <c r="E20" s="662" t="s">
        <v>2104</v>
      </c>
      <c r="F20" s="665"/>
      <c r="G20" s="665"/>
      <c r="H20" s="678">
        <v>0</v>
      </c>
      <c r="I20" s="665">
        <v>14</v>
      </c>
      <c r="J20" s="665">
        <v>1300.4670746840686</v>
      </c>
      <c r="K20" s="678">
        <v>1</v>
      </c>
      <c r="L20" s="665">
        <v>14</v>
      </c>
      <c r="M20" s="666">
        <v>1300.4670746840686</v>
      </c>
    </row>
    <row r="21" spans="1:13" ht="14.4" customHeight="1" x14ac:dyDescent="0.3">
      <c r="A21" s="661" t="s">
        <v>580</v>
      </c>
      <c r="B21" s="662" t="s">
        <v>4346</v>
      </c>
      <c r="C21" s="662" t="s">
        <v>1862</v>
      </c>
      <c r="D21" s="662" t="s">
        <v>1863</v>
      </c>
      <c r="E21" s="662" t="s">
        <v>4347</v>
      </c>
      <c r="F21" s="665"/>
      <c r="G21" s="665"/>
      <c r="H21" s="678">
        <v>0</v>
      </c>
      <c r="I21" s="665">
        <v>8</v>
      </c>
      <c r="J21" s="665">
        <v>394.55925256352054</v>
      </c>
      <c r="K21" s="678">
        <v>1</v>
      </c>
      <c r="L21" s="665">
        <v>8</v>
      </c>
      <c r="M21" s="666">
        <v>394.55925256352054</v>
      </c>
    </row>
    <row r="22" spans="1:13" ht="14.4" customHeight="1" x14ac:dyDescent="0.3">
      <c r="A22" s="661" t="s">
        <v>580</v>
      </c>
      <c r="B22" s="662" t="s">
        <v>4346</v>
      </c>
      <c r="C22" s="662" t="s">
        <v>1866</v>
      </c>
      <c r="D22" s="662" t="s">
        <v>1867</v>
      </c>
      <c r="E22" s="662" t="s">
        <v>4348</v>
      </c>
      <c r="F22" s="665"/>
      <c r="G22" s="665"/>
      <c r="H22" s="678">
        <v>0</v>
      </c>
      <c r="I22" s="665">
        <v>6</v>
      </c>
      <c r="J22" s="665">
        <v>490.41065140226891</v>
      </c>
      <c r="K22" s="678">
        <v>1</v>
      </c>
      <c r="L22" s="665">
        <v>6</v>
      </c>
      <c r="M22" s="666">
        <v>490.41065140226891</v>
      </c>
    </row>
    <row r="23" spans="1:13" ht="14.4" customHeight="1" x14ac:dyDescent="0.3">
      <c r="A23" s="661" t="s">
        <v>580</v>
      </c>
      <c r="B23" s="662" t="s">
        <v>4349</v>
      </c>
      <c r="C23" s="662" t="s">
        <v>1938</v>
      </c>
      <c r="D23" s="662" t="s">
        <v>1939</v>
      </c>
      <c r="E23" s="662" t="s">
        <v>1940</v>
      </c>
      <c r="F23" s="665"/>
      <c r="G23" s="665"/>
      <c r="H23" s="678">
        <v>0</v>
      </c>
      <c r="I23" s="665">
        <v>8</v>
      </c>
      <c r="J23" s="665">
        <v>157.16982906518245</v>
      </c>
      <c r="K23" s="678">
        <v>1</v>
      </c>
      <c r="L23" s="665">
        <v>8</v>
      </c>
      <c r="M23" s="666">
        <v>157.16982906518245</v>
      </c>
    </row>
    <row r="24" spans="1:13" ht="14.4" customHeight="1" x14ac:dyDescent="0.3">
      <c r="A24" s="661" t="s">
        <v>580</v>
      </c>
      <c r="B24" s="662" t="s">
        <v>4349</v>
      </c>
      <c r="C24" s="662" t="s">
        <v>1935</v>
      </c>
      <c r="D24" s="662" t="s">
        <v>1936</v>
      </c>
      <c r="E24" s="662" t="s">
        <v>1717</v>
      </c>
      <c r="F24" s="665"/>
      <c r="G24" s="665"/>
      <c r="H24" s="678">
        <v>0</v>
      </c>
      <c r="I24" s="665">
        <v>8</v>
      </c>
      <c r="J24" s="665">
        <v>183.77858652253468</v>
      </c>
      <c r="K24" s="678">
        <v>1</v>
      </c>
      <c r="L24" s="665">
        <v>8</v>
      </c>
      <c r="M24" s="666">
        <v>183.77858652253468</v>
      </c>
    </row>
    <row r="25" spans="1:13" ht="14.4" customHeight="1" x14ac:dyDescent="0.3">
      <c r="A25" s="661" t="s">
        <v>580</v>
      </c>
      <c r="B25" s="662" t="s">
        <v>4350</v>
      </c>
      <c r="C25" s="662" t="s">
        <v>1895</v>
      </c>
      <c r="D25" s="662" t="s">
        <v>1896</v>
      </c>
      <c r="E25" s="662" t="s">
        <v>4351</v>
      </c>
      <c r="F25" s="665"/>
      <c r="G25" s="665"/>
      <c r="H25" s="678">
        <v>0</v>
      </c>
      <c r="I25" s="665">
        <v>4</v>
      </c>
      <c r="J25" s="665">
        <v>379.39999999999992</v>
      </c>
      <c r="K25" s="678">
        <v>1</v>
      </c>
      <c r="L25" s="665">
        <v>4</v>
      </c>
      <c r="M25" s="666">
        <v>379.39999999999992</v>
      </c>
    </row>
    <row r="26" spans="1:13" ht="14.4" customHeight="1" x14ac:dyDescent="0.3">
      <c r="A26" s="661" t="s">
        <v>580</v>
      </c>
      <c r="B26" s="662" t="s">
        <v>4350</v>
      </c>
      <c r="C26" s="662" t="s">
        <v>1898</v>
      </c>
      <c r="D26" s="662" t="s">
        <v>1899</v>
      </c>
      <c r="E26" s="662" t="s">
        <v>4352</v>
      </c>
      <c r="F26" s="665"/>
      <c r="G26" s="665"/>
      <c r="H26" s="678">
        <v>0</v>
      </c>
      <c r="I26" s="665">
        <v>5</v>
      </c>
      <c r="J26" s="665">
        <v>692.7291136541769</v>
      </c>
      <c r="K26" s="678">
        <v>1</v>
      </c>
      <c r="L26" s="665">
        <v>5</v>
      </c>
      <c r="M26" s="666">
        <v>692.7291136541769</v>
      </c>
    </row>
    <row r="27" spans="1:13" ht="14.4" customHeight="1" x14ac:dyDescent="0.3">
      <c r="A27" s="661" t="s">
        <v>580</v>
      </c>
      <c r="B27" s="662" t="s">
        <v>4350</v>
      </c>
      <c r="C27" s="662" t="s">
        <v>1990</v>
      </c>
      <c r="D27" s="662" t="s">
        <v>4353</v>
      </c>
      <c r="E27" s="662" t="s">
        <v>4354</v>
      </c>
      <c r="F27" s="665"/>
      <c r="G27" s="665"/>
      <c r="H27" s="678">
        <v>0</v>
      </c>
      <c r="I27" s="665">
        <v>1</v>
      </c>
      <c r="J27" s="665">
        <v>112.26999999999998</v>
      </c>
      <c r="K27" s="678">
        <v>1</v>
      </c>
      <c r="L27" s="665">
        <v>1</v>
      </c>
      <c r="M27" s="666">
        <v>112.26999999999998</v>
      </c>
    </row>
    <row r="28" spans="1:13" ht="14.4" customHeight="1" x14ac:dyDescent="0.3">
      <c r="A28" s="661" t="s">
        <v>580</v>
      </c>
      <c r="B28" s="662" t="s">
        <v>4350</v>
      </c>
      <c r="C28" s="662" t="s">
        <v>1909</v>
      </c>
      <c r="D28" s="662" t="s">
        <v>4355</v>
      </c>
      <c r="E28" s="662" t="s">
        <v>1130</v>
      </c>
      <c r="F28" s="665"/>
      <c r="G28" s="665"/>
      <c r="H28" s="678">
        <v>0</v>
      </c>
      <c r="I28" s="665">
        <v>14</v>
      </c>
      <c r="J28" s="665">
        <v>1937.9659700030475</v>
      </c>
      <c r="K28" s="678">
        <v>1</v>
      </c>
      <c r="L28" s="665">
        <v>14</v>
      </c>
      <c r="M28" s="666">
        <v>1937.9659700030475</v>
      </c>
    </row>
    <row r="29" spans="1:13" ht="14.4" customHeight="1" x14ac:dyDescent="0.3">
      <c r="A29" s="661" t="s">
        <v>580</v>
      </c>
      <c r="B29" s="662" t="s">
        <v>4356</v>
      </c>
      <c r="C29" s="662" t="s">
        <v>2120</v>
      </c>
      <c r="D29" s="662" t="s">
        <v>1879</v>
      </c>
      <c r="E29" s="662" t="s">
        <v>4357</v>
      </c>
      <c r="F29" s="665">
        <v>4</v>
      </c>
      <c r="G29" s="665">
        <v>4425.04</v>
      </c>
      <c r="H29" s="678">
        <v>0.25000000743831929</v>
      </c>
      <c r="I29" s="665">
        <v>12</v>
      </c>
      <c r="J29" s="665">
        <v>13275.119473362249</v>
      </c>
      <c r="K29" s="678">
        <v>0.74999999256168071</v>
      </c>
      <c r="L29" s="665">
        <v>16</v>
      </c>
      <c r="M29" s="666">
        <v>17700.159473362248</v>
      </c>
    </row>
    <row r="30" spans="1:13" ht="14.4" customHeight="1" x14ac:dyDescent="0.3">
      <c r="A30" s="661" t="s">
        <v>580</v>
      </c>
      <c r="B30" s="662" t="s">
        <v>4356</v>
      </c>
      <c r="C30" s="662" t="s">
        <v>2125</v>
      </c>
      <c r="D30" s="662" t="s">
        <v>1879</v>
      </c>
      <c r="E30" s="662" t="s">
        <v>4358</v>
      </c>
      <c r="F30" s="665">
        <v>1</v>
      </c>
      <c r="G30" s="665">
        <v>1895.77</v>
      </c>
      <c r="H30" s="678">
        <v>0.33333348555815895</v>
      </c>
      <c r="I30" s="665">
        <v>2</v>
      </c>
      <c r="J30" s="665">
        <v>3791.5374027518674</v>
      </c>
      <c r="K30" s="678">
        <v>0.66666651444184111</v>
      </c>
      <c r="L30" s="665">
        <v>3</v>
      </c>
      <c r="M30" s="666">
        <v>5687.3074027518669</v>
      </c>
    </row>
    <row r="31" spans="1:13" ht="14.4" customHeight="1" x14ac:dyDescent="0.3">
      <c r="A31" s="661" t="s">
        <v>580</v>
      </c>
      <c r="B31" s="662" t="s">
        <v>4356</v>
      </c>
      <c r="C31" s="662" t="s">
        <v>2123</v>
      </c>
      <c r="D31" s="662" t="s">
        <v>1821</v>
      </c>
      <c r="E31" s="662" t="s">
        <v>4359</v>
      </c>
      <c r="F31" s="665">
        <v>10</v>
      </c>
      <c r="G31" s="665">
        <v>3014.6857968762401</v>
      </c>
      <c r="H31" s="678">
        <v>0.14492717542190403</v>
      </c>
      <c r="I31" s="665">
        <v>59</v>
      </c>
      <c r="J31" s="665">
        <v>17786.697988463206</v>
      </c>
      <c r="K31" s="678">
        <v>0.85507282457809586</v>
      </c>
      <c r="L31" s="665">
        <v>69</v>
      </c>
      <c r="M31" s="666">
        <v>20801.383785339447</v>
      </c>
    </row>
    <row r="32" spans="1:13" ht="14.4" customHeight="1" x14ac:dyDescent="0.3">
      <c r="A32" s="661" t="s">
        <v>580</v>
      </c>
      <c r="B32" s="662" t="s">
        <v>4356</v>
      </c>
      <c r="C32" s="662" t="s">
        <v>2124</v>
      </c>
      <c r="D32" s="662" t="s">
        <v>1821</v>
      </c>
      <c r="E32" s="662" t="s">
        <v>4360</v>
      </c>
      <c r="F32" s="665">
        <v>10</v>
      </c>
      <c r="G32" s="665">
        <v>6306.6088030382671</v>
      </c>
      <c r="H32" s="678">
        <v>0.19607866876980709</v>
      </c>
      <c r="I32" s="665">
        <v>41</v>
      </c>
      <c r="J32" s="665">
        <v>25857.057151069748</v>
      </c>
      <c r="K32" s="678">
        <v>0.80392133123019294</v>
      </c>
      <c r="L32" s="665">
        <v>51</v>
      </c>
      <c r="M32" s="666">
        <v>32163.665954108015</v>
      </c>
    </row>
    <row r="33" spans="1:13" ht="14.4" customHeight="1" x14ac:dyDescent="0.3">
      <c r="A33" s="661" t="s">
        <v>580</v>
      </c>
      <c r="B33" s="662" t="s">
        <v>4356</v>
      </c>
      <c r="C33" s="662" t="s">
        <v>2126</v>
      </c>
      <c r="D33" s="662" t="s">
        <v>1821</v>
      </c>
      <c r="E33" s="662" t="s">
        <v>4361</v>
      </c>
      <c r="F33" s="665"/>
      <c r="G33" s="665"/>
      <c r="H33" s="678">
        <v>0</v>
      </c>
      <c r="I33" s="665">
        <v>12</v>
      </c>
      <c r="J33" s="665">
        <v>10963.792085413208</v>
      </c>
      <c r="K33" s="678">
        <v>1</v>
      </c>
      <c r="L33" s="665">
        <v>12</v>
      </c>
      <c r="M33" s="666">
        <v>10963.792085413208</v>
      </c>
    </row>
    <row r="34" spans="1:13" ht="14.4" customHeight="1" x14ac:dyDescent="0.3">
      <c r="A34" s="661" t="s">
        <v>580</v>
      </c>
      <c r="B34" s="662" t="s">
        <v>4356</v>
      </c>
      <c r="C34" s="662" t="s">
        <v>2121</v>
      </c>
      <c r="D34" s="662" t="s">
        <v>1821</v>
      </c>
      <c r="E34" s="662" t="s">
        <v>4362</v>
      </c>
      <c r="F34" s="665"/>
      <c r="G34" s="665"/>
      <c r="H34" s="678">
        <v>0</v>
      </c>
      <c r="I34" s="665">
        <v>50</v>
      </c>
      <c r="J34" s="665">
        <v>20447.485081161114</v>
      </c>
      <c r="K34" s="678">
        <v>1</v>
      </c>
      <c r="L34" s="665">
        <v>50</v>
      </c>
      <c r="M34" s="666">
        <v>20447.485081161114</v>
      </c>
    </row>
    <row r="35" spans="1:13" ht="14.4" customHeight="1" x14ac:dyDescent="0.3">
      <c r="A35" s="661" t="s">
        <v>580</v>
      </c>
      <c r="B35" s="662" t="s">
        <v>4356</v>
      </c>
      <c r="C35" s="662" t="s">
        <v>2022</v>
      </c>
      <c r="D35" s="662" t="s">
        <v>1821</v>
      </c>
      <c r="E35" s="662" t="s">
        <v>4359</v>
      </c>
      <c r="F35" s="665"/>
      <c r="G35" s="665"/>
      <c r="H35" s="678">
        <v>0</v>
      </c>
      <c r="I35" s="665">
        <v>53</v>
      </c>
      <c r="J35" s="665">
        <v>16005.283357760683</v>
      </c>
      <c r="K35" s="678">
        <v>1</v>
      </c>
      <c r="L35" s="665">
        <v>53</v>
      </c>
      <c r="M35" s="666">
        <v>16005.283357760683</v>
      </c>
    </row>
    <row r="36" spans="1:13" ht="14.4" customHeight="1" x14ac:dyDescent="0.3">
      <c r="A36" s="661" t="s">
        <v>580</v>
      </c>
      <c r="B36" s="662" t="s">
        <v>4356</v>
      </c>
      <c r="C36" s="662" t="s">
        <v>2025</v>
      </c>
      <c r="D36" s="662" t="s">
        <v>1821</v>
      </c>
      <c r="E36" s="662" t="s">
        <v>4362</v>
      </c>
      <c r="F36" s="665"/>
      <c r="G36" s="665"/>
      <c r="H36" s="678">
        <v>0</v>
      </c>
      <c r="I36" s="665">
        <v>26</v>
      </c>
      <c r="J36" s="665">
        <v>10632.7</v>
      </c>
      <c r="K36" s="678">
        <v>1</v>
      </c>
      <c r="L36" s="665">
        <v>26</v>
      </c>
      <c r="M36" s="666">
        <v>10632.7</v>
      </c>
    </row>
    <row r="37" spans="1:13" ht="14.4" customHeight="1" x14ac:dyDescent="0.3">
      <c r="A37" s="661" t="s">
        <v>580</v>
      </c>
      <c r="B37" s="662" t="s">
        <v>4356</v>
      </c>
      <c r="C37" s="662" t="s">
        <v>1820</v>
      </c>
      <c r="D37" s="662" t="s">
        <v>1821</v>
      </c>
      <c r="E37" s="662" t="s">
        <v>4360</v>
      </c>
      <c r="F37" s="665"/>
      <c r="G37" s="665"/>
      <c r="H37" s="678">
        <v>0</v>
      </c>
      <c r="I37" s="665">
        <v>30</v>
      </c>
      <c r="J37" s="665">
        <v>18977.149000000001</v>
      </c>
      <c r="K37" s="678">
        <v>1</v>
      </c>
      <c r="L37" s="665">
        <v>30</v>
      </c>
      <c r="M37" s="666">
        <v>18977.149000000001</v>
      </c>
    </row>
    <row r="38" spans="1:13" ht="14.4" customHeight="1" x14ac:dyDescent="0.3">
      <c r="A38" s="661" t="s">
        <v>580</v>
      </c>
      <c r="B38" s="662" t="s">
        <v>4356</v>
      </c>
      <c r="C38" s="662" t="s">
        <v>1824</v>
      </c>
      <c r="D38" s="662" t="s">
        <v>1821</v>
      </c>
      <c r="E38" s="662" t="s">
        <v>4363</v>
      </c>
      <c r="F38" s="665"/>
      <c r="G38" s="665"/>
      <c r="H38" s="678">
        <v>0</v>
      </c>
      <c r="I38" s="665">
        <v>79</v>
      </c>
      <c r="J38" s="665">
        <v>56974.79994976033</v>
      </c>
      <c r="K38" s="678">
        <v>1</v>
      </c>
      <c r="L38" s="665">
        <v>79</v>
      </c>
      <c r="M38" s="666">
        <v>56974.79994976033</v>
      </c>
    </row>
    <row r="39" spans="1:13" ht="14.4" customHeight="1" x14ac:dyDescent="0.3">
      <c r="A39" s="661" t="s">
        <v>580</v>
      </c>
      <c r="B39" s="662" t="s">
        <v>4356</v>
      </c>
      <c r="C39" s="662" t="s">
        <v>1827</v>
      </c>
      <c r="D39" s="662" t="s">
        <v>1821</v>
      </c>
      <c r="E39" s="662" t="s">
        <v>4361</v>
      </c>
      <c r="F39" s="665"/>
      <c r="G39" s="665"/>
      <c r="H39" s="678">
        <v>0</v>
      </c>
      <c r="I39" s="665">
        <v>7</v>
      </c>
      <c r="J39" s="665">
        <v>6395.5499999999993</v>
      </c>
      <c r="K39" s="678">
        <v>1</v>
      </c>
      <c r="L39" s="665">
        <v>7</v>
      </c>
      <c r="M39" s="666">
        <v>6395.5499999999993</v>
      </c>
    </row>
    <row r="40" spans="1:13" ht="14.4" customHeight="1" x14ac:dyDescent="0.3">
      <c r="A40" s="661" t="s">
        <v>580</v>
      </c>
      <c r="B40" s="662" t="s">
        <v>4356</v>
      </c>
      <c r="C40" s="662" t="s">
        <v>1878</v>
      </c>
      <c r="D40" s="662" t="s">
        <v>1879</v>
      </c>
      <c r="E40" s="662" t="s">
        <v>4357</v>
      </c>
      <c r="F40" s="665"/>
      <c r="G40" s="665"/>
      <c r="H40" s="678">
        <v>0</v>
      </c>
      <c r="I40" s="665">
        <v>11</v>
      </c>
      <c r="J40" s="665">
        <v>12490.068812975425</v>
      </c>
      <c r="K40" s="678">
        <v>1</v>
      </c>
      <c r="L40" s="665">
        <v>11</v>
      </c>
      <c r="M40" s="666">
        <v>12490.068812975425</v>
      </c>
    </row>
    <row r="41" spans="1:13" ht="14.4" customHeight="1" x14ac:dyDescent="0.3">
      <c r="A41" s="661" t="s">
        <v>580</v>
      </c>
      <c r="B41" s="662" t="s">
        <v>4356</v>
      </c>
      <c r="C41" s="662" t="s">
        <v>1882</v>
      </c>
      <c r="D41" s="662" t="s">
        <v>1879</v>
      </c>
      <c r="E41" s="662" t="s">
        <v>4364</v>
      </c>
      <c r="F41" s="665"/>
      <c r="G41" s="665"/>
      <c r="H41" s="678">
        <v>0</v>
      </c>
      <c r="I41" s="665">
        <v>19</v>
      </c>
      <c r="J41" s="665">
        <v>28721.977856307378</v>
      </c>
      <c r="K41" s="678">
        <v>1</v>
      </c>
      <c r="L41" s="665">
        <v>19</v>
      </c>
      <c r="M41" s="666">
        <v>28721.977856307378</v>
      </c>
    </row>
    <row r="42" spans="1:13" ht="14.4" customHeight="1" x14ac:dyDescent="0.3">
      <c r="A42" s="661" t="s">
        <v>580</v>
      </c>
      <c r="B42" s="662" t="s">
        <v>4356</v>
      </c>
      <c r="C42" s="662" t="s">
        <v>1885</v>
      </c>
      <c r="D42" s="662" t="s">
        <v>1879</v>
      </c>
      <c r="E42" s="662" t="s">
        <v>4358</v>
      </c>
      <c r="F42" s="665"/>
      <c r="G42" s="665"/>
      <c r="H42" s="678">
        <v>0</v>
      </c>
      <c r="I42" s="665">
        <v>2</v>
      </c>
      <c r="J42" s="665">
        <v>3791.54</v>
      </c>
      <c r="K42" s="678">
        <v>1</v>
      </c>
      <c r="L42" s="665">
        <v>2</v>
      </c>
      <c r="M42" s="666">
        <v>3791.54</v>
      </c>
    </row>
    <row r="43" spans="1:13" ht="14.4" customHeight="1" x14ac:dyDescent="0.3">
      <c r="A43" s="661" t="s">
        <v>580</v>
      </c>
      <c r="B43" s="662" t="s">
        <v>4365</v>
      </c>
      <c r="C43" s="662" t="s">
        <v>2099</v>
      </c>
      <c r="D43" s="662" t="s">
        <v>2100</v>
      </c>
      <c r="E43" s="662" t="s">
        <v>2101</v>
      </c>
      <c r="F43" s="665"/>
      <c r="G43" s="665"/>
      <c r="H43" s="678">
        <v>0</v>
      </c>
      <c r="I43" s="665">
        <v>42</v>
      </c>
      <c r="J43" s="665">
        <v>2937.2409469113131</v>
      </c>
      <c r="K43" s="678">
        <v>1</v>
      </c>
      <c r="L43" s="665">
        <v>42</v>
      </c>
      <c r="M43" s="666">
        <v>2937.2409469113131</v>
      </c>
    </row>
    <row r="44" spans="1:13" ht="14.4" customHeight="1" x14ac:dyDescent="0.3">
      <c r="A44" s="661" t="s">
        <v>580</v>
      </c>
      <c r="B44" s="662" t="s">
        <v>4365</v>
      </c>
      <c r="C44" s="662" t="s">
        <v>2118</v>
      </c>
      <c r="D44" s="662" t="s">
        <v>2100</v>
      </c>
      <c r="E44" s="662" t="s">
        <v>2119</v>
      </c>
      <c r="F44" s="665"/>
      <c r="G44" s="665"/>
      <c r="H44" s="678">
        <v>0</v>
      </c>
      <c r="I44" s="665">
        <v>9</v>
      </c>
      <c r="J44" s="665">
        <v>1261.8814920060834</v>
      </c>
      <c r="K44" s="678">
        <v>1</v>
      </c>
      <c r="L44" s="665">
        <v>9</v>
      </c>
      <c r="M44" s="666">
        <v>1261.8814920060834</v>
      </c>
    </row>
    <row r="45" spans="1:13" ht="14.4" customHeight="1" x14ac:dyDescent="0.3">
      <c r="A45" s="661" t="s">
        <v>580</v>
      </c>
      <c r="B45" s="662" t="s">
        <v>4366</v>
      </c>
      <c r="C45" s="662" t="s">
        <v>1023</v>
      </c>
      <c r="D45" s="662" t="s">
        <v>1024</v>
      </c>
      <c r="E45" s="662" t="s">
        <v>4367</v>
      </c>
      <c r="F45" s="665"/>
      <c r="G45" s="665"/>
      <c r="H45" s="678">
        <v>0</v>
      </c>
      <c r="I45" s="665">
        <v>1</v>
      </c>
      <c r="J45" s="665">
        <v>1149.425</v>
      </c>
      <c r="K45" s="678">
        <v>1</v>
      </c>
      <c r="L45" s="665">
        <v>1</v>
      </c>
      <c r="M45" s="666">
        <v>1149.425</v>
      </c>
    </row>
    <row r="46" spans="1:13" ht="14.4" customHeight="1" x14ac:dyDescent="0.3">
      <c r="A46" s="661" t="s">
        <v>580</v>
      </c>
      <c r="B46" s="662" t="s">
        <v>4368</v>
      </c>
      <c r="C46" s="662" t="s">
        <v>790</v>
      </c>
      <c r="D46" s="662" t="s">
        <v>4369</v>
      </c>
      <c r="E46" s="662" t="s">
        <v>4370</v>
      </c>
      <c r="F46" s="665"/>
      <c r="G46" s="665"/>
      <c r="H46" s="678">
        <v>0</v>
      </c>
      <c r="I46" s="665">
        <v>2</v>
      </c>
      <c r="J46" s="665">
        <v>2374.2926299158071</v>
      </c>
      <c r="K46" s="678">
        <v>1</v>
      </c>
      <c r="L46" s="665">
        <v>2</v>
      </c>
      <c r="M46" s="666">
        <v>2374.2926299158071</v>
      </c>
    </row>
    <row r="47" spans="1:13" ht="14.4" customHeight="1" x14ac:dyDescent="0.3">
      <c r="A47" s="661" t="s">
        <v>580</v>
      </c>
      <c r="B47" s="662" t="s">
        <v>4371</v>
      </c>
      <c r="C47" s="662" t="s">
        <v>1922</v>
      </c>
      <c r="D47" s="662" t="s">
        <v>1795</v>
      </c>
      <c r="E47" s="662" t="s">
        <v>4372</v>
      </c>
      <c r="F47" s="665"/>
      <c r="G47" s="665"/>
      <c r="H47" s="678">
        <v>0</v>
      </c>
      <c r="I47" s="665">
        <v>208</v>
      </c>
      <c r="J47" s="665">
        <v>26973.911896400296</v>
      </c>
      <c r="K47" s="678">
        <v>1</v>
      </c>
      <c r="L47" s="665">
        <v>208</v>
      </c>
      <c r="M47" s="666">
        <v>26973.911896400296</v>
      </c>
    </row>
    <row r="48" spans="1:13" ht="14.4" customHeight="1" x14ac:dyDescent="0.3">
      <c r="A48" s="661" t="s">
        <v>580</v>
      </c>
      <c r="B48" s="662" t="s">
        <v>4371</v>
      </c>
      <c r="C48" s="662" t="s">
        <v>1794</v>
      </c>
      <c r="D48" s="662" t="s">
        <v>1795</v>
      </c>
      <c r="E48" s="662" t="s">
        <v>4373</v>
      </c>
      <c r="F48" s="665"/>
      <c r="G48" s="665"/>
      <c r="H48" s="678">
        <v>0</v>
      </c>
      <c r="I48" s="665">
        <v>82</v>
      </c>
      <c r="J48" s="665">
        <v>3707.645602704687</v>
      </c>
      <c r="K48" s="678">
        <v>1</v>
      </c>
      <c r="L48" s="665">
        <v>82</v>
      </c>
      <c r="M48" s="666">
        <v>3707.645602704687</v>
      </c>
    </row>
    <row r="49" spans="1:13" ht="14.4" customHeight="1" x14ac:dyDescent="0.3">
      <c r="A49" s="661" t="s">
        <v>580</v>
      </c>
      <c r="B49" s="662" t="s">
        <v>4371</v>
      </c>
      <c r="C49" s="662" t="s">
        <v>1798</v>
      </c>
      <c r="D49" s="662" t="s">
        <v>1795</v>
      </c>
      <c r="E49" s="662" t="s">
        <v>4374</v>
      </c>
      <c r="F49" s="665"/>
      <c r="G49" s="665"/>
      <c r="H49" s="678">
        <v>0</v>
      </c>
      <c r="I49" s="665">
        <v>14</v>
      </c>
      <c r="J49" s="665">
        <v>1267.1921144306802</v>
      </c>
      <c r="K49" s="678">
        <v>1</v>
      </c>
      <c r="L49" s="665">
        <v>14</v>
      </c>
      <c r="M49" s="666">
        <v>1267.1921144306802</v>
      </c>
    </row>
    <row r="50" spans="1:13" ht="14.4" customHeight="1" x14ac:dyDescent="0.3">
      <c r="A50" s="661" t="s">
        <v>580</v>
      </c>
      <c r="B50" s="662" t="s">
        <v>4375</v>
      </c>
      <c r="C50" s="662" t="s">
        <v>2109</v>
      </c>
      <c r="D50" s="662" t="s">
        <v>2110</v>
      </c>
      <c r="E50" s="662" t="s">
        <v>2111</v>
      </c>
      <c r="F50" s="665"/>
      <c r="G50" s="665"/>
      <c r="H50" s="678">
        <v>0</v>
      </c>
      <c r="I50" s="665">
        <v>1</v>
      </c>
      <c r="J50" s="665">
        <v>408.65221606422875</v>
      </c>
      <c r="K50" s="678">
        <v>1</v>
      </c>
      <c r="L50" s="665">
        <v>1</v>
      </c>
      <c r="M50" s="666">
        <v>408.65221606422875</v>
      </c>
    </row>
    <row r="51" spans="1:13" ht="14.4" customHeight="1" x14ac:dyDescent="0.3">
      <c r="A51" s="661" t="s">
        <v>580</v>
      </c>
      <c r="B51" s="662" t="s">
        <v>4375</v>
      </c>
      <c r="C51" s="662" t="s">
        <v>4376</v>
      </c>
      <c r="D51" s="662" t="s">
        <v>2110</v>
      </c>
      <c r="E51" s="662" t="s">
        <v>1516</v>
      </c>
      <c r="F51" s="665"/>
      <c r="G51" s="665"/>
      <c r="H51" s="678">
        <v>0</v>
      </c>
      <c r="I51" s="665">
        <v>1</v>
      </c>
      <c r="J51" s="665">
        <v>122.64</v>
      </c>
      <c r="K51" s="678">
        <v>1</v>
      </c>
      <c r="L51" s="665">
        <v>1</v>
      </c>
      <c r="M51" s="666">
        <v>122.64</v>
      </c>
    </row>
    <row r="52" spans="1:13" ht="14.4" customHeight="1" x14ac:dyDescent="0.3">
      <c r="A52" s="661" t="s">
        <v>580</v>
      </c>
      <c r="B52" s="662" t="s">
        <v>4377</v>
      </c>
      <c r="C52" s="662" t="s">
        <v>1853</v>
      </c>
      <c r="D52" s="662" t="s">
        <v>1854</v>
      </c>
      <c r="E52" s="662" t="s">
        <v>1620</v>
      </c>
      <c r="F52" s="665"/>
      <c r="G52" s="665"/>
      <c r="H52" s="678">
        <v>0</v>
      </c>
      <c r="I52" s="665">
        <v>5</v>
      </c>
      <c r="J52" s="665">
        <v>381.8</v>
      </c>
      <c r="K52" s="678">
        <v>1</v>
      </c>
      <c r="L52" s="665">
        <v>5</v>
      </c>
      <c r="M52" s="666">
        <v>381.8</v>
      </c>
    </row>
    <row r="53" spans="1:13" ht="14.4" customHeight="1" x14ac:dyDescent="0.3">
      <c r="A53" s="661" t="s">
        <v>580</v>
      </c>
      <c r="B53" s="662" t="s">
        <v>4377</v>
      </c>
      <c r="C53" s="662" t="s">
        <v>1856</v>
      </c>
      <c r="D53" s="662" t="s">
        <v>1854</v>
      </c>
      <c r="E53" s="662" t="s">
        <v>1857</v>
      </c>
      <c r="F53" s="665"/>
      <c r="G53" s="665"/>
      <c r="H53" s="678">
        <v>0</v>
      </c>
      <c r="I53" s="665">
        <v>1</v>
      </c>
      <c r="J53" s="665">
        <v>267.26999999999992</v>
      </c>
      <c r="K53" s="678">
        <v>1</v>
      </c>
      <c r="L53" s="665">
        <v>1</v>
      </c>
      <c r="M53" s="666">
        <v>267.26999999999992</v>
      </c>
    </row>
    <row r="54" spans="1:13" ht="14.4" customHeight="1" x14ac:dyDescent="0.3">
      <c r="A54" s="661" t="s">
        <v>580</v>
      </c>
      <c r="B54" s="662" t="s">
        <v>4378</v>
      </c>
      <c r="C54" s="662" t="s">
        <v>1842</v>
      </c>
      <c r="D54" s="662" t="s">
        <v>1843</v>
      </c>
      <c r="E54" s="662" t="s">
        <v>1402</v>
      </c>
      <c r="F54" s="665"/>
      <c r="G54" s="665"/>
      <c r="H54" s="678">
        <v>0</v>
      </c>
      <c r="I54" s="665">
        <v>108</v>
      </c>
      <c r="J54" s="665">
        <v>5178.1958390690015</v>
      </c>
      <c r="K54" s="678">
        <v>1</v>
      </c>
      <c r="L54" s="665">
        <v>108</v>
      </c>
      <c r="M54" s="666">
        <v>5178.1958390690015</v>
      </c>
    </row>
    <row r="55" spans="1:13" ht="14.4" customHeight="1" x14ac:dyDescent="0.3">
      <c r="A55" s="661" t="s">
        <v>580</v>
      </c>
      <c r="B55" s="662" t="s">
        <v>4378</v>
      </c>
      <c r="C55" s="662" t="s">
        <v>1845</v>
      </c>
      <c r="D55" s="662" t="s">
        <v>1846</v>
      </c>
      <c r="E55" s="662" t="s">
        <v>1847</v>
      </c>
      <c r="F55" s="665"/>
      <c r="G55" s="665"/>
      <c r="H55" s="678">
        <v>0</v>
      </c>
      <c r="I55" s="665">
        <v>11</v>
      </c>
      <c r="J55" s="665">
        <v>579.64969902838675</v>
      </c>
      <c r="K55" s="678">
        <v>1</v>
      </c>
      <c r="L55" s="665">
        <v>11</v>
      </c>
      <c r="M55" s="666">
        <v>579.64969902838675</v>
      </c>
    </row>
    <row r="56" spans="1:13" ht="14.4" customHeight="1" x14ac:dyDescent="0.3">
      <c r="A56" s="661" t="s">
        <v>580</v>
      </c>
      <c r="B56" s="662" t="s">
        <v>4379</v>
      </c>
      <c r="C56" s="662" t="s">
        <v>1942</v>
      </c>
      <c r="D56" s="662" t="s">
        <v>1943</v>
      </c>
      <c r="E56" s="662" t="s">
        <v>1944</v>
      </c>
      <c r="F56" s="665"/>
      <c r="G56" s="665"/>
      <c r="H56" s="678">
        <v>0</v>
      </c>
      <c r="I56" s="665">
        <v>5</v>
      </c>
      <c r="J56" s="665">
        <v>124.73000000000003</v>
      </c>
      <c r="K56" s="678">
        <v>1</v>
      </c>
      <c r="L56" s="665">
        <v>5</v>
      </c>
      <c r="M56" s="666">
        <v>124.73000000000003</v>
      </c>
    </row>
    <row r="57" spans="1:13" ht="14.4" customHeight="1" x14ac:dyDescent="0.3">
      <c r="A57" s="661" t="s">
        <v>580</v>
      </c>
      <c r="B57" s="662" t="s">
        <v>4379</v>
      </c>
      <c r="C57" s="662" t="s">
        <v>2038</v>
      </c>
      <c r="D57" s="662" t="s">
        <v>1943</v>
      </c>
      <c r="E57" s="662" t="s">
        <v>2039</v>
      </c>
      <c r="F57" s="665"/>
      <c r="G57" s="665"/>
      <c r="H57" s="678">
        <v>0</v>
      </c>
      <c r="I57" s="665">
        <v>2</v>
      </c>
      <c r="J57" s="665">
        <v>136.96</v>
      </c>
      <c r="K57" s="678">
        <v>1</v>
      </c>
      <c r="L57" s="665">
        <v>2</v>
      </c>
      <c r="M57" s="666">
        <v>136.96</v>
      </c>
    </row>
    <row r="58" spans="1:13" ht="14.4" customHeight="1" x14ac:dyDescent="0.3">
      <c r="A58" s="661" t="s">
        <v>580</v>
      </c>
      <c r="B58" s="662" t="s">
        <v>4379</v>
      </c>
      <c r="C58" s="662" t="s">
        <v>1946</v>
      </c>
      <c r="D58" s="662" t="s">
        <v>1947</v>
      </c>
      <c r="E58" s="662" t="s">
        <v>1948</v>
      </c>
      <c r="F58" s="665"/>
      <c r="G58" s="665"/>
      <c r="H58" s="678">
        <v>0</v>
      </c>
      <c r="I58" s="665">
        <v>1</v>
      </c>
      <c r="J58" s="665">
        <v>119.01999999999992</v>
      </c>
      <c r="K58" s="678">
        <v>1</v>
      </c>
      <c r="L58" s="665">
        <v>1</v>
      </c>
      <c r="M58" s="666">
        <v>119.01999999999992</v>
      </c>
    </row>
    <row r="59" spans="1:13" ht="14.4" customHeight="1" x14ac:dyDescent="0.3">
      <c r="A59" s="661" t="s">
        <v>580</v>
      </c>
      <c r="B59" s="662" t="s">
        <v>4380</v>
      </c>
      <c r="C59" s="662" t="s">
        <v>2006</v>
      </c>
      <c r="D59" s="662" t="s">
        <v>2007</v>
      </c>
      <c r="E59" s="662" t="s">
        <v>1610</v>
      </c>
      <c r="F59" s="665"/>
      <c r="G59" s="665"/>
      <c r="H59" s="678">
        <v>0</v>
      </c>
      <c r="I59" s="665">
        <v>27</v>
      </c>
      <c r="J59" s="665">
        <v>1061.3596755522976</v>
      </c>
      <c r="K59" s="678">
        <v>1</v>
      </c>
      <c r="L59" s="665">
        <v>27</v>
      </c>
      <c r="M59" s="666">
        <v>1061.3596755522976</v>
      </c>
    </row>
    <row r="60" spans="1:13" ht="14.4" customHeight="1" x14ac:dyDescent="0.3">
      <c r="A60" s="661" t="s">
        <v>580</v>
      </c>
      <c r="B60" s="662" t="s">
        <v>4380</v>
      </c>
      <c r="C60" s="662" t="s">
        <v>2074</v>
      </c>
      <c r="D60" s="662" t="s">
        <v>2007</v>
      </c>
      <c r="E60" s="662" t="s">
        <v>2075</v>
      </c>
      <c r="F60" s="665"/>
      <c r="G60" s="665"/>
      <c r="H60" s="678">
        <v>0</v>
      </c>
      <c r="I60" s="665">
        <v>3</v>
      </c>
      <c r="J60" s="665">
        <v>389.51999999999987</v>
      </c>
      <c r="K60" s="678">
        <v>1</v>
      </c>
      <c r="L60" s="665">
        <v>3</v>
      </c>
      <c r="M60" s="666">
        <v>389.51999999999987</v>
      </c>
    </row>
    <row r="61" spans="1:13" ht="14.4" customHeight="1" x14ac:dyDescent="0.3">
      <c r="A61" s="661" t="s">
        <v>580</v>
      </c>
      <c r="B61" s="662" t="s">
        <v>4380</v>
      </c>
      <c r="C61" s="662" t="s">
        <v>599</v>
      </c>
      <c r="D61" s="662" t="s">
        <v>600</v>
      </c>
      <c r="E61" s="662" t="s">
        <v>3177</v>
      </c>
      <c r="F61" s="665">
        <v>2</v>
      </c>
      <c r="G61" s="665">
        <v>131.97999999999999</v>
      </c>
      <c r="H61" s="678">
        <v>1</v>
      </c>
      <c r="I61" s="665"/>
      <c r="J61" s="665"/>
      <c r="K61" s="678">
        <v>0</v>
      </c>
      <c r="L61" s="665">
        <v>2</v>
      </c>
      <c r="M61" s="666">
        <v>131.97999999999999</v>
      </c>
    </row>
    <row r="62" spans="1:13" ht="14.4" customHeight="1" x14ac:dyDescent="0.3">
      <c r="A62" s="661" t="s">
        <v>580</v>
      </c>
      <c r="B62" s="662" t="s">
        <v>4381</v>
      </c>
      <c r="C62" s="662" t="s">
        <v>609</v>
      </c>
      <c r="D62" s="662" t="s">
        <v>610</v>
      </c>
      <c r="E62" s="662" t="s">
        <v>611</v>
      </c>
      <c r="F62" s="665">
        <v>2</v>
      </c>
      <c r="G62" s="665">
        <v>208.98999999999995</v>
      </c>
      <c r="H62" s="678">
        <v>1</v>
      </c>
      <c r="I62" s="665"/>
      <c r="J62" s="665"/>
      <c r="K62" s="678">
        <v>0</v>
      </c>
      <c r="L62" s="665">
        <v>2</v>
      </c>
      <c r="M62" s="666">
        <v>208.98999999999995</v>
      </c>
    </row>
    <row r="63" spans="1:13" ht="14.4" customHeight="1" x14ac:dyDescent="0.3">
      <c r="A63" s="661" t="s">
        <v>580</v>
      </c>
      <c r="B63" s="662" t="s">
        <v>4381</v>
      </c>
      <c r="C63" s="662" t="s">
        <v>2083</v>
      </c>
      <c r="D63" s="662" t="s">
        <v>2084</v>
      </c>
      <c r="E63" s="662" t="s">
        <v>4382</v>
      </c>
      <c r="F63" s="665"/>
      <c r="G63" s="665"/>
      <c r="H63" s="678">
        <v>0</v>
      </c>
      <c r="I63" s="665">
        <v>1</v>
      </c>
      <c r="J63" s="665">
        <v>149.24983230215946</v>
      </c>
      <c r="K63" s="678">
        <v>1</v>
      </c>
      <c r="L63" s="665">
        <v>1</v>
      </c>
      <c r="M63" s="666">
        <v>149.24983230215946</v>
      </c>
    </row>
    <row r="64" spans="1:13" ht="14.4" customHeight="1" x14ac:dyDescent="0.3">
      <c r="A64" s="661" t="s">
        <v>580</v>
      </c>
      <c r="B64" s="662" t="s">
        <v>4383</v>
      </c>
      <c r="C64" s="662" t="s">
        <v>1913</v>
      </c>
      <c r="D64" s="662" t="s">
        <v>1914</v>
      </c>
      <c r="E64" s="662" t="s">
        <v>1402</v>
      </c>
      <c r="F64" s="665"/>
      <c r="G64" s="665"/>
      <c r="H64" s="678">
        <v>0</v>
      </c>
      <c r="I64" s="665">
        <v>16</v>
      </c>
      <c r="J64" s="665">
        <v>1384.9573178535547</v>
      </c>
      <c r="K64" s="678">
        <v>1</v>
      </c>
      <c r="L64" s="665">
        <v>16</v>
      </c>
      <c r="M64" s="666">
        <v>1384.9573178535547</v>
      </c>
    </row>
    <row r="65" spans="1:13" ht="14.4" customHeight="1" x14ac:dyDescent="0.3">
      <c r="A65" s="661" t="s">
        <v>580</v>
      </c>
      <c r="B65" s="662" t="s">
        <v>4383</v>
      </c>
      <c r="C65" s="662" t="s">
        <v>1916</v>
      </c>
      <c r="D65" s="662" t="s">
        <v>1914</v>
      </c>
      <c r="E65" s="662" t="s">
        <v>1917</v>
      </c>
      <c r="F65" s="665"/>
      <c r="G65" s="665"/>
      <c r="H65" s="678">
        <v>0</v>
      </c>
      <c r="I65" s="665">
        <v>12</v>
      </c>
      <c r="J65" s="665">
        <v>2664.7998410053087</v>
      </c>
      <c r="K65" s="678">
        <v>1</v>
      </c>
      <c r="L65" s="665">
        <v>12</v>
      </c>
      <c r="M65" s="666">
        <v>2664.7998410053087</v>
      </c>
    </row>
    <row r="66" spans="1:13" ht="14.4" customHeight="1" x14ac:dyDescent="0.3">
      <c r="A66" s="661" t="s">
        <v>580</v>
      </c>
      <c r="B66" s="662" t="s">
        <v>4383</v>
      </c>
      <c r="C66" s="662" t="s">
        <v>2048</v>
      </c>
      <c r="D66" s="662" t="s">
        <v>2049</v>
      </c>
      <c r="E66" s="662" t="s">
        <v>2016</v>
      </c>
      <c r="F66" s="665"/>
      <c r="G66" s="665"/>
      <c r="H66" s="678">
        <v>0</v>
      </c>
      <c r="I66" s="665">
        <v>3</v>
      </c>
      <c r="J66" s="665">
        <v>1114.3600000000001</v>
      </c>
      <c r="K66" s="678">
        <v>1</v>
      </c>
      <c r="L66" s="665">
        <v>3</v>
      </c>
      <c r="M66" s="666">
        <v>1114.3600000000001</v>
      </c>
    </row>
    <row r="67" spans="1:13" ht="14.4" customHeight="1" x14ac:dyDescent="0.3">
      <c r="A67" s="661" t="s">
        <v>580</v>
      </c>
      <c r="B67" s="662" t="s">
        <v>4384</v>
      </c>
      <c r="C67" s="662" t="s">
        <v>1805</v>
      </c>
      <c r="D67" s="662" t="s">
        <v>4385</v>
      </c>
      <c r="E67" s="662" t="s">
        <v>1136</v>
      </c>
      <c r="F67" s="665"/>
      <c r="G67" s="665"/>
      <c r="H67" s="678">
        <v>0</v>
      </c>
      <c r="I67" s="665">
        <v>15</v>
      </c>
      <c r="J67" s="665">
        <v>1066.4774143566012</v>
      </c>
      <c r="K67" s="678">
        <v>1</v>
      </c>
      <c r="L67" s="665">
        <v>15</v>
      </c>
      <c r="M67" s="666">
        <v>1066.4774143566012</v>
      </c>
    </row>
    <row r="68" spans="1:13" ht="14.4" customHeight="1" x14ac:dyDescent="0.3">
      <c r="A68" s="661" t="s">
        <v>580</v>
      </c>
      <c r="B68" s="662" t="s">
        <v>4384</v>
      </c>
      <c r="C68" s="662" t="s">
        <v>1775</v>
      </c>
      <c r="D68" s="662" t="s">
        <v>1776</v>
      </c>
      <c r="E68" s="662" t="s">
        <v>1777</v>
      </c>
      <c r="F68" s="665"/>
      <c r="G68" s="665"/>
      <c r="H68" s="678">
        <v>0</v>
      </c>
      <c r="I68" s="665">
        <v>9</v>
      </c>
      <c r="J68" s="665">
        <v>92.159872961911375</v>
      </c>
      <c r="K68" s="678">
        <v>1</v>
      </c>
      <c r="L68" s="665">
        <v>9</v>
      </c>
      <c r="M68" s="666">
        <v>92.159872961911375</v>
      </c>
    </row>
    <row r="69" spans="1:13" ht="14.4" customHeight="1" x14ac:dyDescent="0.3">
      <c r="A69" s="661" t="s">
        <v>580</v>
      </c>
      <c r="B69" s="662" t="s">
        <v>4384</v>
      </c>
      <c r="C69" s="662" t="s">
        <v>1778</v>
      </c>
      <c r="D69" s="662" t="s">
        <v>1779</v>
      </c>
      <c r="E69" s="662" t="s">
        <v>1780</v>
      </c>
      <c r="F69" s="665"/>
      <c r="G69" s="665"/>
      <c r="H69" s="678">
        <v>0</v>
      </c>
      <c r="I69" s="665">
        <v>19</v>
      </c>
      <c r="J69" s="665">
        <v>229.27972020218834</v>
      </c>
      <c r="K69" s="678">
        <v>1</v>
      </c>
      <c r="L69" s="665">
        <v>19</v>
      </c>
      <c r="M69" s="666">
        <v>229.27972020218834</v>
      </c>
    </row>
    <row r="70" spans="1:13" ht="14.4" customHeight="1" x14ac:dyDescent="0.3">
      <c r="A70" s="661" t="s">
        <v>580</v>
      </c>
      <c r="B70" s="662" t="s">
        <v>4384</v>
      </c>
      <c r="C70" s="662" t="s">
        <v>1870</v>
      </c>
      <c r="D70" s="662" t="s">
        <v>4386</v>
      </c>
      <c r="E70" s="662" t="s">
        <v>1055</v>
      </c>
      <c r="F70" s="665"/>
      <c r="G70" s="665"/>
      <c r="H70" s="678">
        <v>0</v>
      </c>
      <c r="I70" s="665">
        <v>26</v>
      </c>
      <c r="J70" s="665">
        <v>942.19673315766784</v>
      </c>
      <c r="K70" s="678">
        <v>1</v>
      </c>
      <c r="L70" s="665">
        <v>26</v>
      </c>
      <c r="M70" s="666">
        <v>942.19673315766784</v>
      </c>
    </row>
    <row r="71" spans="1:13" ht="14.4" customHeight="1" x14ac:dyDescent="0.3">
      <c r="A71" s="661" t="s">
        <v>580</v>
      </c>
      <c r="B71" s="662" t="s">
        <v>4387</v>
      </c>
      <c r="C71" s="662" t="s">
        <v>1919</v>
      </c>
      <c r="D71" s="662" t="s">
        <v>4388</v>
      </c>
      <c r="E71" s="662" t="s">
        <v>1276</v>
      </c>
      <c r="F71" s="665"/>
      <c r="G71" s="665"/>
      <c r="H71" s="678">
        <v>0</v>
      </c>
      <c r="I71" s="665">
        <v>2</v>
      </c>
      <c r="J71" s="665">
        <v>236.23975902421407</v>
      </c>
      <c r="K71" s="678">
        <v>1</v>
      </c>
      <c r="L71" s="665">
        <v>2</v>
      </c>
      <c r="M71" s="666">
        <v>236.23975902421407</v>
      </c>
    </row>
    <row r="72" spans="1:13" ht="14.4" customHeight="1" x14ac:dyDescent="0.3">
      <c r="A72" s="661" t="s">
        <v>580</v>
      </c>
      <c r="B72" s="662" t="s">
        <v>4387</v>
      </c>
      <c r="C72" s="662" t="s">
        <v>1996</v>
      </c>
      <c r="D72" s="662" t="s">
        <v>4388</v>
      </c>
      <c r="E72" s="662" t="s">
        <v>1691</v>
      </c>
      <c r="F72" s="665"/>
      <c r="G72" s="665"/>
      <c r="H72" s="678">
        <v>0</v>
      </c>
      <c r="I72" s="665">
        <v>2</v>
      </c>
      <c r="J72" s="665">
        <v>671.23803584712425</v>
      </c>
      <c r="K72" s="678">
        <v>1</v>
      </c>
      <c r="L72" s="665">
        <v>2</v>
      </c>
      <c r="M72" s="666">
        <v>671.23803584712425</v>
      </c>
    </row>
    <row r="73" spans="1:13" ht="14.4" customHeight="1" x14ac:dyDescent="0.3">
      <c r="A73" s="661" t="s">
        <v>580</v>
      </c>
      <c r="B73" s="662" t="s">
        <v>4387</v>
      </c>
      <c r="C73" s="662" t="s">
        <v>2054</v>
      </c>
      <c r="D73" s="662" t="s">
        <v>2055</v>
      </c>
      <c r="E73" s="662" t="s">
        <v>1691</v>
      </c>
      <c r="F73" s="665"/>
      <c r="G73" s="665"/>
      <c r="H73" s="678">
        <v>0</v>
      </c>
      <c r="I73" s="665">
        <v>1</v>
      </c>
      <c r="J73" s="665">
        <v>578.23</v>
      </c>
      <c r="K73" s="678">
        <v>1</v>
      </c>
      <c r="L73" s="665">
        <v>1</v>
      </c>
      <c r="M73" s="666">
        <v>578.23</v>
      </c>
    </row>
    <row r="74" spans="1:13" ht="14.4" customHeight="1" x14ac:dyDescent="0.3">
      <c r="A74" s="661" t="s">
        <v>580</v>
      </c>
      <c r="B74" s="662" t="s">
        <v>4389</v>
      </c>
      <c r="C74" s="662" t="s">
        <v>1931</v>
      </c>
      <c r="D74" s="662" t="s">
        <v>1932</v>
      </c>
      <c r="E74" s="662" t="s">
        <v>1933</v>
      </c>
      <c r="F74" s="665"/>
      <c r="G74" s="665"/>
      <c r="H74" s="678">
        <v>0</v>
      </c>
      <c r="I74" s="665">
        <v>1</v>
      </c>
      <c r="J74" s="665">
        <v>352.66</v>
      </c>
      <c r="K74" s="678">
        <v>1</v>
      </c>
      <c r="L74" s="665">
        <v>1</v>
      </c>
      <c r="M74" s="666">
        <v>352.66</v>
      </c>
    </row>
    <row r="75" spans="1:13" ht="14.4" customHeight="1" x14ac:dyDescent="0.3">
      <c r="A75" s="661" t="s">
        <v>580</v>
      </c>
      <c r="B75" s="662" t="s">
        <v>4389</v>
      </c>
      <c r="C75" s="662" t="s">
        <v>1998</v>
      </c>
      <c r="D75" s="662" t="s">
        <v>1999</v>
      </c>
      <c r="E75" s="662" t="s">
        <v>2000</v>
      </c>
      <c r="F75" s="665"/>
      <c r="G75" s="665"/>
      <c r="H75" s="678">
        <v>0</v>
      </c>
      <c r="I75" s="665">
        <v>1</v>
      </c>
      <c r="J75" s="665">
        <v>254.25333333333333</v>
      </c>
      <c r="K75" s="678">
        <v>1</v>
      </c>
      <c r="L75" s="665">
        <v>1</v>
      </c>
      <c r="M75" s="666">
        <v>254.25333333333333</v>
      </c>
    </row>
    <row r="76" spans="1:13" ht="14.4" customHeight="1" x14ac:dyDescent="0.3">
      <c r="A76" s="661" t="s">
        <v>580</v>
      </c>
      <c r="B76" s="662" t="s">
        <v>4390</v>
      </c>
      <c r="C76" s="662" t="s">
        <v>615</v>
      </c>
      <c r="D76" s="662" t="s">
        <v>616</v>
      </c>
      <c r="E76" s="662" t="s">
        <v>617</v>
      </c>
      <c r="F76" s="665">
        <v>3</v>
      </c>
      <c r="G76" s="665">
        <v>302.18885079584538</v>
      </c>
      <c r="H76" s="678">
        <v>1</v>
      </c>
      <c r="I76" s="665"/>
      <c r="J76" s="665"/>
      <c r="K76" s="678">
        <v>0</v>
      </c>
      <c r="L76" s="665">
        <v>3</v>
      </c>
      <c r="M76" s="666">
        <v>302.18885079584538</v>
      </c>
    </row>
    <row r="77" spans="1:13" ht="14.4" customHeight="1" x14ac:dyDescent="0.3">
      <c r="A77" s="661" t="s">
        <v>580</v>
      </c>
      <c r="B77" s="662" t="s">
        <v>4390</v>
      </c>
      <c r="C77" s="662" t="s">
        <v>1972</v>
      </c>
      <c r="D77" s="662" t="s">
        <v>1973</v>
      </c>
      <c r="E77" s="662" t="s">
        <v>608</v>
      </c>
      <c r="F77" s="665"/>
      <c r="G77" s="665"/>
      <c r="H77" s="678">
        <v>0</v>
      </c>
      <c r="I77" s="665">
        <v>11</v>
      </c>
      <c r="J77" s="665">
        <v>882.32798590960419</v>
      </c>
      <c r="K77" s="678">
        <v>1</v>
      </c>
      <c r="L77" s="665">
        <v>11</v>
      </c>
      <c r="M77" s="666">
        <v>882.32798590960419</v>
      </c>
    </row>
    <row r="78" spans="1:13" ht="14.4" customHeight="1" x14ac:dyDescent="0.3">
      <c r="A78" s="661" t="s">
        <v>580</v>
      </c>
      <c r="B78" s="662" t="s">
        <v>4390</v>
      </c>
      <c r="C78" s="662" t="s">
        <v>606</v>
      </c>
      <c r="D78" s="662" t="s">
        <v>607</v>
      </c>
      <c r="E78" s="662" t="s">
        <v>608</v>
      </c>
      <c r="F78" s="665">
        <v>3</v>
      </c>
      <c r="G78" s="665">
        <v>280.1069909586962</v>
      </c>
      <c r="H78" s="678">
        <v>1</v>
      </c>
      <c r="I78" s="665"/>
      <c r="J78" s="665"/>
      <c r="K78" s="678">
        <v>0</v>
      </c>
      <c r="L78" s="665">
        <v>3</v>
      </c>
      <c r="M78" s="666">
        <v>280.1069909586962</v>
      </c>
    </row>
    <row r="79" spans="1:13" ht="14.4" customHeight="1" x14ac:dyDescent="0.3">
      <c r="A79" s="661" t="s">
        <v>580</v>
      </c>
      <c r="B79" s="662" t="s">
        <v>4390</v>
      </c>
      <c r="C79" s="662" t="s">
        <v>625</v>
      </c>
      <c r="D79" s="662" t="s">
        <v>607</v>
      </c>
      <c r="E79" s="662" t="s">
        <v>626</v>
      </c>
      <c r="F79" s="665">
        <v>1</v>
      </c>
      <c r="G79" s="665">
        <v>289.00818778647988</v>
      </c>
      <c r="H79" s="678">
        <v>1</v>
      </c>
      <c r="I79" s="665"/>
      <c r="J79" s="665"/>
      <c r="K79" s="678">
        <v>0</v>
      </c>
      <c r="L79" s="665">
        <v>1</v>
      </c>
      <c r="M79" s="666">
        <v>289.00818778647988</v>
      </c>
    </row>
    <row r="80" spans="1:13" ht="14.4" customHeight="1" x14ac:dyDescent="0.3">
      <c r="A80" s="661" t="s">
        <v>580</v>
      </c>
      <c r="B80" s="662" t="s">
        <v>4391</v>
      </c>
      <c r="C80" s="662" t="s">
        <v>2080</v>
      </c>
      <c r="D80" s="662" t="s">
        <v>2081</v>
      </c>
      <c r="E80" s="662" t="s">
        <v>1691</v>
      </c>
      <c r="F80" s="665"/>
      <c r="G80" s="665"/>
      <c r="H80" s="678">
        <v>0</v>
      </c>
      <c r="I80" s="665">
        <v>1</v>
      </c>
      <c r="J80" s="665">
        <v>86.34000000000006</v>
      </c>
      <c r="K80" s="678">
        <v>1</v>
      </c>
      <c r="L80" s="665">
        <v>1</v>
      </c>
      <c r="M80" s="666">
        <v>86.34000000000006</v>
      </c>
    </row>
    <row r="81" spans="1:13" ht="14.4" customHeight="1" x14ac:dyDescent="0.3">
      <c r="A81" s="661" t="s">
        <v>580</v>
      </c>
      <c r="B81" s="662" t="s">
        <v>4392</v>
      </c>
      <c r="C81" s="662" t="s">
        <v>2113</v>
      </c>
      <c r="D81" s="662" t="s">
        <v>2114</v>
      </c>
      <c r="E81" s="662" t="s">
        <v>1065</v>
      </c>
      <c r="F81" s="665"/>
      <c r="G81" s="665"/>
      <c r="H81" s="678">
        <v>0</v>
      </c>
      <c r="I81" s="665">
        <v>6</v>
      </c>
      <c r="J81" s="665">
        <v>529.85750311740981</v>
      </c>
      <c r="K81" s="678">
        <v>1</v>
      </c>
      <c r="L81" s="665">
        <v>6</v>
      </c>
      <c r="M81" s="666">
        <v>529.85750311740981</v>
      </c>
    </row>
    <row r="82" spans="1:13" ht="14.4" customHeight="1" x14ac:dyDescent="0.3">
      <c r="A82" s="661" t="s">
        <v>580</v>
      </c>
      <c r="B82" s="662" t="s">
        <v>4392</v>
      </c>
      <c r="C82" s="662" t="s">
        <v>1901</v>
      </c>
      <c r="D82" s="662" t="s">
        <v>1906</v>
      </c>
      <c r="E82" s="662" t="s">
        <v>1065</v>
      </c>
      <c r="F82" s="665"/>
      <c r="G82" s="665"/>
      <c r="H82" s="678">
        <v>0</v>
      </c>
      <c r="I82" s="665">
        <v>36</v>
      </c>
      <c r="J82" s="665">
        <v>3245.696639733028</v>
      </c>
      <c r="K82" s="678">
        <v>1</v>
      </c>
      <c r="L82" s="665">
        <v>36</v>
      </c>
      <c r="M82" s="666">
        <v>3245.696639733028</v>
      </c>
    </row>
    <row r="83" spans="1:13" ht="14.4" customHeight="1" x14ac:dyDescent="0.3">
      <c r="A83" s="661" t="s">
        <v>580</v>
      </c>
      <c r="B83" s="662" t="s">
        <v>4392</v>
      </c>
      <c r="C83" s="662" t="s">
        <v>1905</v>
      </c>
      <c r="D83" s="662" t="s">
        <v>1906</v>
      </c>
      <c r="E83" s="662" t="s">
        <v>4393</v>
      </c>
      <c r="F83" s="665"/>
      <c r="G83" s="665"/>
      <c r="H83" s="678">
        <v>0</v>
      </c>
      <c r="I83" s="665">
        <v>5</v>
      </c>
      <c r="J83" s="665">
        <v>1490.7800000000002</v>
      </c>
      <c r="K83" s="678">
        <v>1</v>
      </c>
      <c r="L83" s="665">
        <v>5</v>
      </c>
      <c r="M83" s="666">
        <v>1490.7800000000002</v>
      </c>
    </row>
    <row r="84" spans="1:13" ht="14.4" customHeight="1" x14ac:dyDescent="0.3">
      <c r="A84" s="661" t="s">
        <v>580</v>
      </c>
      <c r="B84" s="662" t="s">
        <v>4392</v>
      </c>
      <c r="C84" s="662" t="s">
        <v>1982</v>
      </c>
      <c r="D84" s="662" t="s">
        <v>1987</v>
      </c>
      <c r="E84" s="662" t="s">
        <v>2013</v>
      </c>
      <c r="F84" s="665"/>
      <c r="G84" s="665"/>
      <c r="H84" s="678">
        <v>0</v>
      </c>
      <c r="I84" s="665">
        <v>85</v>
      </c>
      <c r="J84" s="665">
        <v>11738.297457614817</v>
      </c>
      <c r="K84" s="678">
        <v>1</v>
      </c>
      <c r="L84" s="665">
        <v>85</v>
      </c>
      <c r="M84" s="666">
        <v>11738.297457614817</v>
      </c>
    </row>
    <row r="85" spans="1:13" ht="14.4" customHeight="1" x14ac:dyDescent="0.3">
      <c r="A85" s="661" t="s">
        <v>580</v>
      </c>
      <c r="B85" s="662" t="s">
        <v>4392</v>
      </c>
      <c r="C85" s="662" t="s">
        <v>1986</v>
      </c>
      <c r="D85" s="662" t="s">
        <v>1987</v>
      </c>
      <c r="E85" s="662" t="s">
        <v>4394</v>
      </c>
      <c r="F85" s="665"/>
      <c r="G85" s="665"/>
      <c r="H85" s="678">
        <v>0</v>
      </c>
      <c r="I85" s="665">
        <v>5</v>
      </c>
      <c r="J85" s="665">
        <v>2352.510059028371</v>
      </c>
      <c r="K85" s="678">
        <v>1</v>
      </c>
      <c r="L85" s="665">
        <v>5</v>
      </c>
      <c r="M85" s="666">
        <v>2352.510059028371</v>
      </c>
    </row>
    <row r="86" spans="1:13" ht="14.4" customHeight="1" x14ac:dyDescent="0.3">
      <c r="A86" s="661" t="s">
        <v>580</v>
      </c>
      <c r="B86" s="662" t="s">
        <v>4395</v>
      </c>
      <c r="C86" s="662" t="s">
        <v>1929</v>
      </c>
      <c r="D86" s="662" t="s">
        <v>1926</v>
      </c>
      <c r="E86" s="662" t="s">
        <v>1065</v>
      </c>
      <c r="F86" s="665"/>
      <c r="G86" s="665"/>
      <c r="H86" s="678">
        <v>0</v>
      </c>
      <c r="I86" s="665">
        <v>7</v>
      </c>
      <c r="J86" s="665">
        <v>913.28038607291683</v>
      </c>
      <c r="K86" s="678">
        <v>1</v>
      </c>
      <c r="L86" s="665">
        <v>7</v>
      </c>
      <c r="M86" s="666">
        <v>913.28038607291683</v>
      </c>
    </row>
    <row r="87" spans="1:13" ht="14.4" customHeight="1" x14ac:dyDescent="0.3">
      <c r="A87" s="661" t="s">
        <v>580</v>
      </c>
      <c r="B87" s="662" t="s">
        <v>4395</v>
      </c>
      <c r="C87" s="662" t="s">
        <v>1925</v>
      </c>
      <c r="D87" s="662" t="s">
        <v>1926</v>
      </c>
      <c r="E87" s="662" t="s">
        <v>1927</v>
      </c>
      <c r="F87" s="665"/>
      <c r="G87" s="665"/>
      <c r="H87" s="678">
        <v>0</v>
      </c>
      <c r="I87" s="665">
        <v>2</v>
      </c>
      <c r="J87" s="665">
        <v>778.3599999999999</v>
      </c>
      <c r="K87" s="678">
        <v>1</v>
      </c>
      <c r="L87" s="665">
        <v>2</v>
      </c>
      <c r="M87" s="666">
        <v>778.3599999999999</v>
      </c>
    </row>
    <row r="88" spans="1:13" ht="14.4" customHeight="1" x14ac:dyDescent="0.3">
      <c r="A88" s="661" t="s">
        <v>580</v>
      </c>
      <c r="B88" s="662" t="s">
        <v>4395</v>
      </c>
      <c r="C88" s="662" t="s">
        <v>2012</v>
      </c>
      <c r="D88" s="662" t="s">
        <v>2003</v>
      </c>
      <c r="E88" s="662" t="s">
        <v>2013</v>
      </c>
      <c r="F88" s="665"/>
      <c r="G88" s="665"/>
      <c r="H88" s="678">
        <v>0</v>
      </c>
      <c r="I88" s="665">
        <v>10</v>
      </c>
      <c r="J88" s="665">
        <v>2013.7795001289633</v>
      </c>
      <c r="K88" s="678">
        <v>1</v>
      </c>
      <c r="L88" s="665">
        <v>10</v>
      </c>
      <c r="M88" s="666">
        <v>2013.7795001289633</v>
      </c>
    </row>
    <row r="89" spans="1:13" ht="14.4" customHeight="1" x14ac:dyDescent="0.3">
      <c r="A89" s="661" t="s">
        <v>580</v>
      </c>
      <c r="B89" s="662" t="s">
        <v>4395</v>
      </c>
      <c r="C89" s="662" t="s">
        <v>2002</v>
      </c>
      <c r="D89" s="662" t="s">
        <v>2003</v>
      </c>
      <c r="E89" s="662" t="s">
        <v>2004</v>
      </c>
      <c r="F89" s="665"/>
      <c r="G89" s="665"/>
      <c r="H89" s="678">
        <v>0</v>
      </c>
      <c r="I89" s="665">
        <v>2</v>
      </c>
      <c r="J89" s="665">
        <v>1233.2399999999998</v>
      </c>
      <c r="K89" s="678">
        <v>1</v>
      </c>
      <c r="L89" s="665">
        <v>2</v>
      </c>
      <c r="M89" s="666">
        <v>1233.2399999999998</v>
      </c>
    </row>
    <row r="90" spans="1:13" ht="14.4" customHeight="1" x14ac:dyDescent="0.3">
      <c r="A90" s="661" t="s">
        <v>580</v>
      </c>
      <c r="B90" s="662" t="s">
        <v>4396</v>
      </c>
      <c r="C90" s="662" t="s">
        <v>1801</v>
      </c>
      <c r="D90" s="662" t="s">
        <v>1802</v>
      </c>
      <c r="E90" s="662" t="s">
        <v>4397</v>
      </c>
      <c r="F90" s="665"/>
      <c r="G90" s="665"/>
      <c r="H90" s="678">
        <v>0</v>
      </c>
      <c r="I90" s="665">
        <v>7</v>
      </c>
      <c r="J90" s="665">
        <v>747.95950867157489</v>
      </c>
      <c r="K90" s="678">
        <v>1</v>
      </c>
      <c r="L90" s="665">
        <v>7</v>
      </c>
      <c r="M90" s="666">
        <v>747.95950867157489</v>
      </c>
    </row>
    <row r="91" spans="1:13" ht="14.4" customHeight="1" x14ac:dyDescent="0.3">
      <c r="A91" s="661" t="s">
        <v>580</v>
      </c>
      <c r="B91" s="662" t="s">
        <v>4396</v>
      </c>
      <c r="C91" s="662" t="s">
        <v>1966</v>
      </c>
      <c r="D91" s="662" t="s">
        <v>1802</v>
      </c>
      <c r="E91" s="662" t="s">
        <v>1967</v>
      </c>
      <c r="F91" s="665"/>
      <c r="G91" s="665"/>
      <c r="H91" s="678">
        <v>0</v>
      </c>
      <c r="I91" s="665">
        <v>3</v>
      </c>
      <c r="J91" s="665">
        <v>900.63000000000011</v>
      </c>
      <c r="K91" s="678">
        <v>1</v>
      </c>
      <c r="L91" s="665">
        <v>3</v>
      </c>
      <c r="M91" s="666">
        <v>900.63000000000011</v>
      </c>
    </row>
    <row r="92" spans="1:13" ht="14.4" customHeight="1" x14ac:dyDescent="0.3">
      <c r="A92" s="661" t="s">
        <v>580</v>
      </c>
      <c r="B92" s="662" t="s">
        <v>4398</v>
      </c>
      <c r="C92" s="662" t="s">
        <v>1838</v>
      </c>
      <c r="D92" s="662" t="s">
        <v>1839</v>
      </c>
      <c r="E92" s="662" t="s">
        <v>1516</v>
      </c>
      <c r="F92" s="665"/>
      <c r="G92" s="665"/>
      <c r="H92" s="678">
        <v>0</v>
      </c>
      <c r="I92" s="665">
        <v>2</v>
      </c>
      <c r="J92" s="665">
        <v>93.799636529681493</v>
      </c>
      <c r="K92" s="678">
        <v>1</v>
      </c>
      <c r="L92" s="665">
        <v>2</v>
      </c>
      <c r="M92" s="666">
        <v>93.799636529681493</v>
      </c>
    </row>
    <row r="93" spans="1:13" ht="14.4" customHeight="1" x14ac:dyDescent="0.3">
      <c r="A93" s="661" t="s">
        <v>580</v>
      </c>
      <c r="B93" s="662" t="s">
        <v>4398</v>
      </c>
      <c r="C93" s="662" t="s">
        <v>2032</v>
      </c>
      <c r="D93" s="662" t="s">
        <v>4399</v>
      </c>
      <c r="E93" s="662" t="s">
        <v>4400</v>
      </c>
      <c r="F93" s="665"/>
      <c r="G93" s="665"/>
      <c r="H93" s="678">
        <v>0</v>
      </c>
      <c r="I93" s="665">
        <v>3</v>
      </c>
      <c r="J93" s="665">
        <v>403.26</v>
      </c>
      <c r="K93" s="678">
        <v>1</v>
      </c>
      <c r="L93" s="665">
        <v>3</v>
      </c>
      <c r="M93" s="666">
        <v>403.26</v>
      </c>
    </row>
    <row r="94" spans="1:13" ht="14.4" customHeight="1" x14ac:dyDescent="0.3">
      <c r="A94" s="661" t="s">
        <v>580</v>
      </c>
      <c r="B94" s="662" t="s">
        <v>4398</v>
      </c>
      <c r="C94" s="662" t="s">
        <v>1786</v>
      </c>
      <c r="D94" s="662" t="s">
        <v>4401</v>
      </c>
      <c r="E94" s="662" t="s">
        <v>4402</v>
      </c>
      <c r="F94" s="665"/>
      <c r="G94" s="665"/>
      <c r="H94" s="678">
        <v>0</v>
      </c>
      <c r="I94" s="665">
        <v>78</v>
      </c>
      <c r="J94" s="665">
        <v>2711.3390022583576</v>
      </c>
      <c r="K94" s="678">
        <v>1</v>
      </c>
      <c r="L94" s="665">
        <v>78</v>
      </c>
      <c r="M94" s="666">
        <v>2711.3390022583576</v>
      </c>
    </row>
    <row r="95" spans="1:13" ht="14.4" customHeight="1" x14ac:dyDescent="0.3">
      <c r="A95" s="661" t="s">
        <v>580</v>
      </c>
      <c r="B95" s="662" t="s">
        <v>4398</v>
      </c>
      <c r="C95" s="662" t="s">
        <v>2057</v>
      </c>
      <c r="D95" s="662" t="s">
        <v>4399</v>
      </c>
      <c r="E95" s="662" t="s">
        <v>4403</v>
      </c>
      <c r="F95" s="665"/>
      <c r="G95" s="665"/>
      <c r="H95" s="678">
        <v>0</v>
      </c>
      <c r="I95" s="665">
        <v>21</v>
      </c>
      <c r="J95" s="665">
        <v>1346.6167393677056</v>
      </c>
      <c r="K95" s="678">
        <v>1</v>
      </c>
      <c r="L95" s="665">
        <v>21</v>
      </c>
      <c r="M95" s="666">
        <v>1346.6167393677056</v>
      </c>
    </row>
    <row r="96" spans="1:13" ht="14.4" customHeight="1" x14ac:dyDescent="0.3">
      <c r="A96" s="661" t="s">
        <v>580</v>
      </c>
      <c r="B96" s="662" t="s">
        <v>4404</v>
      </c>
      <c r="C96" s="662" t="s">
        <v>2076</v>
      </c>
      <c r="D96" s="662" t="s">
        <v>2077</v>
      </c>
      <c r="E96" s="662" t="s">
        <v>2078</v>
      </c>
      <c r="F96" s="665"/>
      <c r="G96" s="665"/>
      <c r="H96" s="678">
        <v>0</v>
      </c>
      <c r="I96" s="665">
        <v>1</v>
      </c>
      <c r="J96" s="665">
        <v>112.08999999999995</v>
      </c>
      <c r="K96" s="678">
        <v>1</v>
      </c>
      <c r="L96" s="665">
        <v>1</v>
      </c>
      <c r="M96" s="666">
        <v>112.08999999999995</v>
      </c>
    </row>
    <row r="97" spans="1:13" ht="14.4" customHeight="1" x14ac:dyDescent="0.3">
      <c r="A97" s="661" t="s">
        <v>580</v>
      </c>
      <c r="B97" s="662" t="s">
        <v>4404</v>
      </c>
      <c r="C97" s="662" t="s">
        <v>2028</v>
      </c>
      <c r="D97" s="662" t="s">
        <v>2029</v>
      </c>
      <c r="E97" s="662" t="s">
        <v>2030</v>
      </c>
      <c r="F97" s="665"/>
      <c r="G97" s="665"/>
      <c r="H97" s="678">
        <v>0</v>
      </c>
      <c r="I97" s="665">
        <v>2</v>
      </c>
      <c r="J97" s="665">
        <v>186.82999999999998</v>
      </c>
      <c r="K97" s="678">
        <v>1</v>
      </c>
      <c r="L97" s="665">
        <v>2</v>
      </c>
      <c r="M97" s="666">
        <v>186.82999999999998</v>
      </c>
    </row>
    <row r="98" spans="1:13" ht="14.4" customHeight="1" x14ac:dyDescent="0.3">
      <c r="A98" s="661" t="s">
        <v>580</v>
      </c>
      <c r="B98" s="662" t="s">
        <v>4404</v>
      </c>
      <c r="C98" s="662" t="s">
        <v>2041</v>
      </c>
      <c r="D98" s="662" t="s">
        <v>4405</v>
      </c>
      <c r="E98" s="662" t="s">
        <v>4406</v>
      </c>
      <c r="F98" s="665"/>
      <c r="G98" s="665"/>
      <c r="H98" s="678">
        <v>0</v>
      </c>
      <c r="I98" s="665">
        <v>3</v>
      </c>
      <c r="J98" s="665">
        <v>224.66999999999996</v>
      </c>
      <c r="K98" s="678">
        <v>1</v>
      </c>
      <c r="L98" s="665">
        <v>3</v>
      </c>
      <c r="M98" s="666">
        <v>224.66999999999996</v>
      </c>
    </row>
    <row r="99" spans="1:13" ht="14.4" customHeight="1" x14ac:dyDescent="0.3">
      <c r="A99" s="661" t="s">
        <v>580</v>
      </c>
      <c r="B99" s="662" t="s">
        <v>4404</v>
      </c>
      <c r="C99" s="662" t="s">
        <v>1975</v>
      </c>
      <c r="D99" s="662" t="s">
        <v>4407</v>
      </c>
      <c r="E99" s="662" t="s">
        <v>4408</v>
      </c>
      <c r="F99" s="665"/>
      <c r="G99" s="665"/>
      <c r="H99" s="678">
        <v>0</v>
      </c>
      <c r="I99" s="665">
        <v>7</v>
      </c>
      <c r="J99" s="665">
        <v>451.48960632556509</v>
      </c>
      <c r="K99" s="678">
        <v>1</v>
      </c>
      <c r="L99" s="665">
        <v>7</v>
      </c>
      <c r="M99" s="666">
        <v>451.48960632556509</v>
      </c>
    </row>
    <row r="100" spans="1:13" ht="14.4" customHeight="1" x14ac:dyDescent="0.3">
      <c r="A100" s="661" t="s">
        <v>580</v>
      </c>
      <c r="B100" s="662" t="s">
        <v>4409</v>
      </c>
      <c r="C100" s="662" t="s">
        <v>2305</v>
      </c>
      <c r="D100" s="662" t="s">
        <v>2306</v>
      </c>
      <c r="E100" s="662" t="s">
        <v>4410</v>
      </c>
      <c r="F100" s="665"/>
      <c r="G100" s="665"/>
      <c r="H100" s="678">
        <v>0</v>
      </c>
      <c r="I100" s="665">
        <v>26</v>
      </c>
      <c r="J100" s="665">
        <v>6037.1795377114668</v>
      </c>
      <c r="K100" s="678">
        <v>1</v>
      </c>
      <c r="L100" s="665">
        <v>26</v>
      </c>
      <c r="M100" s="666">
        <v>6037.1795377114668</v>
      </c>
    </row>
    <row r="101" spans="1:13" ht="14.4" customHeight="1" x14ac:dyDescent="0.3">
      <c r="A101" s="661" t="s">
        <v>580</v>
      </c>
      <c r="B101" s="662" t="s">
        <v>4411</v>
      </c>
      <c r="C101" s="662" t="s">
        <v>2313</v>
      </c>
      <c r="D101" s="662" t="s">
        <v>4412</v>
      </c>
      <c r="E101" s="662" t="s">
        <v>4413</v>
      </c>
      <c r="F101" s="665"/>
      <c r="G101" s="665"/>
      <c r="H101" s="678">
        <v>0</v>
      </c>
      <c r="I101" s="665">
        <v>212</v>
      </c>
      <c r="J101" s="665">
        <v>7439.48</v>
      </c>
      <c r="K101" s="678">
        <v>1</v>
      </c>
      <c r="L101" s="665">
        <v>212</v>
      </c>
      <c r="M101" s="666">
        <v>7439.48</v>
      </c>
    </row>
    <row r="102" spans="1:13" ht="14.4" customHeight="1" x14ac:dyDescent="0.3">
      <c r="A102" s="661" t="s">
        <v>580</v>
      </c>
      <c r="B102" s="662" t="s">
        <v>4414</v>
      </c>
      <c r="C102" s="662" t="s">
        <v>612</v>
      </c>
      <c r="D102" s="662" t="s">
        <v>4415</v>
      </c>
      <c r="E102" s="662" t="s">
        <v>4416</v>
      </c>
      <c r="F102" s="665">
        <v>3.8</v>
      </c>
      <c r="G102" s="665">
        <v>1844.1219999999998</v>
      </c>
      <c r="H102" s="678">
        <v>1</v>
      </c>
      <c r="I102" s="665"/>
      <c r="J102" s="665"/>
      <c r="K102" s="678">
        <v>0</v>
      </c>
      <c r="L102" s="665">
        <v>3.8</v>
      </c>
      <c r="M102" s="666">
        <v>1844.1219999999998</v>
      </c>
    </row>
    <row r="103" spans="1:13" ht="14.4" customHeight="1" x14ac:dyDescent="0.3">
      <c r="A103" s="661" t="s">
        <v>580</v>
      </c>
      <c r="B103" s="662" t="s">
        <v>4414</v>
      </c>
      <c r="C103" s="662" t="s">
        <v>2294</v>
      </c>
      <c r="D103" s="662" t="s">
        <v>2224</v>
      </c>
      <c r="E103" s="662" t="s">
        <v>4417</v>
      </c>
      <c r="F103" s="665"/>
      <c r="G103" s="665"/>
      <c r="H103" s="678">
        <v>0</v>
      </c>
      <c r="I103" s="665">
        <v>916</v>
      </c>
      <c r="J103" s="665">
        <v>18712.296592931893</v>
      </c>
      <c r="K103" s="678">
        <v>1</v>
      </c>
      <c r="L103" s="665">
        <v>916</v>
      </c>
      <c r="M103" s="666">
        <v>18712.296592931893</v>
      </c>
    </row>
    <row r="104" spans="1:13" ht="14.4" customHeight="1" x14ac:dyDescent="0.3">
      <c r="A104" s="661" t="s">
        <v>580</v>
      </c>
      <c r="B104" s="662" t="s">
        <v>4414</v>
      </c>
      <c r="C104" s="662" t="s">
        <v>2204</v>
      </c>
      <c r="D104" s="662" t="s">
        <v>2205</v>
      </c>
      <c r="E104" s="662" t="s">
        <v>2206</v>
      </c>
      <c r="F104" s="665">
        <v>5.4</v>
      </c>
      <c r="G104" s="665">
        <v>2454.0299999999997</v>
      </c>
      <c r="H104" s="678">
        <v>1</v>
      </c>
      <c r="I104" s="665"/>
      <c r="J104" s="665"/>
      <c r="K104" s="678">
        <v>0</v>
      </c>
      <c r="L104" s="665">
        <v>5.4</v>
      </c>
      <c r="M104" s="666">
        <v>2454.0299999999997</v>
      </c>
    </row>
    <row r="105" spans="1:13" ht="14.4" customHeight="1" x14ac:dyDescent="0.3">
      <c r="A105" s="661" t="s">
        <v>580</v>
      </c>
      <c r="B105" s="662" t="s">
        <v>4418</v>
      </c>
      <c r="C105" s="662" t="s">
        <v>2115</v>
      </c>
      <c r="D105" s="662" t="s">
        <v>2116</v>
      </c>
      <c r="E105" s="662" t="s">
        <v>4419</v>
      </c>
      <c r="F105" s="665"/>
      <c r="G105" s="665"/>
      <c r="H105" s="678">
        <v>0</v>
      </c>
      <c r="I105" s="665">
        <v>2</v>
      </c>
      <c r="J105" s="665">
        <v>337.75000000000011</v>
      </c>
      <c r="K105" s="678">
        <v>1</v>
      </c>
      <c r="L105" s="665">
        <v>2</v>
      </c>
      <c r="M105" s="666">
        <v>337.75000000000011</v>
      </c>
    </row>
    <row r="106" spans="1:13" ht="14.4" customHeight="1" x14ac:dyDescent="0.3">
      <c r="A106" s="661" t="s">
        <v>580</v>
      </c>
      <c r="B106" s="662" t="s">
        <v>4418</v>
      </c>
      <c r="C106" s="662" t="s">
        <v>2290</v>
      </c>
      <c r="D106" s="662" t="s">
        <v>2116</v>
      </c>
      <c r="E106" s="662" t="s">
        <v>4420</v>
      </c>
      <c r="F106" s="665"/>
      <c r="G106" s="665"/>
      <c r="H106" s="678">
        <v>0</v>
      </c>
      <c r="I106" s="665">
        <v>46</v>
      </c>
      <c r="J106" s="665">
        <v>5300.1541830477963</v>
      </c>
      <c r="K106" s="678">
        <v>1</v>
      </c>
      <c r="L106" s="665">
        <v>46</v>
      </c>
      <c r="M106" s="666">
        <v>5300.1541830477963</v>
      </c>
    </row>
    <row r="107" spans="1:13" ht="14.4" customHeight="1" x14ac:dyDescent="0.3">
      <c r="A107" s="661" t="s">
        <v>580</v>
      </c>
      <c r="B107" s="662" t="s">
        <v>4418</v>
      </c>
      <c r="C107" s="662" t="s">
        <v>2309</v>
      </c>
      <c r="D107" s="662" t="s">
        <v>4421</v>
      </c>
      <c r="E107" s="662" t="s">
        <v>4422</v>
      </c>
      <c r="F107" s="665"/>
      <c r="G107" s="665"/>
      <c r="H107" s="678">
        <v>0</v>
      </c>
      <c r="I107" s="665">
        <v>113.6</v>
      </c>
      <c r="J107" s="665">
        <v>8805.0643711966623</v>
      </c>
      <c r="K107" s="678">
        <v>1</v>
      </c>
      <c r="L107" s="665">
        <v>113.6</v>
      </c>
      <c r="M107" s="666">
        <v>8805.0643711966623</v>
      </c>
    </row>
    <row r="108" spans="1:13" ht="14.4" customHeight="1" x14ac:dyDescent="0.3">
      <c r="A108" s="661" t="s">
        <v>580</v>
      </c>
      <c r="B108" s="662" t="s">
        <v>4423</v>
      </c>
      <c r="C108" s="662" t="s">
        <v>2346</v>
      </c>
      <c r="D108" s="662" t="s">
        <v>2347</v>
      </c>
      <c r="E108" s="662" t="s">
        <v>4424</v>
      </c>
      <c r="F108" s="665"/>
      <c r="G108" s="665"/>
      <c r="H108" s="678">
        <v>0</v>
      </c>
      <c r="I108" s="665">
        <v>6</v>
      </c>
      <c r="J108" s="665">
        <v>2772</v>
      </c>
      <c r="K108" s="678">
        <v>1</v>
      </c>
      <c r="L108" s="665">
        <v>6</v>
      </c>
      <c r="M108" s="666">
        <v>2772</v>
      </c>
    </row>
    <row r="109" spans="1:13" ht="14.4" customHeight="1" x14ac:dyDescent="0.3">
      <c r="A109" s="661" t="s">
        <v>580</v>
      </c>
      <c r="B109" s="662" t="s">
        <v>4425</v>
      </c>
      <c r="C109" s="662" t="s">
        <v>2196</v>
      </c>
      <c r="D109" s="662" t="s">
        <v>2197</v>
      </c>
      <c r="E109" s="662" t="s">
        <v>4426</v>
      </c>
      <c r="F109" s="665">
        <v>60.199999999999982</v>
      </c>
      <c r="G109" s="665">
        <v>11838.85616194706</v>
      </c>
      <c r="H109" s="678">
        <v>1</v>
      </c>
      <c r="I109" s="665"/>
      <c r="J109" s="665"/>
      <c r="K109" s="678">
        <v>0</v>
      </c>
      <c r="L109" s="665">
        <v>60.199999999999982</v>
      </c>
      <c r="M109" s="666">
        <v>11838.85616194706</v>
      </c>
    </row>
    <row r="110" spans="1:13" ht="14.4" customHeight="1" x14ac:dyDescent="0.3">
      <c r="A110" s="661" t="s">
        <v>580</v>
      </c>
      <c r="B110" s="662" t="s">
        <v>4425</v>
      </c>
      <c r="C110" s="662" t="s">
        <v>2207</v>
      </c>
      <c r="D110" s="662" t="s">
        <v>2208</v>
      </c>
      <c r="E110" s="662" t="s">
        <v>4427</v>
      </c>
      <c r="F110" s="665">
        <v>11.399999999999999</v>
      </c>
      <c r="G110" s="665">
        <v>3080.9874098916102</v>
      </c>
      <c r="H110" s="678">
        <v>1</v>
      </c>
      <c r="I110" s="665"/>
      <c r="J110" s="665"/>
      <c r="K110" s="678">
        <v>0</v>
      </c>
      <c r="L110" s="665">
        <v>11.399999999999999</v>
      </c>
      <c r="M110" s="666">
        <v>3080.9874098916102</v>
      </c>
    </row>
    <row r="111" spans="1:13" ht="14.4" customHeight="1" x14ac:dyDescent="0.3">
      <c r="A111" s="661" t="s">
        <v>580</v>
      </c>
      <c r="B111" s="662" t="s">
        <v>4425</v>
      </c>
      <c r="C111" s="662" t="s">
        <v>2301</v>
      </c>
      <c r="D111" s="662" t="s">
        <v>2302</v>
      </c>
      <c r="E111" s="662" t="s">
        <v>4427</v>
      </c>
      <c r="F111" s="665"/>
      <c r="G111" s="665"/>
      <c r="H111" s="678">
        <v>0</v>
      </c>
      <c r="I111" s="665">
        <v>52.199999999999932</v>
      </c>
      <c r="J111" s="665">
        <v>7566.4071643854813</v>
      </c>
      <c r="K111" s="678">
        <v>1</v>
      </c>
      <c r="L111" s="665">
        <v>52.199999999999932</v>
      </c>
      <c r="M111" s="666">
        <v>7566.4071643854813</v>
      </c>
    </row>
    <row r="112" spans="1:13" ht="14.4" customHeight="1" x14ac:dyDescent="0.3">
      <c r="A112" s="661" t="s">
        <v>580</v>
      </c>
      <c r="B112" s="662" t="s">
        <v>4428</v>
      </c>
      <c r="C112" s="662" t="s">
        <v>2358</v>
      </c>
      <c r="D112" s="662" t="s">
        <v>2359</v>
      </c>
      <c r="E112" s="662" t="s">
        <v>4429</v>
      </c>
      <c r="F112" s="665"/>
      <c r="G112" s="665"/>
      <c r="H112" s="678">
        <v>0</v>
      </c>
      <c r="I112" s="665">
        <v>1.6</v>
      </c>
      <c r="J112" s="665">
        <v>348.48</v>
      </c>
      <c r="K112" s="678">
        <v>1</v>
      </c>
      <c r="L112" s="665">
        <v>1.6</v>
      </c>
      <c r="M112" s="666">
        <v>348.48</v>
      </c>
    </row>
    <row r="113" spans="1:13" ht="14.4" customHeight="1" x14ac:dyDescent="0.3">
      <c r="A113" s="661" t="s">
        <v>580</v>
      </c>
      <c r="B113" s="662" t="s">
        <v>4428</v>
      </c>
      <c r="C113" s="662" t="s">
        <v>2352</v>
      </c>
      <c r="D113" s="662" t="s">
        <v>2353</v>
      </c>
      <c r="E113" s="662" t="s">
        <v>4430</v>
      </c>
      <c r="F113" s="665"/>
      <c r="G113" s="665"/>
      <c r="H113" s="678">
        <v>0</v>
      </c>
      <c r="I113" s="665">
        <v>2</v>
      </c>
      <c r="J113" s="665">
        <v>313.5</v>
      </c>
      <c r="K113" s="678">
        <v>1</v>
      </c>
      <c r="L113" s="665">
        <v>2</v>
      </c>
      <c r="M113" s="666">
        <v>313.5</v>
      </c>
    </row>
    <row r="114" spans="1:13" ht="14.4" customHeight="1" x14ac:dyDescent="0.3">
      <c r="A114" s="661" t="s">
        <v>580</v>
      </c>
      <c r="B114" s="662" t="s">
        <v>4431</v>
      </c>
      <c r="C114" s="662" t="s">
        <v>2349</v>
      </c>
      <c r="D114" s="662" t="s">
        <v>2350</v>
      </c>
      <c r="E114" s="662" t="s">
        <v>4432</v>
      </c>
      <c r="F114" s="665"/>
      <c r="G114" s="665"/>
      <c r="H114" s="678">
        <v>0</v>
      </c>
      <c r="I114" s="665">
        <v>24</v>
      </c>
      <c r="J114" s="665">
        <v>718.56000000000006</v>
      </c>
      <c r="K114" s="678">
        <v>1</v>
      </c>
      <c r="L114" s="665">
        <v>24</v>
      </c>
      <c r="M114" s="666">
        <v>718.56000000000006</v>
      </c>
    </row>
    <row r="115" spans="1:13" ht="14.4" customHeight="1" x14ac:dyDescent="0.3">
      <c r="A115" s="661" t="s">
        <v>580</v>
      </c>
      <c r="B115" s="662" t="s">
        <v>4433</v>
      </c>
      <c r="C115" s="662" t="s">
        <v>2323</v>
      </c>
      <c r="D115" s="662" t="s">
        <v>4434</v>
      </c>
      <c r="E115" s="662" t="s">
        <v>4435</v>
      </c>
      <c r="F115" s="665"/>
      <c r="G115" s="665"/>
      <c r="H115" s="678">
        <v>0</v>
      </c>
      <c r="I115" s="665">
        <v>4.4000000000000004</v>
      </c>
      <c r="J115" s="665">
        <v>2274.8000000000002</v>
      </c>
      <c r="K115" s="678">
        <v>1</v>
      </c>
      <c r="L115" s="665">
        <v>4.4000000000000004</v>
      </c>
      <c r="M115" s="666">
        <v>2274.8000000000002</v>
      </c>
    </row>
    <row r="116" spans="1:13" ht="14.4" customHeight="1" x14ac:dyDescent="0.3">
      <c r="A116" s="661" t="s">
        <v>580</v>
      </c>
      <c r="B116" s="662" t="s">
        <v>4436</v>
      </c>
      <c r="C116" s="662" t="s">
        <v>2339</v>
      </c>
      <c r="D116" s="662" t="s">
        <v>4437</v>
      </c>
      <c r="E116" s="662" t="s">
        <v>4432</v>
      </c>
      <c r="F116" s="665"/>
      <c r="G116" s="665"/>
      <c r="H116" s="678">
        <v>0</v>
      </c>
      <c r="I116" s="665">
        <v>28</v>
      </c>
      <c r="J116" s="665">
        <v>6353.6</v>
      </c>
      <c r="K116" s="678">
        <v>1</v>
      </c>
      <c r="L116" s="665">
        <v>28</v>
      </c>
      <c r="M116" s="666">
        <v>6353.6</v>
      </c>
    </row>
    <row r="117" spans="1:13" ht="14.4" customHeight="1" x14ac:dyDescent="0.3">
      <c r="A117" s="661" t="s">
        <v>580</v>
      </c>
      <c r="B117" s="662" t="s">
        <v>4436</v>
      </c>
      <c r="C117" s="662" t="s">
        <v>2335</v>
      </c>
      <c r="D117" s="662" t="s">
        <v>4438</v>
      </c>
      <c r="E117" s="662" t="s">
        <v>4439</v>
      </c>
      <c r="F117" s="665"/>
      <c r="G117" s="665"/>
      <c r="H117" s="678">
        <v>0</v>
      </c>
      <c r="I117" s="665">
        <v>10</v>
      </c>
      <c r="J117" s="665">
        <v>5901.7</v>
      </c>
      <c r="K117" s="678">
        <v>1</v>
      </c>
      <c r="L117" s="665">
        <v>10</v>
      </c>
      <c r="M117" s="666">
        <v>5901.7</v>
      </c>
    </row>
    <row r="118" spans="1:13" ht="14.4" customHeight="1" x14ac:dyDescent="0.3">
      <c r="A118" s="661" t="s">
        <v>580</v>
      </c>
      <c r="B118" s="662" t="s">
        <v>4440</v>
      </c>
      <c r="C118" s="662" t="s">
        <v>2375</v>
      </c>
      <c r="D118" s="662" t="s">
        <v>2376</v>
      </c>
      <c r="E118" s="662" t="s">
        <v>4441</v>
      </c>
      <c r="F118" s="665"/>
      <c r="G118" s="665"/>
      <c r="H118" s="678">
        <v>0</v>
      </c>
      <c r="I118" s="665">
        <v>2.6</v>
      </c>
      <c r="J118" s="665">
        <v>2213.5299999999997</v>
      </c>
      <c r="K118" s="678">
        <v>1</v>
      </c>
      <c r="L118" s="665">
        <v>2.6</v>
      </c>
      <c r="M118" s="666">
        <v>2213.5299999999997</v>
      </c>
    </row>
    <row r="119" spans="1:13" ht="14.4" customHeight="1" x14ac:dyDescent="0.3">
      <c r="A119" s="661" t="s">
        <v>580</v>
      </c>
      <c r="B119" s="662" t="s">
        <v>4442</v>
      </c>
      <c r="C119" s="662" t="s">
        <v>2343</v>
      </c>
      <c r="D119" s="662" t="s">
        <v>2344</v>
      </c>
      <c r="E119" s="662" t="s">
        <v>4443</v>
      </c>
      <c r="F119" s="665"/>
      <c r="G119" s="665"/>
      <c r="H119" s="678">
        <v>0</v>
      </c>
      <c r="I119" s="665">
        <v>4.2000000000000011</v>
      </c>
      <c r="J119" s="665">
        <v>3242.7360000000008</v>
      </c>
      <c r="K119" s="678">
        <v>1</v>
      </c>
      <c r="L119" s="665">
        <v>4.2000000000000011</v>
      </c>
      <c r="M119" s="666">
        <v>3242.7360000000008</v>
      </c>
    </row>
    <row r="120" spans="1:13" ht="14.4" customHeight="1" x14ac:dyDescent="0.3">
      <c r="A120" s="661" t="s">
        <v>580</v>
      </c>
      <c r="B120" s="662" t="s">
        <v>4444</v>
      </c>
      <c r="C120" s="662" t="s">
        <v>2355</v>
      </c>
      <c r="D120" s="662" t="s">
        <v>2356</v>
      </c>
      <c r="E120" s="662" t="s">
        <v>4445</v>
      </c>
      <c r="F120" s="665"/>
      <c r="G120" s="665"/>
      <c r="H120" s="678">
        <v>0</v>
      </c>
      <c r="I120" s="665">
        <v>30</v>
      </c>
      <c r="J120" s="665">
        <v>4269.8999999999996</v>
      </c>
      <c r="K120" s="678">
        <v>1</v>
      </c>
      <c r="L120" s="665">
        <v>30</v>
      </c>
      <c r="M120" s="666">
        <v>4269.8999999999996</v>
      </c>
    </row>
    <row r="121" spans="1:13" ht="14.4" customHeight="1" x14ac:dyDescent="0.3">
      <c r="A121" s="661" t="s">
        <v>580</v>
      </c>
      <c r="B121" s="662" t="s">
        <v>4444</v>
      </c>
      <c r="C121" s="662" t="s">
        <v>2199</v>
      </c>
      <c r="D121" s="662" t="s">
        <v>2200</v>
      </c>
      <c r="E121" s="662" t="s">
        <v>2201</v>
      </c>
      <c r="F121" s="665">
        <v>1</v>
      </c>
      <c r="G121" s="665">
        <v>157.96843848449888</v>
      </c>
      <c r="H121" s="678">
        <v>1</v>
      </c>
      <c r="I121" s="665"/>
      <c r="J121" s="665"/>
      <c r="K121" s="678">
        <v>0</v>
      </c>
      <c r="L121" s="665">
        <v>1</v>
      </c>
      <c r="M121" s="666">
        <v>157.96843848449888</v>
      </c>
    </row>
    <row r="122" spans="1:13" ht="14.4" customHeight="1" x14ac:dyDescent="0.3">
      <c r="A122" s="661" t="s">
        <v>580</v>
      </c>
      <c r="B122" s="662" t="s">
        <v>4446</v>
      </c>
      <c r="C122" s="662" t="s">
        <v>2373</v>
      </c>
      <c r="D122" s="662" t="s">
        <v>4447</v>
      </c>
      <c r="E122" s="662" t="s">
        <v>4448</v>
      </c>
      <c r="F122" s="665"/>
      <c r="G122" s="665"/>
      <c r="H122" s="678">
        <v>0</v>
      </c>
      <c r="I122" s="665">
        <v>3.5</v>
      </c>
      <c r="J122" s="665">
        <v>542.84999999999991</v>
      </c>
      <c r="K122" s="678">
        <v>1</v>
      </c>
      <c r="L122" s="665">
        <v>3.5</v>
      </c>
      <c r="M122" s="666">
        <v>542.84999999999991</v>
      </c>
    </row>
    <row r="123" spans="1:13" ht="14.4" customHeight="1" x14ac:dyDescent="0.3">
      <c r="A123" s="661" t="s">
        <v>580</v>
      </c>
      <c r="B123" s="662" t="s">
        <v>4446</v>
      </c>
      <c r="C123" s="662" t="s">
        <v>2369</v>
      </c>
      <c r="D123" s="662" t="s">
        <v>4447</v>
      </c>
      <c r="E123" s="662" t="s">
        <v>4449</v>
      </c>
      <c r="F123" s="665"/>
      <c r="G123" s="665"/>
      <c r="H123" s="678">
        <v>0</v>
      </c>
      <c r="I123" s="665">
        <v>11.5</v>
      </c>
      <c r="J123" s="665">
        <v>3036</v>
      </c>
      <c r="K123" s="678">
        <v>1</v>
      </c>
      <c r="L123" s="665">
        <v>11.5</v>
      </c>
      <c r="M123" s="666">
        <v>3036</v>
      </c>
    </row>
    <row r="124" spans="1:13" ht="14.4" customHeight="1" x14ac:dyDescent="0.3">
      <c r="A124" s="661" t="s">
        <v>580</v>
      </c>
      <c r="B124" s="662" t="s">
        <v>4450</v>
      </c>
      <c r="C124" s="662" t="s">
        <v>4451</v>
      </c>
      <c r="D124" s="662" t="s">
        <v>4452</v>
      </c>
      <c r="E124" s="662" t="s">
        <v>4453</v>
      </c>
      <c r="F124" s="665"/>
      <c r="G124" s="665"/>
      <c r="H124" s="678">
        <v>0</v>
      </c>
      <c r="I124" s="665">
        <v>2</v>
      </c>
      <c r="J124" s="665">
        <v>119.67999999999999</v>
      </c>
      <c r="K124" s="678">
        <v>1</v>
      </c>
      <c r="L124" s="665">
        <v>2</v>
      </c>
      <c r="M124" s="666">
        <v>119.67999999999999</v>
      </c>
    </row>
    <row r="125" spans="1:13" ht="14.4" customHeight="1" x14ac:dyDescent="0.3">
      <c r="A125" s="661" t="s">
        <v>580</v>
      </c>
      <c r="B125" s="662" t="s">
        <v>4450</v>
      </c>
      <c r="C125" s="662" t="s">
        <v>2286</v>
      </c>
      <c r="D125" s="662" t="s">
        <v>2287</v>
      </c>
      <c r="E125" s="662" t="s">
        <v>4453</v>
      </c>
      <c r="F125" s="665"/>
      <c r="G125" s="665"/>
      <c r="H125" s="678">
        <v>0</v>
      </c>
      <c r="I125" s="665">
        <v>17.600000000000001</v>
      </c>
      <c r="J125" s="665">
        <v>1200.2971827637211</v>
      </c>
      <c r="K125" s="678">
        <v>1</v>
      </c>
      <c r="L125" s="665">
        <v>17.600000000000001</v>
      </c>
      <c r="M125" s="666">
        <v>1200.2971827637211</v>
      </c>
    </row>
    <row r="126" spans="1:13" ht="14.4" customHeight="1" x14ac:dyDescent="0.3">
      <c r="A126" s="661" t="s">
        <v>580</v>
      </c>
      <c r="B126" s="662" t="s">
        <v>4454</v>
      </c>
      <c r="C126" s="662" t="s">
        <v>2331</v>
      </c>
      <c r="D126" s="662" t="s">
        <v>4455</v>
      </c>
      <c r="E126" s="662" t="s">
        <v>4456</v>
      </c>
      <c r="F126" s="665"/>
      <c r="G126" s="665"/>
      <c r="H126" s="678">
        <v>0</v>
      </c>
      <c r="I126" s="665">
        <v>28</v>
      </c>
      <c r="J126" s="665">
        <v>2163.3272425818063</v>
      </c>
      <c r="K126" s="678">
        <v>1</v>
      </c>
      <c r="L126" s="665">
        <v>28</v>
      </c>
      <c r="M126" s="666">
        <v>2163.3272425818063</v>
      </c>
    </row>
    <row r="127" spans="1:13" ht="14.4" customHeight="1" x14ac:dyDescent="0.3">
      <c r="A127" s="661" t="s">
        <v>580</v>
      </c>
      <c r="B127" s="662" t="s">
        <v>4457</v>
      </c>
      <c r="C127" s="662" t="s">
        <v>2317</v>
      </c>
      <c r="D127" s="662" t="s">
        <v>2318</v>
      </c>
      <c r="E127" s="662" t="s">
        <v>4458</v>
      </c>
      <c r="F127" s="665"/>
      <c r="G127" s="665"/>
      <c r="H127" s="678">
        <v>0</v>
      </c>
      <c r="I127" s="665">
        <v>18</v>
      </c>
      <c r="J127" s="665">
        <v>742.86</v>
      </c>
      <c r="K127" s="678">
        <v>1</v>
      </c>
      <c r="L127" s="665">
        <v>18</v>
      </c>
      <c r="M127" s="666">
        <v>742.86</v>
      </c>
    </row>
    <row r="128" spans="1:13" ht="14.4" customHeight="1" x14ac:dyDescent="0.3">
      <c r="A128" s="661" t="s">
        <v>580</v>
      </c>
      <c r="B128" s="662" t="s">
        <v>4459</v>
      </c>
      <c r="C128" s="662" t="s">
        <v>2360</v>
      </c>
      <c r="D128" s="662" t="s">
        <v>2361</v>
      </c>
      <c r="E128" s="662" t="s">
        <v>4460</v>
      </c>
      <c r="F128" s="665">
        <v>2.2000000000000002</v>
      </c>
      <c r="G128" s="665">
        <v>620.98399999999992</v>
      </c>
      <c r="H128" s="678">
        <v>0.20448603202577448</v>
      </c>
      <c r="I128" s="665">
        <v>15.799999999999997</v>
      </c>
      <c r="J128" s="665">
        <v>2415.8199999999997</v>
      </c>
      <c r="K128" s="678">
        <v>0.79551396797422558</v>
      </c>
      <c r="L128" s="665">
        <v>17.999999999999996</v>
      </c>
      <c r="M128" s="666">
        <v>3036.8039999999996</v>
      </c>
    </row>
    <row r="129" spans="1:13" ht="14.4" customHeight="1" x14ac:dyDescent="0.3">
      <c r="A129" s="661" t="s">
        <v>580</v>
      </c>
      <c r="B129" s="662" t="s">
        <v>4459</v>
      </c>
      <c r="C129" s="662" t="s">
        <v>2278</v>
      </c>
      <c r="D129" s="662" t="s">
        <v>2279</v>
      </c>
      <c r="E129" s="662" t="s">
        <v>4461</v>
      </c>
      <c r="F129" s="665">
        <v>0.6</v>
      </c>
      <c r="G129" s="665">
        <v>297</v>
      </c>
      <c r="H129" s="678">
        <v>1</v>
      </c>
      <c r="I129" s="665"/>
      <c r="J129" s="665"/>
      <c r="K129" s="678">
        <v>0</v>
      </c>
      <c r="L129" s="665">
        <v>0.6</v>
      </c>
      <c r="M129" s="666">
        <v>297</v>
      </c>
    </row>
    <row r="130" spans="1:13" ht="14.4" customHeight="1" x14ac:dyDescent="0.3">
      <c r="A130" s="661" t="s">
        <v>580</v>
      </c>
      <c r="B130" s="662" t="s">
        <v>4459</v>
      </c>
      <c r="C130" s="662" t="s">
        <v>2231</v>
      </c>
      <c r="D130" s="662" t="s">
        <v>2232</v>
      </c>
      <c r="E130" s="662" t="s">
        <v>4462</v>
      </c>
      <c r="F130" s="665"/>
      <c r="G130" s="665"/>
      <c r="H130" s="678">
        <v>0</v>
      </c>
      <c r="I130" s="665">
        <v>2</v>
      </c>
      <c r="J130" s="665">
        <v>114.74</v>
      </c>
      <c r="K130" s="678">
        <v>1</v>
      </c>
      <c r="L130" s="665">
        <v>2</v>
      </c>
      <c r="M130" s="666">
        <v>114.74</v>
      </c>
    </row>
    <row r="131" spans="1:13" ht="14.4" customHeight="1" x14ac:dyDescent="0.3">
      <c r="A131" s="661" t="s">
        <v>580</v>
      </c>
      <c r="B131" s="662" t="s">
        <v>4459</v>
      </c>
      <c r="C131" s="662" t="s">
        <v>2190</v>
      </c>
      <c r="D131" s="662" t="s">
        <v>4463</v>
      </c>
      <c r="E131" s="662" t="s">
        <v>2908</v>
      </c>
      <c r="F131" s="665">
        <v>5</v>
      </c>
      <c r="G131" s="665">
        <v>357.29999999999995</v>
      </c>
      <c r="H131" s="678">
        <v>1</v>
      </c>
      <c r="I131" s="665"/>
      <c r="J131" s="665"/>
      <c r="K131" s="678">
        <v>0</v>
      </c>
      <c r="L131" s="665">
        <v>5</v>
      </c>
      <c r="M131" s="666">
        <v>357.29999999999995</v>
      </c>
    </row>
    <row r="132" spans="1:13" ht="14.4" customHeight="1" x14ac:dyDescent="0.3">
      <c r="A132" s="661" t="s">
        <v>580</v>
      </c>
      <c r="B132" s="662" t="s">
        <v>4459</v>
      </c>
      <c r="C132" s="662" t="s">
        <v>2234</v>
      </c>
      <c r="D132" s="662" t="s">
        <v>2235</v>
      </c>
      <c r="E132" s="662" t="s">
        <v>1676</v>
      </c>
      <c r="F132" s="665">
        <v>1</v>
      </c>
      <c r="G132" s="665">
        <v>61.36</v>
      </c>
      <c r="H132" s="678">
        <v>1</v>
      </c>
      <c r="I132" s="665"/>
      <c r="J132" s="665"/>
      <c r="K132" s="678">
        <v>0</v>
      </c>
      <c r="L132" s="665">
        <v>1</v>
      </c>
      <c r="M132" s="666">
        <v>61.36</v>
      </c>
    </row>
    <row r="133" spans="1:13" ht="14.4" customHeight="1" x14ac:dyDescent="0.3">
      <c r="A133" s="661" t="s">
        <v>580</v>
      </c>
      <c r="B133" s="662" t="s">
        <v>4464</v>
      </c>
      <c r="C133" s="662" t="s">
        <v>2363</v>
      </c>
      <c r="D133" s="662" t="s">
        <v>2364</v>
      </c>
      <c r="E133" s="662" t="s">
        <v>4465</v>
      </c>
      <c r="F133" s="665"/>
      <c r="G133" s="665"/>
      <c r="H133" s="678">
        <v>0</v>
      </c>
      <c r="I133" s="665">
        <v>40</v>
      </c>
      <c r="J133" s="665">
        <v>1386.4</v>
      </c>
      <c r="K133" s="678">
        <v>1</v>
      </c>
      <c r="L133" s="665">
        <v>40</v>
      </c>
      <c r="M133" s="666">
        <v>1386.4</v>
      </c>
    </row>
    <row r="134" spans="1:13" ht="14.4" customHeight="1" x14ac:dyDescent="0.3">
      <c r="A134" s="661" t="s">
        <v>580</v>
      </c>
      <c r="B134" s="662" t="s">
        <v>4464</v>
      </c>
      <c r="C134" s="662" t="s">
        <v>2365</v>
      </c>
      <c r="D134" s="662" t="s">
        <v>2366</v>
      </c>
      <c r="E134" s="662" t="s">
        <v>4466</v>
      </c>
      <c r="F134" s="665"/>
      <c r="G134" s="665"/>
      <c r="H134" s="678">
        <v>0</v>
      </c>
      <c r="I134" s="665">
        <v>79</v>
      </c>
      <c r="J134" s="665">
        <v>4359.9754227659123</v>
      </c>
      <c r="K134" s="678">
        <v>1</v>
      </c>
      <c r="L134" s="665">
        <v>79</v>
      </c>
      <c r="M134" s="666">
        <v>4359.9754227659123</v>
      </c>
    </row>
    <row r="135" spans="1:13" ht="14.4" customHeight="1" x14ac:dyDescent="0.3">
      <c r="A135" s="661" t="s">
        <v>580</v>
      </c>
      <c r="B135" s="662" t="s">
        <v>4467</v>
      </c>
      <c r="C135" s="662" t="s">
        <v>2297</v>
      </c>
      <c r="D135" s="662" t="s">
        <v>4468</v>
      </c>
      <c r="E135" s="662" t="s">
        <v>4469</v>
      </c>
      <c r="F135" s="665"/>
      <c r="G135" s="665"/>
      <c r="H135" s="678">
        <v>0</v>
      </c>
      <c r="I135" s="665">
        <v>1</v>
      </c>
      <c r="J135" s="665">
        <v>598.84</v>
      </c>
      <c r="K135" s="678">
        <v>1</v>
      </c>
      <c r="L135" s="665">
        <v>1</v>
      </c>
      <c r="M135" s="666">
        <v>598.84</v>
      </c>
    </row>
    <row r="136" spans="1:13" ht="14.4" customHeight="1" x14ac:dyDescent="0.3">
      <c r="A136" s="661" t="s">
        <v>580</v>
      </c>
      <c r="B136" s="662" t="s">
        <v>4470</v>
      </c>
      <c r="C136" s="662" t="s">
        <v>2394</v>
      </c>
      <c r="D136" s="662" t="s">
        <v>2395</v>
      </c>
      <c r="E136" s="662" t="s">
        <v>4460</v>
      </c>
      <c r="F136" s="665"/>
      <c r="G136" s="665"/>
      <c r="H136" s="678">
        <v>0</v>
      </c>
      <c r="I136" s="665">
        <v>2.4000000000000004</v>
      </c>
      <c r="J136" s="665">
        <v>382.8</v>
      </c>
      <c r="K136" s="678">
        <v>1</v>
      </c>
      <c r="L136" s="665">
        <v>2.4000000000000004</v>
      </c>
      <c r="M136" s="666">
        <v>382.8</v>
      </c>
    </row>
    <row r="137" spans="1:13" ht="14.4" customHeight="1" x14ac:dyDescent="0.3">
      <c r="A137" s="661" t="s">
        <v>580</v>
      </c>
      <c r="B137" s="662" t="s">
        <v>4471</v>
      </c>
      <c r="C137" s="662" t="s">
        <v>4472</v>
      </c>
      <c r="D137" s="662" t="s">
        <v>4473</v>
      </c>
      <c r="E137" s="662" t="s">
        <v>3128</v>
      </c>
      <c r="F137" s="665"/>
      <c r="G137" s="665"/>
      <c r="H137" s="678">
        <v>0</v>
      </c>
      <c r="I137" s="665">
        <v>1</v>
      </c>
      <c r="J137" s="665">
        <v>188.84000000000003</v>
      </c>
      <c r="K137" s="678">
        <v>1</v>
      </c>
      <c r="L137" s="665">
        <v>1</v>
      </c>
      <c r="M137" s="666">
        <v>188.84000000000003</v>
      </c>
    </row>
    <row r="138" spans="1:13" ht="14.4" customHeight="1" x14ac:dyDescent="0.3">
      <c r="A138" s="661" t="s">
        <v>580</v>
      </c>
      <c r="B138" s="662" t="s">
        <v>4474</v>
      </c>
      <c r="C138" s="662" t="s">
        <v>1790</v>
      </c>
      <c r="D138" s="662" t="s">
        <v>1791</v>
      </c>
      <c r="E138" s="662" t="s">
        <v>1792</v>
      </c>
      <c r="F138" s="665"/>
      <c r="G138" s="665"/>
      <c r="H138" s="678">
        <v>0</v>
      </c>
      <c r="I138" s="665">
        <v>3</v>
      </c>
      <c r="J138" s="665">
        <v>315.39048122255076</v>
      </c>
      <c r="K138" s="678">
        <v>1</v>
      </c>
      <c r="L138" s="665">
        <v>3</v>
      </c>
      <c r="M138" s="666">
        <v>315.39048122255076</v>
      </c>
    </row>
    <row r="139" spans="1:13" ht="14.4" customHeight="1" x14ac:dyDescent="0.3">
      <c r="A139" s="661" t="s">
        <v>580</v>
      </c>
      <c r="B139" s="662" t="s">
        <v>4475</v>
      </c>
      <c r="C139" s="662" t="s">
        <v>2070</v>
      </c>
      <c r="D139" s="662" t="s">
        <v>4476</v>
      </c>
      <c r="E139" s="662" t="s">
        <v>4477</v>
      </c>
      <c r="F139" s="665"/>
      <c r="G139" s="665"/>
      <c r="H139" s="678">
        <v>0</v>
      </c>
      <c r="I139" s="665">
        <v>10</v>
      </c>
      <c r="J139" s="665">
        <v>1839.2000000000003</v>
      </c>
      <c r="K139" s="678">
        <v>1</v>
      </c>
      <c r="L139" s="665">
        <v>10</v>
      </c>
      <c r="M139" s="666">
        <v>1839.2000000000003</v>
      </c>
    </row>
    <row r="140" spans="1:13" ht="14.4" customHeight="1" x14ac:dyDescent="0.3">
      <c r="A140" s="661" t="s">
        <v>580</v>
      </c>
      <c r="B140" s="662" t="s">
        <v>4478</v>
      </c>
      <c r="C140" s="662" t="s">
        <v>1311</v>
      </c>
      <c r="D140" s="662" t="s">
        <v>1312</v>
      </c>
      <c r="E140" s="662" t="s">
        <v>4479</v>
      </c>
      <c r="F140" s="665"/>
      <c r="G140" s="665"/>
      <c r="H140" s="678">
        <v>0</v>
      </c>
      <c r="I140" s="665">
        <v>11</v>
      </c>
      <c r="J140" s="665">
        <v>2802.4700000000003</v>
      </c>
      <c r="K140" s="678">
        <v>1</v>
      </c>
      <c r="L140" s="665">
        <v>11</v>
      </c>
      <c r="M140" s="666">
        <v>2802.4700000000003</v>
      </c>
    </row>
    <row r="141" spans="1:13" ht="14.4" customHeight="1" x14ac:dyDescent="0.3">
      <c r="A141" s="661" t="s">
        <v>580</v>
      </c>
      <c r="B141" s="662" t="s">
        <v>4480</v>
      </c>
      <c r="C141" s="662" t="s">
        <v>1830</v>
      </c>
      <c r="D141" s="662" t="s">
        <v>1831</v>
      </c>
      <c r="E141" s="662" t="s">
        <v>4481</v>
      </c>
      <c r="F141" s="665"/>
      <c r="G141" s="665"/>
      <c r="H141" s="678">
        <v>0</v>
      </c>
      <c r="I141" s="665">
        <v>1</v>
      </c>
      <c r="J141" s="665">
        <v>58.669942407425438</v>
      </c>
      <c r="K141" s="678">
        <v>1</v>
      </c>
      <c r="L141" s="665">
        <v>1</v>
      </c>
      <c r="M141" s="666">
        <v>58.669942407425438</v>
      </c>
    </row>
    <row r="142" spans="1:13" ht="14.4" customHeight="1" x14ac:dyDescent="0.3">
      <c r="A142" s="661" t="s">
        <v>580</v>
      </c>
      <c r="B142" s="662" t="s">
        <v>4480</v>
      </c>
      <c r="C142" s="662" t="s">
        <v>1834</v>
      </c>
      <c r="D142" s="662" t="s">
        <v>1835</v>
      </c>
      <c r="E142" s="662" t="s">
        <v>4482</v>
      </c>
      <c r="F142" s="665"/>
      <c r="G142" s="665"/>
      <c r="H142" s="678">
        <v>0</v>
      </c>
      <c r="I142" s="665">
        <v>2</v>
      </c>
      <c r="J142" s="665">
        <v>112.42</v>
      </c>
      <c r="K142" s="678">
        <v>1</v>
      </c>
      <c r="L142" s="665">
        <v>2</v>
      </c>
      <c r="M142" s="666">
        <v>112.42</v>
      </c>
    </row>
    <row r="143" spans="1:13" ht="14.4" customHeight="1" x14ac:dyDescent="0.3">
      <c r="A143" s="661" t="s">
        <v>580</v>
      </c>
      <c r="B143" s="662" t="s">
        <v>4483</v>
      </c>
      <c r="C143" s="662" t="s">
        <v>2060</v>
      </c>
      <c r="D143" s="662" t="s">
        <v>4484</v>
      </c>
      <c r="E143" s="662" t="s">
        <v>4485</v>
      </c>
      <c r="F143" s="665"/>
      <c r="G143" s="665"/>
      <c r="H143" s="678">
        <v>0</v>
      </c>
      <c r="I143" s="665">
        <v>1</v>
      </c>
      <c r="J143" s="665">
        <v>80.520000000000039</v>
      </c>
      <c r="K143" s="678">
        <v>1</v>
      </c>
      <c r="L143" s="665">
        <v>1</v>
      </c>
      <c r="M143" s="666">
        <v>80.520000000000039</v>
      </c>
    </row>
    <row r="144" spans="1:13" ht="14.4" customHeight="1" x14ac:dyDescent="0.3">
      <c r="A144" s="661" t="s">
        <v>580</v>
      </c>
      <c r="B144" s="662" t="s">
        <v>4483</v>
      </c>
      <c r="C144" s="662" t="s">
        <v>2095</v>
      </c>
      <c r="D144" s="662" t="s">
        <v>4486</v>
      </c>
      <c r="E144" s="662" t="s">
        <v>4487</v>
      </c>
      <c r="F144" s="665"/>
      <c r="G144" s="665"/>
      <c r="H144" s="678">
        <v>0</v>
      </c>
      <c r="I144" s="665">
        <v>1</v>
      </c>
      <c r="J144" s="665">
        <v>366.59000000000003</v>
      </c>
      <c r="K144" s="678">
        <v>1</v>
      </c>
      <c r="L144" s="665">
        <v>1</v>
      </c>
      <c r="M144" s="666">
        <v>366.59000000000003</v>
      </c>
    </row>
    <row r="145" spans="1:13" ht="14.4" customHeight="1" x14ac:dyDescent="0.3">
      <c r="A145" s="661" t="s">
        <v>580</v>
      </c>
      <c r="B145" s="662" t="s">
        <v>4488</v>
      </c>
      <c r="C145" s="662" t="s">
        <v>619</v>
      </c>
      <c r="D145" s="662" t="s">
        <v>4489</v>
      </c>
      <c r="E145" s="662" t="s">
        <v>4490</v>
      </c>
      <c r="F145" s="665">
        <v>1</v>
      </c>
      <c r="G145" s="665">
        <v>36.629999999999995</v>
      </c>
      <c r="H145" s="678">
        <v>1</v>
      </c>
      <c r="I145" s="665"/>
      <c r="J145" s="665"/>
      <c r="K145" s="678">
        <v>0</v>
      </c>
      <c r="L145" s="665">
        <v>1</v>
      </c>
      <c r="M145" s="666">
        <v>36.629999999999995</v>
      </c>
    </row>
    <row r="146" spans="1:13" ht="14.4" customHeight="1" x14ac:dyDescent="0.3">
      <c r="A146" s="661" t="s">
        <v>580</v>
      </c>
      <c r="B146" s="662" t="s">
        <v>4488</v>
      </c>
      <c r="C146" s="662" t="s">
        <v>1893</v>
      </c>
      <c r="D146" s="662" t="s">
        <v>4491</v>
      </c>
      <c r="E146" s="662" t="s">
        <v>4490</v>
      </c>
      <c r="F146" s="665"/>
      <c r="G146" s="665"/>
      <c r="H146" s="678">
        <v>0</v>
      </c>
      <c r="I146" s="665">
        <v>44</v>
      </c>
      <c r="J146" s="665">
        <v>2069.2589933284667</v>
      </c>
      <c r="K146" s="678">
        <v>1</v>
      </c>
      <c r="L146" s="665">
        <v>44</v>
      </c>
      <c r="M146" s="666">
        <v>2069.2589933284667</v>
      </c>
    </row>
    <row r="147" spans="1:13" ht="14.4" customHeight="1" x14ac:dyDescent="0.3">
      <c r="A147" s="661" t="s">
        <v>580</v>
      </c>
      <c r="B147" s="662" t="s">
        <v>4488</v>
      </c>
      <c r="C147" s="662" t="s">
        <v>2045</v>
      </c>
      <c r="D147" s="662" t="s">
        <v>4492</v>
      </c>
      <c r="E147" s="662" t="s">
        <v>4493</v>
      </c>
      <c r="F147" s="665"/>
      <c r="G147" s="665"/>
      <c r="H147" s="678">
        <v>0</v>
      </c>
      <c r="I147" s="665">
        <v>2</v>
      </c>
      <c r="J147" s="665">
        <v>123.55999999999999</v>
      </c>
      <c r="K147" s="678">
        <v>1</v>
      </c>
      <c r="L147" s="665">
        <v>2</v>
      </c>
      <c r="M147" s="666">
        <v>123.55999999999999</v>
      </c>
    </row>
    <row r="148" spans="1:13" ht="14.4" customHeight="1" x14ac:dyDescent="0.3">
      <c r="A148" s="661" t="s">
        <v>580</v>
      </c>
      <c r="B148" s="662" t="s">
        <v>4494</v>
      </c>
      <c r="C148" s="662" t="s">
        <v>2091</v>
      </c>
      <c r="D148" s="662" t="s">
        <v>2092</v>
      </c>
      <c r="E148" s="662" t="s">
        <v>4495</v>
      </c>
      <c r="F148" s="665"/>
      <c r="G148" s="665"/>
      <c r="H148" s="678">
        <v>0</v>
      </c>
      <c r="I148" s="665">
        <v>1</v>
      </c>
      <c r="J148" s="665">
        <v>89.170063325625065</v>
      </c>
      <c r="K148" s="678">
        <v>1</v>
      </c>
      <c r="L148" s="665">
        <v>1</v>
      </c>
      <c r="M148" s="666">
        <v>89.170063325625065</v>
      </c>
    </row>
    <row r="149" spans="1:13" ht="14.4" customHeight="1" x14ac:dyDescent="0.3">
      <c r="A149" s="661" t="s">
        <v>580</v>
      </c>
      <c r="B149" s="662" t="s">
        <v>4494</v>
      </c>
      <c r="C149" s="662" t="s">
        <v>4496</v>
      </c>
      <c r="D149" s="662" t="s">
        <v>4497</v>
      </c>
      <c r="E149" s="662" t="s">
        <v>4498</v>
      </c>
      <c r="F149" s="665"/>
      <c r="G149" s="665"/>
      <c r="H149" s="678">
        <v>0</v>
      </c>
      <c r="I149" s="665">
        <v>2</v>
      </c>
      <c r="J149" s="665">
        <v>120.86000000000007</v>
      </c>
      <c r="K149" s="678">
        <v>1</v>
      </c>
      <c r="L149" s="665">
        <v>2</v>
      </c>
      <c r="M149" s="666">
        <v>120.86000000000007</v>
      </c>
    </row>
    <row r="150" spans="1:13" ht="14.4" customHeight="1" x14ac:dyDescent="0.3">
      <c r="A150" s="661" t="s">
        <v>580</v>
      </c>
      <c r="B150" s="662" t="s">
        <v>4494</v>
      </c>
      <c r="C150" s="662" t="s">
        <v>1816</v>
      </c>
      <c r="D150" s="662" t="s">
        <v>1817</v>
      </c>
      <c r="E150" s="662" t="s">
        <v>1828</v>
      </c>
      <c r="F150" s="665"/>
      <c r="G150" s="665"/>
      <c r="H150" s="678">
        <v>0</v>
      </c>
      <c r="I150" s="665">
        <v>55</v>
      </c>
      <c r="J150" s="665">
        <v>7324.3820349578855</v>
      </c>
      <c r="K150" s="678">
        <v>1</v>
      </c>
      <c r="L150" s="665">
        <v>55</v>
      </c>
      <c r="M150" s="666">
        <v>7324.3820349578855</v>
      </c>
    </row>
    <row r="151" spans="1:13" ht="14.4" customHeight="1" x14ac:dyDescent="0.3">
      <c r="A151" s="661" t="s">
        <v>580</v>
      </c>
      <c r="B151" s="662" t="s">
        <v>4494</v>
      </c>
      <c r="C151" s="662" t="s">
        <v>603</v>
      </c>
      <c r="D151" s="662" t="s">
        <v>4499</v>
      </c>
      <c r="E151" s="662" t="s">
        <v>4500</v>
      </c>
      <c r="F151" s="665">
        <v>26</v>
      </c>
      <c r="G151" s="665">
        <v>2702.2199999999993</v>
      </c>
      <c r="H151" s="678">
        <v>1</v>
      </c>
      <c r="I151" s="665"/>
      <c r="J151" s="665"/>
      <c r="K151" s="678">
        <v>0</v>
      </c>
      <c r="L151" s="665">
        <v>26</v>
      </c>
      <c r="M151" s="666">
        <v>2702.2199999999993</v>
      </c>
    </row>
    <row r="152" spans="1:13" ht="14.4" customHeight="1" x14ac:dyDescent="0.3">
      <c r="A152" s="661" t="s">
        <v>580</v>
      </c>
      <c r="B152" s="662" t="s">
        <v>4494</v>
      </c>
      <c r="C152" s="662" t="s">
        <v>2009</v>
      </c>
      <c r="D152" s="662" t="s">
        <v>1817</v>
      </c>
      <c r="E152" s="662" t="s">
        <v>2020</v>
      </c>
      <c r="F152" s="665"/>
      <c r="G152" s="665"/>
      <c r="H152" s="678">
        <v>0</v>
      </c>
      <c r="I152" s="665">
        <v>0</v>
      </c>
      <c r="J152" s="665">
        <v>-6.4094324419780264</v>
      </c>
      <c r="K152" s="678">
        <v>1</v>
      </c>
      <c r="L152" s="665">
        <v>0</v>
      </c>
      <c r="M152" s="666">
        <v>-6.4094324419780264</v>
      </c>
    </row>
    <row r="153" spans="1:13" ht="14.4" customHeight="1" x14ac:dyDescent="0.3">
      <c r="A153" s="661" t="s">
        <v>580</v>
      </c>
      <c r="B153" s="662" t="s">
        <v>4501</v>
      </c>
      <c r="C153" s="662" t="s">
        <v>1950</v>
      </c>
      <c r="D153" s="662" t="s">
        <v>1951</v>
      </c>
      <c r="E153" s="662" t="s">
        <v>1847</v>
      </c>
      <c r="F153" s="665"/>
      <c r="G153" s="665"/>
      <c r="H153" s="678">
        <v>0</v>
      </c>
      <c r="I153" s="665">
        <v>22</v>
      </c>
      <c r="J153" s="665">
        <v>853.71886042768449</v>
      </c>
      <c r="K153" s="678">
        <v>1</v>
      </c>
      <c r="L153" s="665">
        <v>22</v>
      </c>
      <c r="M153" s="666">
        <v>853.71886042768449</v>
      </c>
    </row>
    <row r="154" spans="1:13" ht="14.4" customHeight="1" x14ac:dyDescent="0.3">
      <c r="A154" s="661" t="s">
        <v>580</v>
      </c>
      <c r="B154" s="662" t="s">
        <v>4501</v>
      </c>
      <c r="C154" s="662" t="s">
        <v>2763</v>
      </c>
      <c r="D154" s="662" t="s">
        <v>1813</v>
      </c>
      <c r="E154" s="662" t="s">
        <v>1065</v>
      </c>
      <c r="F154" s="665"/>
      <c r="G154" s="665"/>
      <c r="H154" s="678">
        <v>0</v>
      </c>
      <c r="I154" s="665">
        <v>1</v>
      </c>
      <c r="J154" s="665">
        <v>97.319999999999979</v>
      </c>
      <c r="K154" s="678">
        <v>1</v>
      </c>
      <c r="L154" s="665">
        <v>1</v>
      </c>
      <c r="M154" s="666">
        <v>97.319999999999979</v>
      </c>
    </row>
    <row r="155" spans="1:13" ht="14.4" customHeight="1" x14ac:dyDescent="0.3">
      <c r="A155" s="661" t="s">
        <v>580</v>
      </c>
      <c r="B155" s="662" t="s">
        <v>4501</v>
      </c>
      <c r="C155" s="662" t="s">
        <v>1812</v>
      </c>
      <c r="D155" s="662" t="s">
        <v>1813</v>
      </c>
      <c r="E155" s="662" t="s">
        <v>1814</v>
      </c>
      <c r="F155" s="665"/>
      <c r="G155" s="665"/>
      <c r="H155" s="678">
        <v>0</v>
      </c>
      <c r="I155" s="665">
        <v>3</v>
      </c>
      <c r="J155" s="665">
        <v>596.6272974585479</v>
      </c>
      <c r="K155" s="678">
        <v>1</v>
      </c>
      <c r="L155" s="665">
        <v>3</v>
      </c>
      <c r="M155" s="666">
        <v>596.6272974585479</v>
      </c>
    </row>
    <row r="156" spans="1:13" ht="14.4" customHeight="1" x14ac:dyDescent="0.3">
      <c r="A156" s="661" t="s">
        <v>580</v>
      </c>
      <c r="B156" s="662" t="s">
        <v>4502</v>
      </c>
      <c r="C156" s="662" t="s">
        <v>2129</v>
      </c>
      <c r="D156" s="662" t="s">
        <v>2130</v>
      </c>
      <c r="E156" s="662" t="s">
        <v>2131</v>
      </c>
      <c r="F156" s="665">
        <v>3</v>
      </c>
      <c r="G156" s="665">
        <v>737.09999999999991</v>
      </c>
      <c r="H156" s="678">
        <v>1</v>
      </c>
      <c r="I156" s="665"/>
      <c r="J156" s="665"/>
      <c r="K156" s="678">
        <v>0</v>
      </c>
      <c r="L156" s="665">
        <v>3</v>
      </c>
      <c r="M156" s="666">
        <v>737.09999999999991</v>
      </c>
    </row>
    <row r="157" spans="1:13" ht="14.4" customHeight="1" x14ac:dyDescent="0.3">
      <c r="A157" s="661" t="s">
        <v>580</v>
      </c>
      <c r="B157" s="662" t="s">
        <v>4502</v>
      </c>
      <c r="C157" s="662" t="s">
        <v>4503</v>
      </c>
      <c r="D157" s="662" t="s">
        <v>4504</v>
      </c>
      <c r="E157" s="662" t="s">
        <v>2131</v>
      </c>
      <c r="F157" s="665">
        <v>3</v>
      </c>
      <c r="G157" s="665">
        <v>297.04000000000002</v>
      </c>
      <c r="H157" s="678">
        <v>1</v>
      </c>
      <c r="I157" s="665"/>
      <c r="J157" s="665"/>
      <c r="K157" s="678">
        <v>0</v>
      </c>
      <c r="L157" s="665">
        <v>3</v>
      </c>
      <c r="M157" s="666">
        <v>297.04000000000002</v>
      </c>
    </row>
    <row r="158" spans="1:13" ht="14.4" customHeight="1" x14ac:dyDescent="0.3">
      <c r="A158" s="661" t="s">
        <v>580</v>
      </c>
      <c r="B158" s="662" t="s">
        <v>4505</v>
      </c>
      <c r="C158" s="662" t="s">
        <v>2064</v>
      </c>
      <c r="D158" s="662" t="s">
        <v>2065</v>
      </c>
      <c r="E158" s="662" t="s">
        <v>2066</v>
      </c>
      <c r="F158" s="665">
        <v>3</v>
      </c>
      <c r="G158" s="665">
        <v>299.93999999999994</v>
      </c>
      <c r="H158" s="678">
        <v>1</v>
      </c>
      <c r="I158" s="665"/>
      <c r="J158" s="665"/>
      <c r="K158" s="678">
        <v>0</v>
      </c>
      <c r="L158" s="665">
        <v>3</v>
      </c>
      <c r="M158" s="666">
        <v>299.93999999999994</v>
      </c>
    </row>
    <row r="159" spans="1:13" ht="14.4" customHeight="1" x14ac:dyDescent="0.3">
      <c r="A159" s="661" t="s">
        <v>580</v>
      </c>
      <c r="B159" s="662" t="s">
        <v>4506</v>
      </c>
      <c r="C159" s="662" t="s">
        <v>1286</v>
      </c>
      <c r="D159" s="662" t="s">
        <v>1993</v>
      </c>
      <c r="E159" s="662" t="s">
        <v>1994</v>
      </c>
      <c r="F159" s="665"/>
      <c r="G159" s="665"/>
      <c r="H159" s="678">
        <v>0</v>
      </c>
      <c r="I159" s="665">
        <v>1</v>
      </c>
      <c r="J159" s="665">
        <v>77.81</v>
      </c>
      <c r="K159" s="678">
        <v>1</v>
      </c>
      <c r="L159" s="665">
        <v>1</v>
      </c>
      <c r="M159" s="666">
        <v>77.81</v>
      </c>
    </row>
    <row r="160" spans="1:13" ht="14.4" customHeight="1" x14ac:dyDescent="0.3">
      <c r="A160" s="661" t="s">
        <v>580</v>
      </c>
      <c r="B160" s="662" t="s">
        <v>4507</v>
      </c>
      <c r="C160" s="662" t="s">
        <v>1958</v>
      </c>
      <c r="D160" s="662" t="s">
        <v>1959</v>
      </c>
      <c r="E160" s="662" t="s">
        <v>4508</v>
      </c>
      <c r="F160" s="665"/>
      <c r="G160" s="665"/>
      <c r="H160" s="678">
        <v>0</v>
      </c>
      <c r="I160" s="665">
        <v>15</v>
      </c>
      <c r="J160" s="665">
        <v>723.9995600619111</v>
      </c>
      <c r="K160" s="678">
        <v>1</v>
      </c>
      <c r="L160" s="665">
        <v>15</v>
      </c>
      <c r="M160" s="666">
        <v>723.9995600619111</v>
      </c>
    </row>
    <row r="161" spans="1:13" ht="14.4" customHeight="1" x14ac:dyDescent="0.3">
      <c r="A161" s="661" t="s">
        <v>580</v>
      </c>
      <c r="B161" s="662" t="s">
        <v>4507</v>
      </c>
      <c r="C161" s="662" t="s">
        <v>1874</v>
      </c>
      <c r="D161" s="662" t="s">
        <v>1875</v>
      </c>
      <c r="E161" s="662" t="s">
        <v>974</v>
      </c>
      <c r="F161" s="665"/>
      <c r="G161" s="665"/>
      <c r="H161" s="678">
        <v>0</v>
      </c>
      <c r="I161" s="665">
        <v>44</v>
      </c>
      <c r="J161" s="665">
        <v>3370.4788412507091</v>
      </c>
      <c r="K161" s="678">
        <v>1</v>
      </c>
      <c r="L161" s="665">
        <v>44</v>
      </c>
      <c r="M161" s="666">
        <v>3370.4788412507091</v>
      </c>
    </row>
    <row r="162" spans="1:13" ht="14.4" customHeight="1" x14ac:dyDescent="0.3">
      <c r="A162" s="661" t="s">
        <v>580</v>
      </c>
      <c r="B162" s="662" t="s">
        <v>4509</v>
      </c>
      <c r="C162" s="662" t="s">
        <v>1978</v>
      </c>
      <c r="D162" s="662" t="s">
        <v>1979</v>
      </c>
      <c r="E162" s="662" t="s">
        <v>1980</v>
      </c>
      <c r="F162" s="665"/>
      <c r="G162" s="665"/>
      <c r="H162" s="678">
        <v>0</v>
      </c>
      <c r="I162" s="665">
        <v>1</v>
      </c>
      <c r="J162" s="665">
        <v>586.69999999999993</v>
      </c>
      <c r="K162" s="678">
        <v>1</v>
      </c>
      <c r="L162" s="665">
        <v>1</v>
      </c>
      <c r="M162" s="666">
        <v>586.69999999999993</v>
      </c>
    </row>
    <row r="163" spans="1:13" ht="14.4" customHeight="1" x14ac:dyDescent="0.3">
      <c r="A163" s="661" t="s">
        <v>580</v>
      </c>
      <c r="B163" s="662" t="s">
        <v>4510</v>
      </c>
      <c r="C163" s="662" t="s">
        <v>2087</v>
      </c>
      <c r="D163" s="662" t="s">
        <v>2088</v>
      </c>
      <c r="E163" s="662" t="s">
        <v>4511</v>
      </c>
      <c r="F163" s="665"/>
      <c r="G163" s="665"/>
      <c r="H163" s="678">
        <v>0</v>
      </c>
      <c r="I163" s="665">
        <v>1</v>
      </c>
      <c r="J163" s="665">
        <v>175.8</v>
      </c>
      <c r="K163" s="678">
        <v>1</v>
      </c>
      <c r="L163" s="665">
        <v>1</v>
      </c>
      <c r="M163" s="666">
        <v>175.8</v>
      </c>
    </row>
    <row r="164" spans="1:13" ht="14.4" customHeight="1" x14ac:dyDescent="0.3">
      <c r="A164" s="661" t="s">
        <v>580</v>
      </c>
      <c r="B164" s="662" t="s">
        <v>4512</v>
      </c>
      <c r="C164" s="662" t="s">
        <v>1782</v>
      </c>
      <c r="D164" s="662" t="s">
        <v>1783</v>
      </c>
      <c r="E164" s="662" t="s">
        <v>4513</v>
      </c>
      <c r="F164" s="665"/>
      <c r="G164" s="665"/>
      <c r="H164" s="678">
        <v>0</v>
      </c>
      <c r="I164" s="665">
        <v>1</v>
      </c>
      <c r="J164" s="665">
        <v>198.89009276265651</v>
      </c>
      <c r="K164" s="678">
        <v>1</v>
      </c>
      <c r="L164" s="665">
        <v>1</v>
      </c>
      <c r="M164" s="666">
        <v>198.89009276265651</v>
      </c>
    </row>
    <row r="165" spans="1:13" ht="14.4" customHeight="1" x14ac:dyDescent="0.3">
      <c r="A165" s="661" t="s">
        <v>580</v>
      </c>
      <c r="B165" s="662" t="s">
        <v>4512</v>
      </c>
      <c r="C165" s="662" t="s">
        <v>2428</v>
      </c>
      <c r="D165" s="662" t="s">
        <v>1783</v>
      </c>
      <c r="E165" s="662" t="s">
        <v>1507</v>
      </c>
      <c r="F165" s="665"/>
      <c r="G165" s="665"/>
      <c r="H165" s="678">
        <v>0</v>
      </c>
      <c r="I165" s="665">
        <v>1</v>
      </c>
      <c r="J165" s="665">
        <v>57.699664423586611</v>
      </c>
      <c r="K165" s="678">
        <v>1</v>
      </c>
      <c r="L165" s="665">
        <v>1</v>
      </c>
      <c r="M165" s="666">
        <v>57.699664423586611</v>
      </c>
    </row>
    <row r="166" spans="1:13" ht="14.4" customHeight="1" x14ac:dyDescent="0.3">
      <c r="A166" s="661" t="s">
        <v>580</v>
      </c>
      <c r="B166" s="662" t="s">
        <v>4512</v>
      </c>
      <c r="C166" s="662" t="s">
        <v>1888</v>
      </c>
      <c r="D166" s="662" t="s">
        <v>1783</v>
      </c>
      <c r="E166" s="662" t="s">
        <v>1847</v>
      </c>
      <c r="F166" s="665"/>
      <c r="G166" s="665"/>
      <c r="H166" s="678">
        <v>0</v>
      </c>
      <c r="I166" s="665">
        <v>3</v>
      </c>
      <c r="J166" s="665">
        <v>154.62972682369073</v>
      </c>
      <c r="K166" s="678">
        <v>1</v>
      </c>
      <c r="L166" s="665">
        <v>3</v>
      </c>
      <c r="M166" s="666">
        <v>154.62972682369073</v>
      </c>
    </row>
    <row r="167" spans="1:13" ht="14.4" customHeight="1" x14ac:dyDescent="0.3">
      <c r="A167" s="661" t="s">
        <v>580</v>
      </c>
      <c r="B167" s="662" t="s">
        <v>4512</v>
      </c>
      <c r="C167" s="662" t="s">
        <v>2015</v>
      </c>
      <c r="D167" s="662" t="s">
        <v>1783</v>
      </c>
      <c r="E167" s="662" t="s">
        <v>2016</v>
      </c>
      <c r="F167" s="665"/>
      <c r="G167" s="665"/>
      <c r="H167" s="678">
        <v>0</v>
      </c>
      <c r="I167" s="665">
        <v>1</v>
      </c>
      <c r="J167" s="665">
        <v>155.5200000000001</v>
      </c>
      <c r="K167" s="678">
        <v>1</v>
      </c>
      <c r="L167" s="665">
        <v>1</v>
      </c>
      <c r="M167" s="666">
        <v>155.5200000000001</v>
      </c>
    </row>
    <row r="168" spans="1:13" ht="14.4" customHeight="1" x14ac:dyDescent="0.3">
      <c r="A168" s="661" t="s">
        <v>580</v>
      </c>
      <c r="B168" s="662" t="s">
        <v>4514</v>
      </c>
      <c r="C168" s="662" t="s">
        <v>2035</v>
      </c>
      <c r="D168" s="662" t="s">
        <v>2036</v>
      </c>
      <c r="E168" s="662" t="s">
        <v>1917</v>
      </c>
      <c r="F168" s="665"/>
      <c r="G168" s="665"/>
      <c r="H168" s="678">
        <v>0</v>
      </c>
      <c r="I168" s="665">
        <v>1</v>
      </c>
      <c r="J168" s="665">
        <v>258.19</v>
      </c>
      <c r="K168" s="678">
        <v>1</v>
      </c>
      <c r="L168" s="665">
        <v>1</v>
      </c>
      <c r="M168" s="666">
        <v>258.19</v>
      </c>
    </row>
    <row r="169" spans="1:13" ht="14.4" customHeight="1" x14ac:dyDescent="0.3">
      <c r="A169" s="661" t="s">
        <v>580</v>
      </c>
      <c r="B169" s="662" t="s">
        <v>4515</v>
      </c>
      <c r="C169" s="662" t="s">
        <v>1859</v>
      </c>
      <c r="D169" s="662" t="s">
        <v>4516</v>
      </c>
      <c r="E169" s="662" t="s">
        <v>1136</v>
      </c>
      <c r="F169" s="665"/>
      <c r="G169" s="665"/>
      <c r="H169" s="678">
        <v>0</v>
      </c>
      <c r="I169" s="665">
        <v>1</v>
      </c>
      <c r="J169" s="665">
        <v>89.320000000000007</v>
      </c>
      <c r="K169" s="678">
        <v>1</v>
      </c>
      <c r="L169" s="665">
        <v>1</v>
      </c>
      <c r="M169" s="666">
        <v>89.320000000000007</v>
      </c>
    </row>
    <row r="170" spans="1:13" ht="14.4" customHeight="1" x14ac:dyDescent="0.3">
      <c r="A170" s="661" t="s">
        <v>580</v>
      </c>
      <c r="B170" s="662" t="s">
        <v>4517</v>
      </c>
      <c r="C170" s="662" t="s">
        <v>2156</v>
      </c>
      <c r="D170" s="662" t="s">
        <v>4518</v>
      </c>
      <c r="E170" s="662" t="s">
        <v>2805</v>
      </c>
      <c r="F170" s="665"/>
      <c r="G170" s="665"/>
      <c r="H170" s="678">
        <v>0</v>
      </c>
      <c r="I170" s="665">
        <v>4</v>
      </c>
      <c r="J170" s="665">
        <v>867.63962058888205</v>
      </c>
      <c r="K170" s="678">
        <v>1</v>
      </c>
      <c r="L170" s="665">
        <v>4</v>
      </c>
      <c r="M170" s="666">
        <v>867.63962058888205</v>
      </c>
    </row>
    <row r="171" spans="1:13" ht="14.4" customHeight="1" x14ac:dyDescent="0.3">
      <c r="A171" s="661" t="s">
        <v>580</v>
      </c>
      <c r="B171" s="662" t="s">
        <v>4517</v>
      </c>
      <c r="C171" s="662" t="s">
        <v>2136</v>
      </c>
      <c r="D171" s="662" t="s">
        <v>2137</v>
      </c>
      <c r="E171" s="662" t="s">
        <v>2138</v>
      </c>
      <c r="F171" s="665"/>
      <c r="G171" s="665"/>
      <c r="H171" s="678">
        <v>0</v>
      </c>
      <c r="I171" s="665">
        <v>4</v>
      </c>
      <c r="J171" s="665">
        <v>811.44</v>
      </c>
      <c r="K171" s="678">
        <v>1</v>
      </c>
      <c r="L171" s="665">
        <v>4</v>
      </c>
      <c r="M171" s="666">
        <v>811.44</v>
      </c>
    </row>
    <row r="172" spans="1:13" ht="14.4" customHeight="1" x14ac:dyDescent="0.3">
      <c r="A172" s="661" t="s">
        <v>580</v>
      </c>
      <c r="B172" s="662" t="s">
        <v>4517</v>
      </c>
      <c r="C172" s="662" t="s">
        <v>2140</v>
      </c>
      <c r="D172" s="662" t="s">
        <v>2141</v>
      </c>
      <c r="E172" s="662" t="s">
        <v>2142</v>
      </c>
      <c r="F172" s="665"/>
      <c r="G172" s="665"/>
      <c r="H172" s="678">
        <v>0</v>
      </c>
      <c r="I172" s="665">
        <v>10</v>
      </c>
      <c r="J172" s="665">
        <v>409.20058227907413</v>
      </c>
      <c r="K172" s="678">
        <v>1</v>
      </c>
      <c r="L172" s="665">
        <v>10</v>
      </c>
      <c r="M172" s="666">
        <v>409.20058227907413</v>
      </c>
    </row>
    <row r="173" spans="1:13" ht="14.4" customHeight="1" x14ac:dyDescent="0.3">
      <c r="A173" s="661" t="s">
        <v>580</v>
      </c>
      <c r="B173" s="662" t="s">
        <v>4517</v>
      </c>
      <c r="C173" s="662" t="s">
        <v>2144</v>
      </c>
      <c r="D173" s="662" t="s">
        <v>4519</v>
      </c>
      <c r="E173" s="662" t="s">
        <v>2142</v>
      </c>
      <c r="F173" s="665"/>
      <c r="G173" s="665"/>
      <c r="H173" s="678">
        <v>0</v>
      </c>
      <c r="I173" s="665">
        <v>78</v>
      </c>
      <c r="J173" s="665">
        <v>3516.5199990864453</v>
      </c>
      <c r="K173" s="678">
        <v>1</v>
      </c>
      <c r="L173" s="665">
        <v>78</v>
      </c>
      <c r="M173" s="666">
        <v>3516.5199990864453</v>
      </c>
    </row>
    <row r="174" spans="1:13" ht="14.4" customHeight="1" x14ac:dyDescent="0.3">
      <c r="A174" s="661" t="s">
        <v>580</v>
      </c>
      <c r="B174" s="662" t="s">
        <v>4517</v>
      </c>
      <c r="C174" s="662" t="s">
        <v>2147</v>
      </c>
      <c r="D174" s="662" t="s">
        <v>4520</v>
      </c>
      <c r="E174" s="662" t="s">
        <v>2142</v>
      </c>
      <c r="F174" s="665"/>
      <c r="G174" s="665"/>
      <c r="H174" s="678">
        <v>0</v>
      </c>
      <c r="I174" s="665">
        <v>58</v>
      </c>
      <c r="J174" s="665">
        <v>2762.1200213851198</v>
      </c>
      <c r="K174" s="678">
        <v>1</v>
      </c>
      <c r="L174" s="665">
        <v>58</v>
      </c>
      <c r="M174" s="666">
        <v>2762.1200213851198</v>
      </c>
    </row>
    <row r="175" spans="1:13" ht="14.4" customHeight="1" x14ac:dyDescent="0.3">
      <c r="A175" s="661" t="s">
        <v>580</v>
      </c>
      <c r="B175" s="662" t="s">
        <v>4517</v>
      </c>
      <c r="C175" s="662" t="s">
        <v>2150</v>
      </c>
      <c r="D175" s="662" t="s">
        <v>4521</v>
      </c>
      <c r="E175" s="662" t="s">
        <v>2142</v>
      </c>
      <c r="F175" s="665"/>
      <c r="G175" s="665"/>
      <c r="H175" s="678">
        <v>0</v>
      </c>
      <c r="I175" s="665">
        <v>45</v>
      </c>
      <c r="J175" s="665">
        <v>2164.4996198311169</v>
      </c>
      <c r="K175" s="678">
        <v>1</v>
      </c>
      <c r="L175" s="665">
        <v>45</v>
      </c>
      <c r="M175" s="666">
        <v>2164.4996198311169</v>
      </c>
    </row>
    <row r="176" spans="1:13" ht="14.4" customHeight="1" x14ac:dyDescent="0.3">
      <c r="A176" s="661" t="s">
        <v>580</v>
      </c>
      <c r="B176" s="662" t="s">
        <v>4517</v>
      </c>
      <c r="C176" s="662" t="s">
        <v>2166</v>
      </c>
      <c r="D176" s="662" t="s">
        <v>2167</v>
      </c>
      <c r="E176" s="662" t="s">
        <v>2154</v>
      </c>
      <c r="F176" s="665"/>
      <c r="G176" s="665"/>
      <c r="H176" s="678">
        <v>0</v>
      </c>
      <c r="I176" s="665">
        <v>5</v>
      </c>
      <c r="J176" s="665">
        <v>678.00020782347258</v>
      </c>
      <c r="K176" s="678">
        <v>1</v>
      </c>
      <c r="L176" s="665">
        <v>5</v>
      </c>
      <c r="M176" s="666">
        <v>678.00020782347258</v>
      </c>
    </row>
    <row r="177" spans="1:13" ht="14.4" customHeight="1" x14ac:dyDescent="0.3">
      <c r="A177" s="661" t="s">
        <v>580</v>
      </c>
      <c r="B177" s="662" t="s">
        <v>4517</v>
      </c>
      <c r="C177" s="662" t="s">
        <v>2163</v>
      </c>
      <c r="D177" s="662" t="s">
        <v>2164</v>
      </c>
      <c r="E177" s="662" t="s">
        <v>2142</v>
      </c>
      <c r="F177" s="665"/>
      <c r="G177" s="665"/>
      <c r="H177" s="678">
        <v>0</v>
      </c>
      <c r="I177" s="665">
        <v>10</v>
      </c>
      <c r="J177" s="665">
        <v>492.50164528629642</v>
      </c>
      <c r="K177" s="678">
        <v>1</v>
      </c>
      <c r="L177" s="665">
        <v>10</v>
      </c>
      <c r="M177" s="666">
        <v>492.50164528629642</v>
      </c>
    </row>
    <row r="178" spans="1:13" ht="14.4" customHeight="1" x14ac:dyDescent="0.3">
      <c r="A178" s="661" t="s">
        <v>580</v>
      </c>
      <c r="B178" s="662" t="s">
        <v>4517</v>
      </c>
      <c r="C178" s="662" t="s">
        <v>2152</v>
      </c>
      <c r="D178" s="662" t="s">
        <v>2153</v>
      </c>
      <c r="E178" s="662" t="s">
        <v>2154</v>
      </c>
      <c r="F178" s="665"/>
      <c r="G178" s="665"/>
      <c r="H178" s="678">
        <v>0</v>
      </c>
      <c r="I178" s="665">
        <v>5</v>
      </c>
      <c r="J178" s="665">
        <v>744.80008025499842</v>
      </c>
      <c r="K178" s="678">
        <v>1</v>
      </c>
      <c r="L178" s="665">
        <v>5</v>
      </c>
      <c r="M178" s="666">
        <v>744.80008025499842</v>
      </c>
    </row>
    <row r="179" spans="1:13" ht="14.4" customHeight="1" x14ac:dyDescent="0.3">
      <c r="A179" s="661" t="s">
        <v>580</v>
      </c>
      <c r="B179" s="662" t="s">
        <v>4517</v>
      </c>
      <c r="C179" s="662" t="s">
        <v>2169</v>
      </c>
      <c r="D179" s="662" t="s">
        <v>2170</v>
      </c>
      <c r="E179" s="662" t="s">
        <v>2161</v>
      </c>
      <c r="F179" s="665"/>
      <c r="G179" s="665"/>
      <c r="H179" s="678">
        <v>0</v>
      </c>
      <c r="I179" s="665">
        <v>1</v>
      </c>
      <c r="J179" s="665">
        <v>116.24999999999997</v>
      </c>
      <c r="K179" s="678">
        <v>1</v>
      </c>
      <c r="L179" s="665">
        <v>1</v>
      </c>
      <c r="M179" s="666">
        <v>116.24999999999997</v>
      </c>
    </row>
    <row r="180" spans="1:13" ht="14.4" customHeight="1" x14ac:dyDescent="0.3">
      <c r="A180" s="661" t="s">
        <v>580</v>
      </c>
      <c r="B180" s="662" t="s">
        <v>4517</v>
      </c>
      <c r="C180" s="662" t="s">
        <v>2159</v>
      </c>
      <c r="D180" s="662" t="s">
        <v>2160</v>
      </c>
      <c r="E180" s="662" t="s">
        <v>2161</v>
      </c>
      <c r="F180" s="665"/>
      <c r="G180" s="665"/>
      <c r="H180" s="678">
        <v>0</v>
      </c>
      <c r="I180" s="665">
        <v>2</v>
      </c>
      <c r="J180" s="665">
        <v>232.49999999999994</v>
      </c>
      <c r="K180" s="678">
        <v>1</v>
      </c>
      <c r="L180" s="665">
        <v>2</v>
      </c>
      <c r="M180" s="666">
        <v>232.49999999999994</v>
      </c>
    </row>
    <row r="181" spans="1:13" ht="14.4" customHeight="1" x14ac:dyDescent="0.3">
      <c r="A181" s="661" t="s">
        <v>580</v>
      </c>
      <c r="B181" s="662" t="s">
        <v>4517</v>
      </c>
      <c r="C181" s="662" t="s">
        <v>2171</v>
      </c>
      <c r="D181" s="662" t="s">
        <v>2172</v>
      </c>
      <c r="E181" s="662" t="s">
        <v>2173</v>
      </c>
      <c r="F181" s="665"/>
      <c r="G181" s="665"/>
      <c r="H181" s="678">
        <v>0</v>
      </c>
      <c r="I181" s="665">
        <v>13.25</v>
      </c>
      <c r="J181" s="665">
        <v>2533.6646098934152</v>
      </c>
      <c r="K181" s="678">
        <v>1</v>
      </c>
      <c r="L181" s="665">
        <v>13.25</v>
      </c>
      <c r="M181" s="666">
        <v>2533.6646098934152</v>
      </c>
    </row>
    <row r="182" spans="1:13" ht="14.4" customHeight="1" x14ac:dyDescent="0.3">
      <c r="A182" s="661" t="s">
        <v>580</v>
      </c>
      <c r="B182" s="662" t="s">
        <v>4517</v>
      </c>
      <c r="C182" s="662" t="s">
        <v>2176</v>
      </c>
      <c r="D182" s="662" t="s">
        <v>2177</v>
      </c>
      <c r="E182" s="662" t="s">
        <v>2173</v>
      </c>
      <c r="F182" s="665"/>
      <c r="G182" s="665"/>
      <c r="H182" s="678">
        <v>0</v>
      </c>
      <c r="I182" s="665">
        <v>15</v>
      </c>
      <c r="J182" s="665">
        <v>2240.360935300529</v>
      </c>
      <c r="K182" s="678">
        <v>1</v>
      </c>
      <c r="L182" s="665">
        <v>15</v>
      </c>
      <c r="M182" s="666">
        <v>2240.360935300529</v>
      </c>
    </row>
    <row r="183" spans="1:13" ht="14.4" customHeight="1" x14ac:dyDescent="0.3">
      <c r="A183" s="661" t="s">
        <v>580</v>
      </c>
      <c r="B183" s="662" t="s">
        <v>4517</v>
      </c>
      <c r="C183" s="662" t="s">
        <v>2174</v>
      </c>
      <c r="D183" s="662" t="s">
        <v>2175</v>
      </c>
      <c r="E183" s="662" t="s">
        <v>2173</v>
      </c>
      <c r="F183" s="665"/>
      <c r="G183" s="665"/>
      <c r="H183" s="678">
        <v>0</v>
      </c>
      <c r="I183" s="665">
        <v>5</v>
      </c>
      <c r="J183" s="665">
        <v>613.45000000000005</v>
      </c>
      <c r="K183" s="678">
        <v>1</v>
      </c>
      <c r="L183" s="665">
        <v>5</v>
      </c>
      <c r="M183" s="666">
        <v>613.45000000000005</v>
      </c>
    </row>
    <row r="184" spans="1:13" ht="14.4" customHeight="1" x14ac:dyDescent="0.3">
      <c r="A184" s="661" t="s">
        <v>580</v>
      </c>
      <c r="B184" s="662" t="s">
        <v>4517</v>
      </c>
      <c r="C184" s="662" t="s">
        <v>2178</v>
      </c>
      <c r="D184" s="662" t="s">
        <v>2179</v>
      </c>
      <c r="E184" s="662" t="s">
        <v>2173</v>
      </c>
      <c r="F184" s="665"/>
      <c r="G184" s="665"/>
      <c r="H184" s="678">
        <v>0</v>
      </c>
      <c r="I184" s="665">
        <v>10</v>
      </c>
      <c r="J184" s="665">
        <v>1370.7998680736164</v>
      </c>
      <c r="K184" s="678">
        <v>1</v>
      </c>
      <c r="L184" s="665">
        <v>10</v>
      </c>
      <c r="M184" s="666">
        <v>1370.7998680736164</v>
      </c>
    </row>
    <row r="185" spans="1:13" ht="14.4" customHeight="1" x14ac:dyDescent="0.3">
      <c r="A185" s="661" t="s">
        <v>580</v>
      </c>
      <c r="B185" s="662" t="s">
        <v>4517</v>
      </c>
      <c r="C185" s="662" t="s">
        <v>2181</v>
      </c>
      <c r="D185" s="662" t="s">
        <v>2182</v>
      </c>
      <c r="E185" s="662" t="s">
        <v>2142</v>
      </c>
      <c r="F185" s="665">
        <v>10</v>
      </c>
      <c r="G185" s="665">
        <v>407.10000000000008</v>
      </c>
      <c r="H185" s="678">
        <v>1</v>
      </c>
      <c r="I185" s="665"/>
      <c r="J185" s="665"/>
      <c r="K185" s="678">
        <v>0</v>
      </c>
      <c r="L185" s="665">
        <v>10</v>
      </c>
      <c r="M185" s="666">
        <v>407.10000000000008</v>
      </c>
    </row>
    <row r="186" spans="1:13" ht="14.4" customHeight="1" x14ac:dyDescent="0.3">
      <c r="A186" s="661" t="s">
        <v>585</v>
      </c>
      <c r="B186" s="662" t="s">
        <v>4494</v>
      </c>
      <c r="C186" s="662" t="s">
        <v>1816</v>
      </c>
      <c r="D186" s="662" t="s">
        <v>1817</v>
      </c>
      <c r="E186" s="662" t="s">
        <v>1828</v>
      </c>
      <c r="F186" s="665"/>
      <c r="G186" s="665"/>
      <c r="H186" s="678">
        <v>0</v>
      </c>
      <c r="I186" s="665">
        <v>7</v>
      </c>
      <c r="J186" s="665">
        <v>882.27599325375695</v>
      </c>
      <c r="K186" s="678">
        <v>1</v>
      </c>
      <c r="L186" s="665">
        <v>7</v>
      </c>
      <c r="M186" s="666">
        <v>882.27599325375695</v>
      </c>
    </row>
    <row r="187" spans="1:13" ht="14.4" customHeight="1" x14ac:dyDescent="0.3">
      <c r="A187" s="661" t="s">
        <v>585</v>
      </c>
      <c r="B187" s="662" t="s">
        <v>4494</v>
      </c>
      <c r="C187" s="662" t="s">
        <v>603</v>
      </c>
      <c r="D187" s="662" t="s">
        <v>4499</v>
      </c>
      <c r="E187" s="662" t="s">
        <v>4500</v>
      </c>
      <c r="F187" s="665">
        <v>1</v>
      </c>
      <c r="G187" s="665">
        <v>103.57</v>
      </c>
      <c r="H187" s="678">
        <v>1</v>
      </c>
      <c r="I187" s="665"/>
      <c r="J187" s="665"/>
      <c r="K187" s="678">
        <v>0</v>
      </c>
      <c r="L187" s="665">
        <v>1</v>
      </c>
      <c r="M187" s="666">
        <v>103.57</v>
      </c>
    </row>
    <row r="188" spans="1:13" ht="14.4" customHeight="1" x14ac:dyDescent="0.3">
      <c r="A188" s="661" t="s">
        <v>585</v>
      </c>
      <c r="B188" s="662" t="s">
        <v>4512</v>
      </c>
      <c r="C188" s="662" t="s">
        <v>2428</v>
      </c>
      <c r="D188" s="662" t="s">
        <v>1783</v>
      </c>
      <c r="E188" s="662" t="s">
        <v>1507</v>
      </c>
      <c r="F188" s="665"/>
      <c r="G188" s="665"/>
      <c r="H188" s="678">
        <v>0</v>
      </c>
      <c r="I188" s="665">
        <v>1</v>
      </c>
      <c r="J188" s="665">
        <v>57.81</v>
      </c>
      <c r="K188" s="678">
        <v>1</v>
      </c>
      <c r="L188" s="665">
        <v>1</v>
      </c>
      <c r="M188" s="666">
        <v>57.81</v>
      </c>
    </row>
    <row r="189" spans="1:13" ht="14.4" customHeight="1" x14ac:dyDescent="0.3">
      <c r="A189" s="661" t="s">
        <v>588</v>
      </c>
      <c r="B189" s="662" t="s">
        <v>4333</v>
      </c>
      <c r="C189" s="662" t="s">
        <v>2122</v>
      </c>
      <c r="D189" s="662" t="s">
        <v>1970</v>
      </c>
      <c r="E189" s="662" t="s">
        <v>4334</v>
      </c>
      <c r="F189" s="665"/>
      <c r="G189" s="665"/>
      <c r="H189" s="678">
        <v>0</v>
      </c>
      <c r="I189" s="665">
        <v>773</v>
      </c>
      <c r="J189" s="665">
        <v>52445.466684178296</v>
      </c>
      <c r="K189" s="678">
        <v>1</v>
      </c>
      <c r="L189" s="665">
        <v>773</v>
      </c>
      <c r="M189" s="666">
        <v>52445.466684178296</v>
      </c>
    </row>
    <row r="190" spans="1:13" ht="14.4" customHeight="1" x14ac:dyDescent="0.3">
      <c r="A190" s="661" t="s">
        <v>588</v>
      </c>
      <c r="B190" s="662" t="s">
        <v>4333</v>
      </c>
      <c r="C190" s="662" t="s">
        <v>1969</v>
      </c>
      <c r="D190" s="662" t="s">
        <v>1970</v>
      </c>
      <c r="E190" s="662" t="s">
        <v>4334</v>
      </c>
      <c r="F190" s="665"/>
      <c r="G190" s="665"/>
      <c r="H190" s="678">
        <v>0</v>
      </c>
      <c r="I190" s="665">
        <v>552</v>
      </c>
      <c r="J190" s="665">
        <v>37455.959227328836</v>
      </c>
      <c r="K190" s="678">
        <v>1</v>
      </c>
      <c r="L190" s="665">
        <v>552</v>
      </c>
      <c r="M190" s="666">
        <v>37455.959227328836</v>
      </c>
    </row>
    <row r="191" spans="1:13" ht="14.4" customHeight="1" x14ac:dyDescent="0.3">
      <c r="A191" s="661" t="s">
        <v>588</v>
      </c>
      <c r="B191" s="662" t="s">
        <v>4522</v>
      </c>
      <c r="C191" s="662" t="s">
        <v>2435</v>
      </c>
      <c r="D191" s="662" t="s">
        <v>1434</v>
      </c>
      <c r="E191" s="662" t="s">
        <v>4523</v>
      </c>
      <c r="F191" s="665">
        <v>1</v>
      </c>
      <c r="G191" s="665">
        <v>364.67999999999989</v>
      </c>
      <c r="H191" s="678">
        <v>5.562682830079986E-2</v>
      </c>
      <c r="I191" s="665">
        <v>17</v>
      </c>
      <c r="J191" s="665">
        <v>6191.1494646606006</v>
      </c>
      <c r="K191" s="678">
        <v>0.9443731716992001</v>
      </c>
      <c r="L191" s="665">
        <v>18</v>
      </c>
      <c r="M191" s="666">
        <v>6555.8294646606009</v>
      </c>
    </row>
    <row r="192" spans="1:13" ht="14.4" customHeight="1" x14ac:dyDescent="0.3">
      <c r="A192" s="661" t="s">
        <v>588</v>
      </c>
      <c r="B192" s="662" t="s">
        <v>4522</v>
      </c>
      <c r="C192" s="662" t="s">
        <v>2795</v>
      </c>
      <c r="D192" s="662" t="s">
        <v>4524</v>
      </c>
      <c r="E192" s="662" t="s">
        <v>4525</v>
      </c>
      <c r="F192" s="665"/>
      <c r="G192" s="665"/>
      <c r="H192" s="678">
        <v>0</v>
      </c>
      <c r="I192" s="665">
        <v>7</v>
      </c>
      <c r="J192" s="665">
        <v>1917.2999999999997</v>
      </c>
      <c r="K192" s="678">
        <v>1</v>
      </c>
      <c r="L192" s="665">
        <v>7</v>
      </c>
      <c r="M192" s="666">
        <v>1917.2999999999997</v>
      </c>
    </row>
    <row r="193" spans="1:13" ht="14.4" customHeight="1" x14ac:dyDescent="0.3">
      <c r="A193" s="661" t="s">
        <v>588</v>
      </c>
      <c r="B193" s="662" t="s">
        <v>4522</v>
      </c>
      <c r="C193" s="662" t="s">
        <v>2798</v>
      </c>
      <c r="D193" s="662" t="s">
        <v>2799</v>
      </c>
      <c r="E193" s="662" t="s">
        <v>4526</v>
      </c>
      <c r="F193" s="665">
        <v>4</v>
      </c>
      <c r="G193" s="665">
        <v>1543.5780866505154</v>
      </c>
      <c r="H193" s="678">
        <v>1</v>
      </c>
      <c r="I193" s="665"/>
      <c r="J193" s="665"/>
      <c r="K193" s="678">
        <v>0</v>
      </c>
      <c r="L193" s="665">
        <v>4</v>
      </c>
      <c r="M193" s="666">
        <v>1543.5780866505154</v>
      </c>
    </row>
    <row r="194" spans="1:13" ht="14.4" customHeight="1" x14ac:dyDescent="0.3">
      <c r="A194" s="661" t="s">
        <v>588</v>
      </c>
      <c r="B194" s="662" t="s">
        <v>4340</v>
      </c>
      <c r="C194" s="662" t="s">
        <v>2746</v>
      </c>
      <c r="D194" s="662" t="s">
        <v>1963</v>
      </c>
      <c r="E194" s="662" t="s">
        <v>2747</v>
      </c>
      <c r="F194" s="665"/>
      <c r="G194" s="665"/>
      <c r="H194" s="678">
        <v>0</v>
      </c>
      <c r="I194" s="665">
        <v>6</v>
      </c>
      <c r="J194" s="665">
        <v>708.78432104491276</v>
      </c>
      <c r="K194" s="678">
        <v>1</v>
      </c>
      <c r="L194" s="665">
        <v>6</v>
      </c>
      <c r="M194" s="666">
        <v>708.78432104491276</v>
      </c>
    </row>
    <row r="195" spans="1:13" ht="14.4" customHeight="1" x14ac:dyDescent="0.3">
      <c r="A195" s="661" t="s">
        <v>588</v>
      </c>
      <c r="B195" s="662" t="s">
        <v>4527</v>
      </c>
      <c r="C195" s="662" t="s">
        <v>3626</v>
      </c>
      <c r="D195" s="662" t="s">
        <v>3627</v>
      </c>
      <c r="E195" s="662" t="s">
        <v>4528</v>
      </c>
      <c r="F195" s="665"/>
      <c r="G195" s="665"/>
      <c r="H195" s="678">
        <v>0</v>
      </c>
      <c r="I195" s="665">
        <v>1</v>
      </c>
      <c r="J195" s="665">
        <v>101.10999999999999</v>
      </c>
      <c r="K195" s="678">
        <v>1</v>
      </c>
      <c r="L195" s="665">
        <v>1</v>
      </c>
      <c r="M195" s="666">
        <v>101.10999999999999</v>
      </c>
    </row>
    <row r="196" spans="1:13" ht="14.4" customHeight="1" x14ac:dyDescent="0.3">
      <c r="A196" s="661" t="s">
        <v>588</v>
      </c>
      <c r="B196" s="662" t="s">
        <v>4356</v>
      </c>
      <c r="C196" s="662" t="s">
        <v>2123</v>
      </c>
      <c r="D196" s="662" t="s">
        <v>1821</v>
      </c>
      <c r="E196" s="662" t="s">
        <v>4359</v>
      </c>
      <c r="F196" s="665">
        <v>23</v>
      </c>
      <c r="G196" s="665">
        <v>6933.7749843811998</v>
      </c>
      <c r="H196" s="678">
        <v>0.17424185856419391</v>
      </c>
      <c r="I196" s="665">
        <v>109</v>
      </c>
      <c r="J196" s="665">
        <v>32860.193247578798</v>
      </c>
      <c r="K196" s="678">
        <v>0.82575814143580617</v>
      </c>
      <c r="L196" s="665">
        <v>132</v>
      </c>
      <c r="M196" s="666">
        <v>39793.968231959996</v>
      </c>
    </row>
    <row r="197" spans="1:13" ht="14.4" customHeight="1" x14ac:dyDescent="0.3">
      <c r="A197" s="661" t="s">
        <v>588</v>
      </c>
      <c r="B197" s="662" t="s">
        <v>4356</v>
      </c>
      <c r="C197" s="662" t="s">
        <v>2124</v>
      </c>
      <c r="D197" s="662" t="s">
        <v>1821</v>
      </c>
      <c r="E197" s="662" t="s">
        <v>4360</v>
      </c>
      <c r="F197" s="665">
        <v>5</v>
      </c>
      <c r="G197" s="665">
        <v>3153.3070275590831</v>
      </c>
      <c r="H197" s="678">
        <v>0.23809560913969868</v>
      </c>
      <c r="I197" s="665">
        <v>16</v>
      </c>
      <c r="J197" s="665">
        <v>10090.561849119495</v>
      </c>
      <c r="K197" s="678">
        <v>0.76190439086030126</v>
      </c>
      <c r="L197" s="665">
        <v>21</v>
      </c>
      <c r="M197" s="666">
        <v>13243.868876678578</v>
      </c>
    </row>
    <row r="198" spans="1:13" ht="14.4" customHeight="1" x14ac:dyDescent="0.3">
      <c r="A198" s="661" t="s">
        <v>588</v>
      </c>
      <c r="B198" s="662" t="s">
        <v>4356</v>
      </c>
      <c r="C198" s="662" t="s">
        <v>2121</v>
      </c>
      <c r="D198" s="662" t="s">
        <v>1821</v>
      </c>
      <c r="E198" s="662" t="s">
        <v>4362</v>
      </c>
      <c r="F198" s="665"/>
      <c r="G198" s="665"/>
      <c r="H198" s="678">
        <v>0</v>
      </c>
      <c r="I198" s="665">
        <v>46</v>
      </c>
      <c r="J198" s="665">
        <v>18811.68152455669</v>
      </c>
      <c r="K198" s="678">
        <v>1</v>
      </c>
      <c r="L198" s="665">
        <v>46</v>
      </c>
      <c r="M198" s="666">
        <v>18811.68152455669</v>
      </c>
    </row>
    <row r="199" spans="1:13" ht="14.4" customHeight="1" x14ac:dyDescent="0.3">
      <c r="A199" s="661" t="s">
        <v>588</v>
      </c>
      <c r="B199" s="662" t="s">
        <v>4356</v>
      </c>
      <c r="C199" s="662" t="s">
        <v>2022</v>
      </c>
      <c r="D199" s="662" t="s">
        <v>1821</v>
      </c>
      <c r="E199" s="662" t="s">
        <v>4359</v>
      </c>
      <c r="F199" s="665"/>
      <c r="G199" s="665"/>
      <c r="H199" s="678">
        <v>0</v>
      </c>
      <c r="I199" s="665">
        <v>108</v>
      </c>
      <c r="J199" s="665">
        <v>32558.714099776138</v>
      </c>
      <c r="K199" s="678">
        <v>1</v>
      </c>
      <c r="L199" s="665">
        <v>108</v>
      </c>
      <c r="M199" s="666">
        <v>32558.714099776138</v>
      </c>
    </row>
    <row r="200" spans="1:13" ht="14.4" customHeight="1" x14ac:dyDescent="0.3">
      <c r="A200" s="661" t="s">
        <v>588</v>
      </c>
      <c r="B200" s="662" t="s">
        <v>4356</v>
      </c>
      <c r="C200" s="662" t="s">
        <v>2025</v>
      </c>
      <c r="D200" s="662" t="s">
        <v>1821</v>
      </c>
      <c r="E200" s="662" t="s">
        <v>4362</v>
      </c>
      <c r="F200" s="665"/>
      <c r="G200" s="665"/>
      <c r="H200" s="678">
        <v>0</v>
      </c>
      <c r="I200" s="665">
        <v>26</v>
      </c>
      <c r="J200" s="665">
        <v>10632.696700104974</v>
      </c>
      <c r="K200" s="678">
        <v>1</v>
      </c>
      <c r="L200" s="665">
        <v>26</v>
      </c>
      <c r="M200" s="666">
        <v>10632.696700104974</v>
      </c>
    </row>
    <row r="201" spans="1:13" ht="14.4" customHeight="1" x14ac:dyDescent="0.3">
      <c r="A201" s="661" t="s">
        <v>588</v>
      </c>
      <c r="B201" s="662" t="s">
        <v>4356</v>
      </c>
      <c r="C201" s="662" t="s">
        <v>1820</v>
      </c>
      <c r="D201" s="662" t="s">
        <v>1821</v>
      </c>
      <c r="E201" s="662" t="s">
        <v>4360</v>
      </c>
      <c r="F201" s="665"/>
      <c r="G201" s="665"/>
      <c r="H201" s="678">
        <v>0</v>
      </c>
      <c r="I201" s="665">
        <v>7</v>
      </c>
      <c r="J201" s="665">
        <v>4414.6229999999996</v>
      </c>
      <c r="K201" s="678">
        <v>1</v>
      </c>
      <c r="L201" s="665">
        <v>7</v>
      </c>
      <c r="M201" s="666">
        <v>4414.6229999999996</v>
      </c>
    </row>
    <row r="202" spans="1:13" ht="14.4" customHeight="1" x14ac:dyDescent="0.3">
      <c r="A202" s="661" t="s">
        <v>588</v>
      </c>
      <c r="B202" s="662" t="s">
        <v>4356</v>
      </c>
      <c r="C202" s="662" t="s">
        <v>1824</v>
      </c>
      <c r="D202" s="662" t="s">
        <v>1821</v>
      </c>
      <c r="E202" s="662" t="s">
        <v>4363</v>
      </c>
      <c r="F202" s="665"/>
      <c r="G202" s="665"/>
      <c r="H202" s="678">
        <v>0</v>
      </c>
      <c r="I202" s="665">
        <v>14</v>
      </c>
      <c r="J202" s="665">
        <v>10096.800000000003</v>
      </c>
      <c r="K202" s="678">
        <v>1</v>
      </c>
      <c r="L202" s="665">
        <v>14</v>
      </c>
      <c r="M202" s="666">
        <v>10096.800000000003</v>
      </c>
    </row>
    <row r="203" spans="1:13" ht="14.4" customHeight="1" x14ac:dyDescent="0.3">
      <c r="A203" s="661" t="s">
        <v>588</v>
      </c>
      <c r="B203" s="662" t="s">
        <v>4365</v>
      </c>
      <c r="C203" s="662" t="s">
        <v>2099</v>
      </c>
      <c r="D203" s="662" t="s">
        <v>2100</v>
      </c>
      <c r="E203" s="662" t="s">
        <v>2101</v>
      </c>
      <c r="F203" s="665"/>
      <c r="G203" s="665"/>
      <c r="H203" s="678">
        <v>0</v>
      </c>
      <c r="I203" s="665">
        <v>6</v>
      </c>
      <c r="J203" s="665">
        <v>420.51900882974542</v>
      </c>
      <c r="K203" s="678">
        <v>1</v>
      </c>
      <c r="L203" s="665">
        <v>6</v>
      </c>
      <c r="M203" s="666">
        <v>420.51900882974542</v>
      </c>
    </row>
    <row r="204" spans="1:13" ht="14.4" customHeight="1" x14ac:dyDescent="0.3">
      <c r="A204" s="661" t="s">
        <v>588</v>
      </c>
      <c r="B204" s="662" t="s">
        <v>4365</v>
      </c>
      <c r="C204" s="662" t="s">
        <v>2118</v>
      </c>
      <c r="D204" s="662" t="s">
        <v>2100</v>
      </c>
      <c r="E204" s="662" t="s">
        <v>2119</v>
      </c>
      <c r="F204" s="665"/>
      <c r="G204" s="665"/>
      <c r="H204" s="678">
        <v>0</v>
      </c>
      <c r="I204" s="665">
        <v>3</v>
      </c>
      <c r="J204" s="665">
        <v>420.54030996911712</v>
      </c>
      <c r="K204" s="678">
        <v>1</v>
      </c>
      <c r="L204" s="665">
        <v>3</v>
      </c>
      <c r="M204" s="666">
        <v>420.54030996911712</v>
      </c>
    </row>
    <row r="205" spans="1:13" ht="14.4" customHeight="1" x14ac:dyDescent="0.3">
      <c r="A205" s="661" t="s">
        <v>588</v>
      </c>
      <c r="B205" s="662" t="s">
        <v>4529</v>
      </c>
      <c r="C205" s="662" t="s">
        <v>2792</v>
      </c>
      <c r="D205" s="662" t="s">
        <v>2793</v>
      </c>
      <c r="E205" s="662" t="s">
        <v>4530</v>
      </c>
      <c r="F205" s="665"/>
      <c r="G205" s="665"/>
      <c r="H205" s="678">
        <v>0</v>
      </c>
      <c r="I205" s="665">
        <v>3</v>
      </c>
      <c r="J205" s="665">
        <v>98405.736000000004</v>
      </c>
      <c r="K205" s="678">
        <v>1</v>
      </c>
      <c r="L205" s="665">
        <v>3</v>
      </c>
      <c r="M205" s="666">
        <v>98405.736000000004</v>
      </c>
    </row>
    <row r="206" spans="1:13" ht="14.4" customHeight="1" x14ac:dyDescent="0.3">
      <c r="A206" s="661" t="s">
        <v>588</v>
      </c>
      <c r="B206" s="662" t="s">
        <v>4371</v>
      </c>
      <c r="C206" s="662" t="s">
        <v>1922</v>
      </c>
      <c r="D206" s="662" t="s">
        <v>1795</v>
      </c>
      <c r="E206" s="662" t="s">
        <v>4372</v>
      </c>
      <c r="F206" s="665"/>
      <c r="G206" s="665"/>
      <c r="H206" s="678">
        <v>0</v>
      </c>
      <c r="I206" s="665">
        <v>342</v>
      </c>
      <c r="J206" s="665">
        <v>44336.726741171748</v>
      </c>
      <c r="K206" s="678">
        <v>1</v>
      </c>
      <c r="L206" s="665">
        <v>342</v>
      </c>
      <c r="M206" s="666">
        <v>44336.726741171748</v>
      </c>
    </row>
    <row r="207" spans="1:13" ht="14.4" customHeight="1" x14ac:dyDescent="0.3">
      <c r="A207" s="661" t="s">
        <v>588</v>
      </c>
      <c r="B207" s="662" t="s">
        <v>4371</v>
      </c>
      <c r="C207" s="662" t="s">
        <v>1794</v>
      </c>
      <c r="D207" s="662" t="s">
        <v>1795</v>
      </c>
      <c r="E207" s="662" t="s">
        <v>4373</v>
      </c>
      <c r="F207" s="665"/>
      <c r="G207" s="665"/>
      <c r="H207" s="678">
        <v>0</v>
      </c>
      <c r="I207" s="665">
        <v>2</v>
      </c>
      <c r="J207" s="665">
        <v>90.38000000000001</v>
      </c>
      <c r="K207" s="678">
        <v>1</v>
      </c>
      <c r="L207" s="665">
        <v>2</v>
      </c>
      <c r="M207" s="666">
        <v>90.38000000000001</v>
      </c>
    </row>
    <row r="208" spans="1:13" ht="14.4" customHeight="1" x14ac:dyDescent="0.3">
      <c r="A208" s="661" t="s">
        <v>588</v>
      </c>
      <c r="B208" s="662" t="s">
        <v>4371</v>
      </c>
      <c r="C208" s="662" t="s">
        <v>1798</v>
      </c>
      <c r="D208" s="662" t="s">
        <v>1795</v>
      </c>
      <c r="E208" s="662" t="s">
        <v>4374</v>
      </c>
      <c r="F208" s="665"/>
      <c r="G208" s="665"/>
      <c r="H208" s="678">
        <v>0</v>
      </c>
      <c r="I208" s="665">
        <v>3</v>
      </c>
      <c r="J208" s="665">
        <v>271.30949437584752</v>
      </c>
      <c r="K208" s="678">
        <v>1</v>
      </c>
      <c r="L208" s="665">
        <v>3</v>
      </c>
      <c r="M208" s="666">
        <v>271.30949437584752</v>
      </c>
    </row>
    <row r="209" spans="1:13" ht="14.4" customHeight="1" x14ac:dyDescent="0.3">
      <c r="A209" s="661" t="s">
        <v>588</v>
      </c>
      <c r="B209" s="662" t="s">
        <v>4378</v>
      </c>
      <c r="C209" s="662" t="s">
        <v>1842</v>
      </c>
      <c r="D209" s="662" t="s">
        <v>1843</v>
      </c>
      <c r="E209" s="662" t="s">
        <v>1402</v>
      </c>
      <c r="F209" s="665"/>
      <c r="G209" s="665"/>
      <c r="H209" s="678">
        <v>0</v>
      </c>
      <c r="I209" s="665">
        <v>11</v>
      </c>
      <c r="J209" s="665">
        <v>531.949918067471</v>
      </c>
      <c r="K209" s="678">
        <v>1</v>
      </c>
      <c r="L209" s="665">
        <v>11</v>
      </c>
      <c r="M209" s="666">
        <v>531.949918067471</v>
      </c>
    </row>
    <row r="210" spans="1:13" ht="14.4" customHeight="1" x14ac:dyDescent="0.3">
      <c r="A210" s="661" t="s">
        <v>588</v>
      </c>
      <c r="B210" s="662" t="s">
        <v>4379</v>
      </c>
      <c r="C210" s="662" t="s">
        <v>1942</v>
      </c>
      <c r="D210" s="662" t="s">
        <v>1943</v>
      </c>
      <c r="E210" s="662" t="s">
        <v>1944</v>
      </c>
      <c r="F210" s="665"/>
      <c r="G210" s="665"/>
      <c r="H210" s="678">
        <v>0</v>
      </c>
      <c r="I210" s="665">
        <v>2</v>
      </c>
      <c r="J210" s="665">
        <v>49.940326729288699</v>
      </c>
      <c r="K210" s="678">
        <v>1</v>
      </c>
      <c r="L210" s="665">
        <v>2</v>
      </c>
      <c r="M210" s="666">
        <v>49.940326729288699</v>
      </c>
    </row>
    <row r="211" spans="1:13" ht="14.4" customHeight="1" x14ac:dyDescent="0.3">
      <c r="A211" s="661" t="s">
        <v>588</v>
      </c>
      <c r="B211" s="662" t="s">
        <v>4379</v>
      </c>
      <c r="C211" s="662" t="s">
        <v>2038</v>
      </c>
      <c r="D211" s="662" t="s">
        <v>1943</v>
      </c>
      <c r="E211" s="662" t="s">
        <v>2039</v>
      </c>
      <c r="F211" s="665"/>
      <c r="G211" s="665"/>
      <c r="H211" s="678">
        <v>0</v>
      </c>
      <c r="I211" s="665">
        <v>1</v>
      </c>
      <c r="J211" s="665">
        <v>68.609999999999985</v>
      </c>
      <c r="K211" s="678">
        <v>1</v>
      </c>
      <c r="L211" s="665">
        <v>1</v>
      </c>
      <c r="M211" s="666">
        <v>68.609999999999985</v>
      </c>
    </row>
    <row r="212" spans="1:13" ht="14.4" customHeight="1" x14ac:dyDescent="0.3">
      <c r="A212" s="661" t="s">
        <v>588</v>
      </c>
      <c r="B212" s="662" t="s">
        <v>4383</v>
      </c>
      <c r="C212" s="662" t="s">
        <v>1913</v>
      </c>
      <c r="D212" s="662" t="s">
        <v>1914</v>
      </c>
      <c r="E212" s="662" t="s">
        <v>1402</v>
      </c>
      <c r="F212" s="665"/>
      <c r="G212" s="665"/>
      <c r="H212" s="678">
        <v>0</v>
      </c>
      <c r="I212" s="665">
        <v>2</v>
      </c>
      <c r="J212" s="665">
        <v>173.02000000000004</v>
      </c>
      <c r="K212" s="678">
        <v>1</v>
      </c>
      <c r="L212" s="665">
        <v>2</v>
      </c>
      <c r="M212" s="666">
        <v>173.02000000000004</v>
      </c>
    </row>
    <row r="213" spans="1:13" ht="14.4" customHeight="1" x14ac:dyDescent="0.3">
      <c r="A213" s="661" t="s">
        <v>588</v>
      </c>
      <c r="B213" s="662" t="s">
        <v>4384</v>
      </c>
      <c r="C213" s="662" t="s">
        <v>1805</v>
      </c>
      <c r="D213" s="662" t="s">
        <v>4385</v>
      </c>
      <c r="E213" s="662" t="s">
        <v>1136</v>
      </c>
      <c r="F213" s="665"/>
      <c r="G213" s="665"/>
      <c r="H213" s="678">
        <v>0</v>
      </c>
      <c r="I213" s="665">
        <v>1</v>
      </c>
      <c r="J213" s="665">
        <v>62.260000000000019</v>
      </c>
      <c r="K213" s="678">
        <v>1</v>
      </c>
      <c r="L213" s="665">
        <v>1</v>
      </c>
      <c r="M213" s="666">
        <v>62.260000000000019</v>
      </c>
    </row>
    <row r="214" spans="1:13" ht="14.4" customHeight="1" x14ac:dyDescent="0.3">
      <c r="A214" s="661" t="s">
        <v>588</v>
      </c>
      <c r="B214" s="662" t="s">
        <v>4384</v>
      </c>
      <c r="C214" s="662" t="s">
        <v>1775</v>
      </c>
      <c r="D214" s="662" t="s">
        <v>1776</v>
      </c>
      <c r="E214" s="662" t="s">
        <v>1777</v>
      </c>
      <c r="F214" s="665"/>
      <c r="G214" s="665"/>
      <c r="H214" s="678">
        <v>0</v>
      </c>
      <c r="I214" s="665">
        <v>1</v>
      </c>
      <c r="J214" s="665">
        <v>7.7999364809556813</v>
      </c>
      <c r="K214" s="678">
        <v>1</v>
      </c>
      <c r="L214" s="665">
        <v>1</v>
      </c>
      <c r="M214" s="666">
        <v>7.7999364809556813</v>
      </c>
    </row>
    <row r="215" spans="1:13" ht="14.4" customHeight="1" x14ac:dyDescent="0.3">
      <c r="A215" s="661" t="s">
        <v>588</v>
      </c>
      <c r="B215" s="662" t="s">
        <v>4384</v>
      </c>
      <c r="C215" s="662" t="s">
        <v>1870</v>
      </c>
      <c r="D215" s="662" t="s">
        <v>4386</v>
      </c>
      <c r="E215" s="662" t="s">
        <v>1055</v>
      </c>
      <c r="F215" s="665"/>
      <c r="G215" s="665"/>
      <c r="H215" s="678">
        <v>0</v>
      </c>
      <c r="I215" s="665">
        <v>1</v>
      </c>
      <c r="J215" s="665">
        <v>36.179894310197703</v>
      </c>
      <c r="K215" s="678">
        <v>1</v>
      </c>
      <c r="L215" s="665">
        <v>1</v>
      </c>
      <c r="M215" s="666">
        <v>36.179894310197703</v>
      </c>
    </row>
    <row r="216" spans="1:13" ht="14.4" customHeight="1" x14ac:dyDescent="0.3">
      <c r="A216" s="661" t="s">
        <v>588</v>
      </c>
      <c r="B216" s="662" t="s">
        <v>4531</v>
      </c>
      <c r="C216" s="662" t="s">
        <v>2760</v>
      </c>
      <c r="D216" s="662" t="s">
        <v>2761</v>
      </c>
      <c r="E216" s="662" t="s">
        <v>1691</v>
      </c>
      <c r="F216" s="665"/>
      <c r="G216" s="665"/>
      <c r="H216" s="678">
        <v>0</v>
      </c>
      <c r="I216" s="665">
        <v>1</v>
      </c>
      <c r="J216" s="665">
        <v>661.40999999999974</v>
      </c>
      <c r="K216" s="678">
        <v>1</v>
      </c>
      <c r="L216" s="665">
        <v>1</v>
      </c>
      <c r="M216" s="666">
        <v>661.40999999999974</v>
      </c>
    </row>
    <row r="217" spans="1:13" ht="14.4" customHeight="1" x14ac:dyDescent="0.3">
      <c r="A217" s="661" t="s">
        <v>588</v>
      </c>
      <c r="B217" s="662" t="s">
        <v>4398</v>
      </c>
      <c r="C217" s="662" t="s">
        <v>1786</v>
      </c>
      <c r="D217" s="662" t="s">
        <v>4401</v>
      </c>
      <c r="E217" s="662" t="s">
        <v>4402</v>
      </c>
      <c r="F217" s="665"/>
      <c r="G217" s="665"/>
      <c r="H217" s="678">
        <v>0</v>
      </c>
      <c r="I217" s="665">
        <v>9</v>
      </c>
      <c r="J217" s="665">
        <v>313.02915135466174</v>
      </c>
      <c r="K217" s="678">
        <v>1</v>
      </c>
      <c r="L217" s="665">
        <v>9</v>
      </c>
      <c r="M217" s="666">
        <v>313.02915135466174</v>
      </c>
    </row>
    <row r="218" spans="1:13" ht="14.4" customHeight="1" x14ac:dyDescent="0.3">
      <c r="A218" s="661" t="s">
        <v>588</v>
      </c>
      <c r="B218" s="662" t="s">
        <v>4404</v>
      </c>
      <c r="C218" s="662" t="s">
        <v>2765</v>
      </c>
      <c r="D218" s="662" t="s">
        <v>2766</v>
      </c>
      <c r="E218" s="662" t="s">
        <v>2767</v>
      </c>
      <c r="F218" s="665"/>
      <c r="G218" s="665"/>
      <c r="H218" s="678">
        <v>0</v>
      </c>
      <c r="I218" s="665">
        <v>1</v>
      </c>
      <c r="J218" s="665">
        <v>88.870190405068129</v>
      </c>
      <c r="K218" s="678">
        <v>1</v>
      </c>
      <c r="L218" s="665">
        <v>1</v>
      </c>
      <c r="M218" s="666">
        <v>88.870190405068129</v>
      </c>
    </row>
    <row r="219" spans="1:13" ht="14.4" customHeight="1" x14ac:dyDescent="0.3">
      <c r="A219" s="661" t="s">
        <v>588</v>
      </c>
      <c r="B219" s="662" t="s">
        <v>4404</v>
      </c>
      <c r="C219" s="662" t="s">
        <v>2789</v>
      </c>
      <c r="D219" s="662" t="s">
        <v>2790</v>
      </c>
      <c r="E219" s="662" t="s">
        <v>2791</v>
      </c>
      <c r="F219" s="665"/>
      <c r="G219" s="665"/>
      <c r="H219" s="678">
        <v>0</v>
      </c>
      <c r="I219" s="665">
        <v>4</v>
      </c>
      <c r="J219" s="665">
        <v>250.619639880563</v>
      </c>
      <c r="K219" s="678">
        <v>1</v>
      </c>
      <c r="L219" s="665">
        <v>4</v>
      </c>
      <c r="M219" s="666">
        <v>250.619639880563</v>
      </c>
    </row>
    <row r="220" spans="1:13" ht="14.4" customHeight="1" x14ac:dyDescent="0.3">
      <c r="A220" s="661" t="s">
        <v>588</v>
      </c>
      <c r="B220" s="662" t="s">
        <v>4404</v>
      </c>
      <c r="C220" s="662" t="s">
        <v>2786</v>
      </c>
      <c r="D220" s="662" t="s">
        <v>2787</v>
      </c>
      <c r="E220" s="662" t="s">
        <v>2788</v>
      </c>
      <c r="F220" s="665"/>
      <c r="G220" s="665"/>
      <c r="H220" s="678">
        <v>0</v>
      </c>
      <c r="I220" s="665">
        <v>3</v>
      </c>
      <c r="J220" s="665">
        <v>143.15945844134944</v>
      </c>
      <c r="K220" s="678">
        <v>1</v>
      </c>
      <c r="L220" s="665">
        <v>3</v>
      </c>
      <c r="M220" s="666">
        <v>143.15945844134944</v>
      </c>
    </row>
    <row r="221" spans="1:13" ht="14.4" customHeight="1" x14ac:dyDescent="0.3">
      <c r="A221" s="661" t="s">
        <v>588</v>
      </c>
      <c r="B221" s="662" t="s">
        <v>4404</v>
      </c>
      <c r="C221" s="662" t="s">
        <v>2041</v>
      </c>
      <c r="D221" s="662" t="s">
        <v>4405</v>
      </c>
      <c r="E221" s="662" t="s">
        <v>4406</v>
      </c>
      <c r="F221" s="665"/>
      <c r="G221" s="665"/>
      <c r="H221" s="678">
        <v>0</v>
      </c>
      <c r="I221" s="665">
        <v>1</v>
      </c>
      <c r="J221" s="665">
        <v>74.840000000000018</v>
      </c>
      <c r="K221" s="678">
        <v>1</v>
      </c>
      <c r="L221" s="665">
        <v>1</v>
      </c>
      <c r="M221" s="666">
        <v>74.840000000000018</v>
      </c>
    </row>
    <row r="222" spans="1:13" ht="14.4" customHeight="1" x14ac:dyDescent="0.3">
      <c r="A222" s="661" t="s">
        <v>588</v>
      </c>
      <c r="B222" s="662" t="s">
        <v>4404</v>
      </c>
      <c r="C222" s="662" t="s">
        <v>2749</v>
      </c>
      <c r="D222" s="662" t="s">
        <v>2750</v>
      </c>
      <c r="E222" s="662" t="s">
        <v>4532</v>
      </c>
      <c r="F222" s="665"/>
      <c r="G222" s="665"/>
      <c r="H222" s="678">
        <v>0</v>
      </c>
      <c r="I222" s="665">
        <v>5</v>
      </c>
      <c r="J222" s="665">
        <v>296.68864053015852</v>
      </c>
      <c r="K222" s="678">
        <v>1</v>
      </c>
      <c r="L222" s="665">
        <v>5</v>
      </c>
      <c r="M222" s="666">
        <v>296.68864053015852</v>
      </c>
    </row>
    <row r="223" spans="1:13" ht="14.4" customHeight="1" x14ac:dyDescent="0.3">
      <c r="A223" s="661" t="s">
        <v>588</v>
      </c>
      <c r="B223" s="662" t="s">
        <v>4404</v>
      </c>
      <c r="C223" s="662" t="s">
        <v>2780</v>
      </c>
      <c r="D223" s="662" t="s">
        <v>4533</v>
      </c>
      <c r="E223" s="662" t="s">
        <v>2030</v>
      </c>
      <c r="F223" s="665"/>
      <c r="G223" s="665"/>
      <c r="H223" s="678">
        <v>0</v>
      </c>
      <c r="I223" s="665">
        <v>1</v>
      </c>
      <c r="J223" s="665">
        <v>102.89</v>
      </c>
      <c r="K223" s="678">
        <v>1</v>
      </c>
      <c r="L223" s="665">
        <v>1</v>
      </c>
      <c r="M223" s="666">
        <v>102.89</v>
      </c>
    </row>
    <row r="224" spans="1:13" ht="14.4" customHeight="1" x14ac:dyDescent="0.3">
      <c r="A224" s="661" t="s">
        <v>588</v>
      </c>
      <c r="B224" s="662" t="s">
        <v>4409</v>
      </c>
      <c r="C224" s="662" t="s">
        <v>2305</v>
      </c>
      <c r="D224" s="662" t="s">
        <v>2306</v>
      </c>
      <c r="E224" s="662" t="s">
        <v>4410</v>
      </c>
      <c r="F224" s="665"/>
      <c r="G224" s="665"/>
      <c r="H224" s="678">
        <v>0</v>
      </c>
      <c r="I224" s="665">
        <v>27</v>
      </c>
      <c r="J224" s="665">
        <v>6292.3079814464845</v>
      </c>
      <c r="K224" s="678">
        <v>1</v>
      </c>
      <c r="L224" s="665">
        <v>27</v>
      </c>
      <c r="M224" s="666">
        <v>6292.3079814464845</v>
      </c>
    </row>
    <row r="225" spans="1:13" ht="14.4" customHeight="1" x14ac:dyDescent="0.3">
      <c r="A225" s="661" t="s">
        <v>588</v>
      </c>
      <c r="B225" s="662" t="s">
        <v>4411</v>
      </c>
      <c r="C225" s="662" t="s">
        <v>2313</v>
      </c>
      <c r="D225" s="662" t="s">
        <v>4412</v>
      </c>
      <c r="E225" s="662" t="s">
        <v>4413</v>
      </c>
      <c r="F225" s="665"/>
      <c r="G225" s="665"/>
      <c r="H225" s="678">
        <v>0</v>
      </c>
      <c r="I225" s="665">
        <v>20</v>
      </c>
      <c r="J225" s="665">
        <v>701.8</v>
      </c>
      <c r="K225" s="678">
        <v>1</v>
      </c>
      <c r="L225" s="665">
        <v>20</v>
      </c>
      <c r="M225" s="666">
        <v>701.8</v>
      </c>
    </row>
    <row r="226" spans="1:13" ht="14.4" customHeight="1" x14ac:dyDescent="0.3">
      <c r="A226" s="661" t="s">
        <v>588</v>
      </c>
      <c r="B226" s="662" t="s">
        <v>4414</v>
      </c>
      <c r="C226" s="662" t="s">
        <v>612</v>
      </c>
      <c r="D226" s="662" t="s">
        <v>4415</v>
      </c>
      <c r="E226" s="662" t="s">
        <v>4416</v>
      </c>
      <c r="F226" s="665">
        <v>4.4000000000000004</v>
      </c>
      <c r="G226" s="665">
        <v>2153.7793333333339</v>
      </c>
      <c r="H226" s="678">
        <v>1</v>
      </c>
      <c r="I226" s="665"/>
      <c r="J226" s="665"/>
      <c r="K226" s="678">
        <v>0</v>
      </c>
      <c r="L226" s="665">
        <v>4.4000000000000004</v>
      </c>
      <c r="M226" s="666">
        <v>2153.7793333333339</v>
      </c>
    </row>
    <row r="227" spans="1:13" ht="14.4" customHeight="1" x14ac:dyDescent="0.3">
      <c r="A227" s="661" t="s">
        <v>588</v>
      </c>
      <c r="B227" s="662" t="s">
        <v>4414</v>
      </c>
      <c r="C227" s="662" t="s">
        <v>2294</v>
      </c>
      <c r="D227" s="662" t="s">
        <v>2224</v>
      </c>
      <c r="E227" s="662" t="s">
        <v>4417</v>
      </c>
      <c r="F227" s="665"/>
      <c r="G227" s="665"/>
      <c r="H227" s="678">
        <v>0</v>
      </c>
      <c r="I227" s="665">
        <v>1165</v>
      </c>
      <c r="J227" s="665">
        <v>24161.358168193521</v>
      </c>
      <c r="K227" s="678">
        <v>1</v>
      </c>
      <c r="L227" s="665">
        <v>1165</v>
      </c>
      <c r="M227" s="666">
        <v>24161.358168193521</v>
      </c>
    </row>
    <row r="228" spans="1:13" ht="14.4" customHeight="1" x14ac:dyDescent="0.3">
      <c r="A228" s="661" t="s">
        <v>588</v>
      </c>
      <c r="B228" s="662" t="s">
        <v>4414</v>
      </c>
      <c r="C228" s="662" t="s">
        <v>2204</v>
      </c>
      <c r="D228" s="662" t="s">
        <v>2205</v>
      </c>
      <c r="E228" s="662" t="s">
        <v>2206</v>
      </c>
      <c r="F228" s="665">
        <v>4.199999999999994</v>
      </c>
      <c r="G228" s="665">
        <v>1908.6899999999969</v>
      </c>
      <c r="H228" s="678">
        <v>1</v>
      </c>
      <c r="I228" s="665"/>
      <c r="J228" s="665"/>
      <c r="K228" s="678">
        <v>0</v>
      </c>
      <c r="L228" s="665">
        <v>4.199999999999994</v>
      </c>
      <c r="M228" s="666">
        <v>1908.6899999999969</v>
      </c>
    </row>
    <row r="229" spans="1:13" ht="14.4" customHeight="1" x14ac:dyDescent="0.3">
      <c r="A229" s="661" t="s">
        <v>588</v>
      </c>
      <c r="B229" s="662" t="s">
        <v>4418</v>
      </c>
      <c r="C229" s="662" t="s">
        <v>2290</v>
      </c>
      <c r="D229" s="662" t="s">
        <v>2116</v>
      </c>
      <c r="E229" s="662" t="s">
        <v>4420</v>
      </c>
      <c r="F229" s="665"/>
      <c r="G229" s="665"/>
      <c r="H229" s="678">
        <v>0</v>
      </c>
      <c r="I229" s="665">
        <v>2</v>
      </c>
      <c r="J229" s="665">
        <v>231.66000000000003</v>
      </c>
      <c r="K229" s="678">
        <v>1</v>
      </c>
      <c r="L229" s="665">
        <v>2</v>
      </c>
      <c r="M229" s="666">
        <v>231.66000000000003</v>
      </c>
    </row>
    <row r="230" spans="1:13" ht="14.4" customHeight="1" x14ac:dyDescent="0.3">
      <c r="A230" s="661" t="s">
        <v>588</v>
      </c>
      <c r="B230" s="662" t="s">
        <v>4418</v>
      </c>
      <c r="C230" s="662" t="s">
        <v>2309</v>
      </c>
      <c r="D230" s="662" t="s">
        <v>4421</v>
      </c>
      <c r="E230" s="662" t="s">
        <v>4422</v>
      </c>
      <c r="F230" s="665"/>
      <c r="G230" s="665"/>
      <c r="H230" s="678">
        <v>0</v>
      </c>
      <c r="I230" s="665">
        <v>52.2</v>
      </c>
      <c r="J230" s="665">
        <v>4014.5668785962948</v>
      </c>
      <c r="K230" s="678">
        <v>1</v>
      </c>
      <c r="L230" s="665">
        <v>52.2</v>
      </c>
      <c r="M230" s="666">
        <v>4014.5668785962948</v>
      </c>
    </row>
    <row r="231" spans="1:13" ht="14.4" customHeight="1" x14ac:dyDescent="0.3">
      <c r="A231" s="661" t="s">
        <v>588</v>
      </c>
      <c r="B231" s="662" t="s">
        <v>4423</v>
      </c>
      <c r="C231" s="662" t="s">
        <v>2346</v>
      </c>
      <c r="D231" s="662" t="s">
        <v>2347</v>
      </c>
      <c r="E231" s="662" t="s">
        <v>4424</v>
      </c>
      <c r="F231" s="665"/>
      <c r="G231" s="665"/>
      <c r="H231" s="678">
        <v>0</v>
      </c>
      <c r="I231" s="665">
        <v>36.200000000000003</v>
      </c>
      <c r="J231" s="665">
        <v>16724.399999999998</v>
      </c>
      <c r="K231" s="678">
        <v>1</v>
      </c>
      <c r="L231" s="665">
        <v>36.200000000000003</v>
      </c>
      <c r="M231" s="666">
        <v>16724.399999999998</v>
      </c>
    </row>
    <row r="232" spans="1:13" ht="14.4" customHeight="1" x14ac:dyDescent="0.3">
      <c r="A232" s="661" t="s">
        <v>588</v>
      </c>
      <c r="B232" s="662" t="s">
        <v>4425</v>
      </c>
      <c r="C232" s="662" t="s">
        <v>2196</v>
      </c>
      <c r="D232" s="662" t="s">
        <v>2197</v>
      </c>
      <c r="E232" s="662" t="s">
        <v>4426</v>
      </c>
      <c r="F232" s="665">
        <v>39.899999999999991</v>
      </c>
      <c r="G232" s="665">
        <v>8242.2212942898514</v>
      </c>
      <c r="H232" s="678">
        <v>1</v>
      </c>
      <c r="I232" s="665"/>
      <c r="J232" s="665"/>
      <c r="K232" s="678">
        <v>0</v>
      </c>
      <c r="L232" s="665">
        <v>39.899999999999991</v>
      </c>
      <c r="M232" s="666">
        <v>8242.2212942898514</v>
      </c>
    </row>
    <row r="233" spans="1:13" ht="14.4" customHeight="1" x14ac:dyDescent="0.3">
      <c r="A233" s="661" t="s">
        <v>588</v>
      </c>
      <c r="B233" s="662" t="s">
        <v>4425</v>
      </c>
      <c r="C233" s="662" t="s">
        <v>2207</v>
      </c>
      <c r="D233" s="662" t="s">
        <v>2208</v>
      </c>
      <c r="E233" s="662" t="s">
        <v>4427</v>
      </c>
      <c r="F233" s="665">
        <v>7.8000000000000034</v>
      </c>
      <c r="G233" s="665">
        <v>2129.9606455691569</v>
      </c>
      <c r="H233" s="678">
        <v>1</v>
      </c>
      <c r="I233" s="665"/>
      <c r="J233" s="665"/>
      <c r="K233" s="678">
        <v>0</v>
      </c>
      <c r="L233" s="665">
        <v>7.8000000000000034</v>
      </c>
      <c r="M233" s="666">
        <v>2129.9606455691569</v>
      </c>
    </row>
    <row r="234" spans="1:13" ht="14.4" customHeight="1" x14ac:dyDescent="0.3">
      <c r="A234" s="661" t="s">
        <v>588</v>
      </c>
      <c r="B234" s="662" t="s">
        <v>4425</v>
      </c>
      <c r="C234" s="662" t="s">
        <v>2301</v>
      </c>
      <c r="D234" s="662" t="s">
        <v>2302</v>
      </c>
      <c r="E234" s="662" t="s">
        <v>4427</v>
      </c>
      <c r="F234" s="665"/>
      <c r="G234" s="665"/>
      <c r="H234" s="678">
        <v>0</v>
      </c>
      <c r="I234" s="665">
        <v>33.599999999999994</v>
      </c>
      <c r="J234" s="665">
        <v>4988.7764704803267</v>
      </c>
      <c r="K234" s="678">
        <v>1</v>
      </c>
      <c r="L234" s="665">
        <v>33.599999999999994</v>
      </c>
      <c r="M234" s="666">
        <v>4988.7764704803267</v>
      </c>
    </row>
    <row r="235" spans="1:13" ht="14.4" customHeight="1" x14ac:dyDescent="0.3">
      <c r="A235" s="661" t="s">
        <v>588</v>
      </c>
      <c r="B235" s="662" t="s">
        <v>4431</v>
      </c>
      <c r="C235" s="662" t="s">
        <v>2349</v>
      </c>
      <c r="D235" s="662" t="s">
        <v>2350</v>
      </c>
      <c r="E235" s="662" t="s">
        <v>4432</v>
      </c>
      <c r="F235" s="665"/>
      <c r="G235" s="665"/>
      <c r="H235" s="678">
        <v>0</v>
      </c>
      <c r="I235" s="665">
        <v>65</v>
      </c>
      <c r="J235" s="665">
        <v>1946.1000000000004</v>
      </c>
      <c r="K235" s="678">
        <v>1</v>
      </c>
      <c r="L235" s="665">
        <v>65</v>
      </c>
      <c r="M235" s="666">
        <v>1946.1000000000004</v>
      </c>
    </row>
    <row r="236" spans="1:13" ht="14.4" customHeight="1" x14ac:dyDescent="0.3">
      <c r="A236" s="661" t="s">
        <v>588</v>
      </c>
      <c r="B236" s="662" t="s">
        <v>4433</v>
      </c>
      <c r="C236" s="662" t="s">
        <v>2323</v>
      </c>
      <c r="D236" s="662" t="s">
        <v>4434</v>
      </c>
      <c r="E236" s="662" t="s">
        <v>4435</v>
      </c>
      <c r="F236" s="665"/>
      <c r="G236" s="665"/>
      <c r="H236" s="678">
        <v>0</v>
      </c>
      <c r="I236" s="665">
        <v>3</v>
      </c>
      <c r="J236" s="665">
        <v>1551</v>
      </c>
      <c r="K236" s="678">
        <v>1</v>
      </c>
      <c r="L236" s="665">
        <v>3</v>
      </c>
      <c r="M236" s="666">
        <v>1551</v>
      </c>
    </row>
    <row r="237" spans="1:13" ht="14.4" customHeight="1" x14ac:dyDescent="0.3">
      <c r="A237" s="661" t="s">
        <v>588</v>
      </c>
      <c r="B237" s="662" t="s">
        <v>4440</v>
      </c>
      <c r="C237" s="662" t="s">
        <v>2202</v>
      </c>
      <c r="D237" s="662" t="s">
        <v>2203</v>
      </c>
      <c r="E237" s="662" t="s">
        <v>2198</v>
      </c>
      <c r="F237" s="665">
        <v>3.2</v>
      </c>
      <c r="G237" s="665">
        <v>543.32799999999997</v>
      </c>
      <c r="H237" s="678">
        <v>1</v>
      </c>
      <c r="I237" s="665"/>
      <c r="J237" s="665"/>
      <c r="K237" s="678">
        <v>0</v>
      </c>
      <c r="L237" s="665">
        <v>3.2</v>
      </c>
      <c r="M237" s="666">
        <v>543.32799999999997</v>
      </c>
    </row>
    <row r="238" spans="1:13" ht="14.4" customHeight="1" x14ac:dyDescent="0.3">
      <c r="A238" s="661" t="s">
        <v>588</v>
      </c>
      <c r="B238" s="662" t="s">
        <v>4440</v>
      </c>
      <c r="C238" s="662" t="s">
        <v>2853</v>
      </c>
      <c r="D238" s="662" t="s">
        <v>2854</v>
      </c>
      <c r="E238" s="662" t="s">
        <v>4534</v>
      </c>
      <c r="F238" s="665"/>
      <c r="G238" s="665"/>
      <c r="H238" s="678">
        <v>0</v>
      </c>
      <c r="I238" s="665">
        <v>6.1</v>
      </c>
      <c r="J238" s="665">
        <v>4601.0320000000002</v>
      </c>
      <c r="K238" s="678">
        <v>1</v>
      </c>
      <c r="L238" s="665">
        <v>6.1</v>
      </c>
      <c r="M238" s="666">
        <v>4601.0320000000002</v>
      </c>
    </row>
    <row r="239" spans="1:13" ht="14.4" customHeight="1" x14ac:dyDescent="0.3">
      <c r="A239" s="661" t="s">
        <v>588</v>
      </c>
      <c r="B239" s="662" t="s">
        <v>4440</v>
      </c>
      <c r="C239" s="662" t="s">
        <v>2851</v>
      </c>
      <c r="D239" s="662" t="s">
        <v>2852</v>
      </c>
      <c r="E239" s="662" t="s">
        <v>4441</v>
      </c>
      <c r="F239" s="665"/>
      <c r="G239" s="665"/>
      <c r="H239" s="678">
        <v>0</v>
      </c>
      <c r="I239" s="665">
        <v>3</v>
      </c>
      <c r="J239" s="665">
        <v>2813.9097275296253</v>
      </c>
      <c r="K239" s="678">
        <v>1</v>
      </c>
      <c r="L239" s="665">
        <v>3</v>
      </c>
      <c r="M239" s="666">
        <v>2813.9097275296253</v>
      </c>
    </row>
    <row r="240" spans="1:13" ht="14.4" customHeight="1" x14ac:dyDescent="0.3">
      <c r="A240" s="661" t="s">
        <v>588</v>
      </c>
      <c r="B240" s="662" t="s">
        <v>4440</v>
      </c>
      <c r="C240" s="662" t="s">
        <v>2838</v>
      </c>
      <c r="D240" s="662" t="s">
        <v>4535</v>
      </c>
      <c r="E240" s="662" t="s">
        <v>4441</v>
      </c>
      <c r="F240" s="665">
        <v>2</v>
      </c>
      <c r="G240" s="665">
        <v>5546.32</v>
      </c>
      <c r="H240" s="678">
        <v>1</v>
      </c>
      <c r="I240" s="665"/>
      <c r="J240" s="665"/>
      <c r="K240" s="678">
        <v>0</v>
      </c>
      <c r="L240" s="665">
        <v>2</v>
      </c>
      <c r="M240" s="666">
        <v>5546.32</v>
      </c>
    </row>
    <row r="241" spans="1:13" ht="14.4" customHeight="1" x14ac:dyDescent="0.3">
      <c r="A241" s="661" t="s">
        <v>588</v>
      </c>
      <c r="B241" s="662" t="s">
        <v>4442</v>
      </c>
      <c r="C241" s="662" t="s">
        <v>2343</v>
      </c>
      <c r="D241" s="662" t="s">
        <v>2344</v>
      </c>
      <c r="E241" s="662" t="s">
        <v>4443</v>
      </c>
      <c r="F241" s="665"/>
      <c r="G241" s="665"/>
      <c r="H241" s="678">
        <v>0</v>
      </c>
      <c r="I241" s="665">
        <v>13</v>
      </c>
      <c r="J241" s="665">
        <v>10036.994302529116</v>
      </c>
      <c r="K241" s="678">
        <v>1</v>
      </c>
      <c r="L241" s="665">
        <v>13</v>
      </c>
      <c r="M241" s="666">
        <v>10036.994302529116</v>
      </c>
    </row>
    <row r="242" spans="1:13" ht="14.4" customHeight="1" x14ac:dyDescent="0.3">
      <c r="A242" s="661" t="s">
        <v>588</v>
      </c>
      <c r="B242" s="662" t="s">
        <v>4444</v>
      </c>
      <c r="C242" s="662" t="s">
        <v>2355</v>
      </c>
      <c r="D242" s="662" t="s">
        <v>2356</v>
      </c>
      <c r="E242" s="662" t="s">
        <v>4445</v>
      </c>
      <c r="F242" s="665"/>
      <c r="G242" s="665"/>
      <c r="H242" s="678">
        <v>0</v>
      </c>
      <c r="I242" s="665">
        <v>121</v>
      </c>
      <c r="J242" s="665">
        <v>17221.915384615386</v>
      </c>
      <c r="K242" s="678">
        <v>1</v>
      </c>
      <c r="L242" s="665">
        <v>121</v>
      </c>
      <c r="M242" s="666">
        <v>17221.915384615386</v>
      </c>
    </row>
    <row r="243" spans="1:13" ht="14.4" customHeight="1" x14ac:dyDescent="0.3">
      <c r="A243" s="661" t="s">
        <v>588</v>
      </c>
      <c r="B243" s="662" t="s">
        <v>4444</v>
      </c>
      <c r="C243" s="662" t="s">
        <v>2199</v>
      </c>
      <c r="D243" s="662" t="s">
        <v>2200</v>
      </c>
      <c r="E243" s="662" t="s">
        <v>2201</v>
      </c>
      <c r="F243" s="665">
        <v>2</v>
      </c>
      <c r="G243" s="665">
        <v>302.62</v>
      </c>
      <c r="H243" s="678">
        <v>1</v>
      </c>
      <c r="I243" s="665"/>
      <c r="J243" s="665"/>
      <c r="K243" s="678">
        <v>0</v>
      </c>
      <c r="L243" s="665">
        <v>2</v>
      </c>
      <c r="M243" s="666">
        <v>302.62</v>
      </c>
    </row>
    <row r="244" spans="1:13" ht="14.4" customHeight="1" x14ac:dyDescent="0.3">
      <c r="A244" s="661" t="s">
        <v>588</v>
      </c>
      <c r="B244" s="662" t="s">
        <v>4444</v>
      </c>
      <c r="C244" s="662" t="s">
        <v>2861</v>
      </c>
      <c r="D244" s="662" t="s">
        <v>2282</v>
      </c>
      <c r="E244" s="662" t="s">
        <v>2201</v>
      </c>
      <c r="F244" s="665"/>
      <c r="G244" s="665"/>
      <c r="H244" s="678">
        <v>0</v>
      </c>
      <c r="I244" s="665">
        <v>3</v>
      </c>
      <c r="J244" s="665">
        <v>445.90854763975642</v>
      </c>
      <c r="K244" s="678">
        <v>1</v>
      </c>
      <c r="L244" s="665">
        <v>3</v>
      </c>
      <c r="M244" s="666">
        <v>445.90854763975642</v>
      </c>
    </row>
    <row r="245" spans="1:13" ht="14.4" customHeight="1" x14ac:dyDescent="0.3">
      <c r="A245" s="661" t="s">
        <v>588</v>
      </c>
      <c r="B245" s="662" t="s">
        <v>4536</v>
      </c>
      <c r="C245" s="662" t="s">
        <v>2873</v>
      </c>
      <c r="D245" s="662" t="s">
        <v>2874</v>
      </c>
      <c r="E245" s="662" t="s">
        <v>2875</v>
      </c>
      <c r="F245" s="665"/>
      <c r="G245" s="665"/>
      <c r="H245" s="678">
        <v>0</v>
      </c>
      <c r="I245" s="665">
        <v>1</v>
      </c>
      <c r="J245" s="665">
        <v>60.02999999999998</v>
      </c>
      <c r="K245" s="678">
        <v>1</v>
      </c>
      <c r="L245" s="665">
        <v>1</v>
      </c>
      <c r="M245" s="666">
        <v>60.02999999999998</v>
      </c>
    </row>
    <row r="246" spans="1:13" ht="14.4" customHeight="1" x14ac:dyDescent="0.3">
      <c r="A246" s="661" t="s">
        <v>588</v>
      </c>
      <c r="B246" s="662" t="s">
        <v>4446</v>
      </c>
      <c r="C246" s="662" t="s">
        <v>2369</v>
      </c>
      <c r="D246" s="662" t="s">
        <v>4447</v>
      </c>
      <c r="E246" s="662" t="s">
        <v>4449</v>
      </c>
      <c r="F246" s="665"/>
      <c r="G246" s="665"/>
      <c r="H246" s="678">
        <v>0</v>
      </c>
      <c r="I246" s="665">
        <v>3.4</v>
      </c>
      <c r="J246" s="665">
        <v>897.6</v>
      </c>
      <c r="K246" s="678">
        <v>1</v>
      </c>
      <c r="L246" s="665">
        <v>3.4</v>
      </c>
      <c r="M246" s="666">
        <v>897.6</v>
      </c>
    </row>
    <row r="247" spans="1:13" ht="14.4" customHeight="1" x14ac:dyDescent="0.3">
      <c r="A247" s="661" t="s">
        <v>588</v>
      </c>
      <c r="B247" s="662" t="s">
        <v>4450</v>
      </c>
      <c r="C247" s="662" t="s">
        <v>2845</v>
      </c>
      <c r="D247" s="662" t="s">
        <v>4537</v>
      </c>
      <c r="E247" s="662" t="s">
        <v>4538</v>
      </c>
      <c r="F247" s="665">
        <v>1.6</v>
      </c>
      <c r="G247" s="665">
        <v>1078.8974772727272</v>
      </c>
      <c r="H247" s="678">
        <v>1</v>
      </c>
      <c r="I247" s="665"/>
      <c r="J247" s="665"/>
      <c r="K247" s="678">
        <v>0</v>
      </c>
      <c r="L247" s="665">
        <v>1.6</v>
      </c>
      <c r="M247" s="666">
        <v>1078.8974772727272</v>
      </c>
    </row>
    <row r="248" spans="1:13" ht="14.4" customHeight="1" x14ac:dyDescent="0.3">
      <c r="A248" s="661" t="s">
        <v>588</v>
      </c>
      <c r="B248" s="662" t="s">
        <v>4450</v>
      </c>
      <c r="C248" s="662" t="s">
        <v>2286</v>
      </c>
      <c r="D248" s="662" t="s">
        <v>2287</v>
      </c>
      <c r="E248" s="662" t="s">
        <v>4453</v>
      </c>
      <c r="F248" s="665"/>
      <c r="G248" s="665"/>
      <c r="H248" s="678">
        <v>0</v>
      </c>
      <c r="I248" s="665">
        <v>5</v>
      </c>
      <c r="J248" s="665">
        <v>340.99656245049613</v>
      </c>
      <c r="K248" s="678">
        <v>1</v>
      </c>
      <c r="L248" s="665">
        <v>5</v>
      </c>
      <c r="M248" s="666">
        <v>340.99656245049613</v>
      </c>
    </row>
    <row r="249" spans="1:13" ht="14.4" customHeight="1" x14ac:dyDescent="0.3">
      <c r="A249" s="661" t="s">
        <v>588</v>
      </c>
      <c r="B249" s="662" t="s">
        <v>4454</v>
      </c>
      <c r="C249" s="662" t="s">
        <v>2331</v>
      </c>
      <c r="D249" s="662" t="s">
        <v>4455</v>
      </c>
      <c r="E249" s="662" t="s">
        <v>4456</v>
      </c>
      <c r="F249" s="665"/>
      <c r="G249" s="665"/>
      <c r="H249" s="678">
        <v>0</v>
      </c>
      <c r="I249" s="665">
        <v>13</v>
      </c>
      <c r="J249" s="665">
        <v>1004.4154934694108</v>
      </c>
      <c r="K249" s="678">
        <v>1</v>
      </c>
      <c r="L249" s="665">
        <v>13</v>
      </c>
      <c r="M249" s="666">
        <v>1004.4154934694108</v>
      </c>
    </row>
    <row r="250" spans="1:13" ht="14.4" customHeight="1" x14ac:dyDescent="0.3">
      <c r="A250" s="661" t="s">
        <v>588</v>
      </c>
      <c r="B250" s="662" t="s">
        <v>4457</v>
      </c>
      <c r="C250" s="662" t="s">
        <v>2856</v>
      </c>
      <c r="D250" s="662" t="s">
        <v>2318</v>
      </c>
      <c r="E250" s="662" t="s">
        <v>4460</v>
      </c>
      <c r="F250" s="665">
        <v>6.1999999999999993</v>
      </c>
      <c r="G250" s="665">
        <v>2558.8593229563558</v>
      </c>
      <c r="H250" s="678">
        <v>1</v>
      </c>
      <c r="I250" s="665"/>
      <c r="J250" s="665"/>
      <c r="K250" s="678">
        <v>0</v>
      </c>
      <c r="L250" s="665">
        <v>6.1999999999999993</v>
      </c>
      <c r="M250" s="666">
        <v>2558.8593229563558</v>
      </c>
    </row>
    <row r="251" spans="1:13" ht="14.4" customHeight="1" x14ac:dyDescent="0.3">
      <c r="A251" s="661" t="s">
        <v>588</v>
      </c>
      <c r="B251" s="662" t="s">
        <v>4457</v>
      </c>
      <c r="C251" s="662" t="s">
        <v>2317</v>
      </c>
      <c r="D251" s="662" t="s">
        <v>2318</v>
      </c>
      <c r="E251" s="662" t="s">
        <v>4458</v>
      </c>
      <c r="F251" s="665"/>
      <c r="G251" s="665"/>
      <c r="H251" s="678">
        <v>0</v>
      </c>
      <c r="I251" s="665">
        <v>76</v>
      </c>
      <c r="J251" s="665">
        <v>3201.3094219050399</v>
      </c>
      <c r="K251" s="678">
        <v>1</v>
      </c>
      <c r="L251" s="665">
        <v>76</v>
      </c>
      <c r="M251" s="666">
        <v>3201.3094219050399</v>
      </c>
    </row>
    <row r="252" spans="1:13" ht="14.4" customHeight="1" x14ac:dyDescent="0.3">
      <c r="A252" s="661" t="s">
        <v>588</v>
      </c>
      <c r="B252" s="662" t="s">
        <v>4459</v>
      </c>
      <c r="C252" s="662" t="s">
        <v>2360</v>
      </c>
      <c r="D252" s="662" t="s">
        <v>2361</v>
      </c>
      <c r="E252" s="662" t="s">
        <v>4460</v>
      </c>
      <c r="F252" s="665">
        <v>0.6</v>
      </c>
      <c r="G252" s="665">
        <v>234.04199999999997</v>
      </c>
      <c r="H252" s="678">
        <v>0.17333722408036661</v>
      </c>
      <c r="I252" s="665">
        <v>7.3</v>
      </c>
      <c r="J252" s="665">
        <v>1116.17</v>
      </c>
      <c r="K252" s="678">
        <v>0.82666277591963344</v>
      </c>
      <c r="L252" s="665">
        <v>7.8999999999999995</v>
      </c>
      <c r="M252" s="666">
        <v>1350.212</v>
      </c>
    </row>
    <row r="253" spans="1:13" ht="14.4" customHeight="1" x14ac:dyDescent="0.3">
      <c r="A253" s="661" t="s">
        <v>588</v>
      </c>
      <c r="B253" s="662" t="s">
        <v>4459</v>
      </c>
      <c r="C253" s="662" t="s">
        <v>2278</v>
      </c>
      <c r="D253" s="662" t="s">
        <v>2279</v>
      </c>
      <c r="E253" s="662" t="s">
        <v>4461</v>
      </c>
      <c r="F253" s="665">
        <v>2</v>
      </c>
      <c r="G253" s="665">
        <v>780.99915375820251</v>
      </c>
      <c r="H253" s="678">
        <v>1</v>
      </c>
      <c r="I253" s="665"/>
      <c r="J253" s="665"/>
      <c r="K253" s="678">
        <v>0</v>
      </c>
      <c r="L253" s="665">
        <v>2</v>
      </c>
      <c r="M253" s="666">
        <v>780.99915375820251</v>
      </c>
    </row>
    <row r="254" spans="1:13" ht="14.4" customHeight="1" x14ac:dyDescent="0.3">
      <c r="A254" s="661" t="s">
        <v>588</v>
      </c>
      <c r="B254" s="662" t="s">
        <v>4459</v>
      </c>
      <c r="C254" s="662" t="s">
        <v>2190</v>
      </c>
      <c r="D254" s="662" t="s">
        <v>4463</v>
      </c>
      <c r="E254" s="662" t="s">
        <v>2908</v>
      </c>
      <c r="F254" s="665">
        <v>8</v>
      </c>
      <c r="G254" s="665">
        <v>571.67943564695793</v>
      </c>
      <c r="H254" s="678">
        <v>0.30450638909795086</v>
      </c>
      <c r="I254" s="665">
        <v>18</v>
      </c>
      <c r="J254" s="665">
        <v>1305.7177425878319</v>
      </c>
      <c r="K254" s="678">
        <v>0.69549361090204909</v>
      </c>
      <c r="L254" s="665">
        <v>26</v>
      </c>
      <c r="M254" s="666">
        <v>1877.3971782347899</v>
      </c>
    </row>
    <row r="255" spans="1:13" ht="14.4" customHeight="1" x14ac:dyDescent="0.3">
      <c r="A255" s="661" t="s">
        <v>588</v>
      </c>
      <c r="B255" s="662" t="s">
        <v>4539</v>
      </c>
      <c r="C255" s="662" t="s">
        <v>2877</v>
      </c>
      <c r="D255" s="662" t="s">
        <v>4540</v>
      </c>
      <c r="E255" s="662" t="s">
        <v>4541</v>
      </c>
      <c r="F255" s="665"/>
      <c r="G255" s="665"/>
      <c r="H255" s="678">
        <v>0</v>
      </c>
      <c r="I255" s="665">
        <v>7</v>
      </c>
      <c r="J255" s="665">
        <v>4710.7127816916518</v>
      </c>
      <c r="K255" s="678">
        <v>1</v>
      </c>
      <c r="L255" s="665">
        <v>7</v>
      </c>
      <c r="M255" s="666">
        <v>4710.7127816916518</v>
      </c>
    </row>
    <row r="256" spans="1:13" ht="14.4" customHeight="1" x14ac:dyDescent="0.3">
      <c r="A256" s="661" t="s">
        <v>588</v>
      </c>
      <c r="B256" s="662" t="s">
        <v>4464</v>
      </c>
      <c r="C256" s="662" t="s">
        <v>2363</v>
      </c>
      <c r="D256" s="662" t="s">
        <v>2364</v>
      </c>
      <c r="E256" s="662" t="s">
        <v>4465</v>
      </c>
      <c r="F256" s="665"/>
      <c r="G256" s="665"/>
      <c r="H256" s="678">
        <v>0</v>
      </c>
      <c r="I256" s="665">
        <v>28</v>
      </c>
      <c r="J256" s="665">
        <v>970.48</v>
      </c>
      <c r="K256" s="678">
        <v>1</v>
      </c>
      <c r="L256" s="665">
        <v>28</v>
      </c>
      <c r="M256" s="666">
        <v>970.48</v>
      </c>
    </row>
    <row r="257" spans="1:13" ht="14.4" customHeight="1" x14ac:dyDescent="0.3">
      <c r="A257" s="661" t="s">
        <v>588</v>
      </c>
      <c r="B257" s="662" t="s">
        <v>4464</v>
      </c>
      <c r="C257" s="662" t="s">
        <v>2365</v>
      </c>
      <c r="D257" s="662" t="s">
        <v>2366</v>
      </c>
      <c r="E257" s="662" t="s">
        <v>4466</v>
      </c>
      <c r="F257" s="665"/>
      <c r="G257" s="665"/>
      <c r="H257" s="678">
        <v>0</v>
      </c>
      <c r="I257" s="665">
        <v>83</v>
      </c>
      <c r="J257" s="665">
        <v>4580.7464527119291</v>
      </c>
      <c r="K257" s="678">
        <v>1</v>
      </c>
      <c r="L257" s="665">
        <v>83</v>
      </c>
      <c r="M257" s="666">
        <v>4580.7464527119291</v>
      </c>
    </row>
    <row r="258" spans="1:13" ht="14.4" customHeight="1" x14ac:dyDescent="0.3">
      <c r="A258" s="661" t="s">
        <v>588</v>
      </c>
      <c r="B258" s="662" t="s">
        <v>4467</v>
      </c>
      <c r="C258" s="662" t="s">
        <v>2297</v>
      </c>
      <c r="D258" s="662" t="s">
        <v>4468</v>
      </c>
      <c r="E258" s="662" t="s">
        <v>4469</v>
      </c>
      <c r="F258" s="665"/>
      <c r="G258" s="665"/>
      <c r="H258" s="678">
        <v>0</v>
      </c>
      <c r="I258" s="665">
        <v>5</v>
      </c>
      <c r="J258" s="665">
        <v>2994.209581970375</v>
      </c>
      <c r="K258" s="678">
        <v>1</v>
      </c>
      <c r="L258" s="665">
        <v>5</v>
      </c>
      <c r="M258" s="666">
        <v>2994.209581970375</v>
      </c>
    </row>
    <row r="259" spans="1:13" ht="14.4" customHeight="1" x14ac:dyDescent="0.3">
      <c r="A259" s="661" t="s">
        <v>588</v>
      </c>
      <c r="B259" s="662" t="s">
        <v>4542</v>
      </c>
      <c r="C259" s="662" t="s">
        <v>2834</v>
      </c>
      <c r="D259" s="662" t="s">
        <v>4543</v>
      </c>
      <c r="E259" s="662" t="s">
        <v>4460</v>
      </c>
      <c r="F259" s="665">
        <v>1.5</v>
      </c>
      <c r="G259" s="665">
        <v>647.55899999999997</v>
      </c>
      <c r="H259" s="678">
        <v>1</v>
      </c>
      <c r="I259" s="665"/>
      <c r="J259" s="665"/>
      <c r="K259" s="678">
        <v>0</v>
      </c>
      <c r="L259" s="665">
        <v>1.5</v>
      </c>
      <c r="M259" s="666">
        <v>647.55899999999997</v>
      </c>
    </row>
    <row r="260" spans="1:13" ht="14.4" customHeight="1" x14ac:dyDescent="0.3">
      <c r="A260" s="661" t="s">
        <v>588</v>
      </c>
      <c r="B260" s="662" t="s">
        <v>4544</v>
      </c>
      <c r="C260" s="662" t="s">
        <v>2879</v>
      </c>
      <c r="D260" s="662" t="s">
        <v>2880</v>
      </c>
      <c r="E260" s="662" t="s">
        <v>4545</v>
      </c>
      <c r="F260" s="665"/>
      <c r="G260" s="665"/>
      <c r="H260" s="678">
        <v>0</v>
      </c>
      <c r="I260" s="665">
        <v>3.5999999999999996</v>
      </c>
      <c r="J260" s="665">
        <v>9108</v>
      </c>
      <c r="K260" s="678">
        <v>1</v>
      </c>
      <c r="L260" s="665">
        <v>3.5999999999999996</v>
      </c>
      <c r="M260" s="666">
        <v>9108</v>
      </c>
    </row>
    <row r="261" spans="1:13" ht="14.4" customHeight="1" x14ac:dyDescent="0.3">
      <c r="A261" s="661" t="s">
        <v>588</v>
      </c>
      <c r="B261" s="662" t="s">
        <v>4470</v>
      </c>
      <c r="C261" s="662" t="s">
        <v>2394</v>
      </c>
      <c r="D261" s="662" t="s">
        <v>2395</v>
      </c>
      <c r="E261" s="662" t="s">
        <v>4460</v>
      </c>
      <c r="F261" s="665">
        <v>1</v>
      </c>
      <c r="G261" s="665">
        <v>159.5</v>
      </c>
      <c r="H261" s="678">
        <v>4.3478260869565209E-2</v>
      </c>
      <c r="I261" s="665">
        <v>22</v>
      </c>
      <c r="J261" s="665">
        <v>3509.0000000000005</v>
      </c>
      <c r="K261" s="678">
        <v>0.95652173913043481</v>
      </c>
      <c r="L261" s="665">
        <v>23</v>
      </c>
      <c r="M261" s="666">
        <v>3668.5000000000005</v>
      </c>
    </row>
    <row r="262" spans="1:13" ht="14.4" customHeight="1" x14ac:dyDescent="0.3">
      <c r="A262" s="661" t="s">
        <v>588</v>
      </c>
      <c r="B262" s="662" t="s">
        <v>4470</v>
      </c>
      <c r="C262" s="662" t="s">
        <v>2893</v>
      </c>
      <c r="D262" s="662" t="s">
        <v>2395</v>
      </c>
      <c r="E262" s="662" t="s">
        <v>4461</v>
      </c>
      <c r="F262" s="665"/>
      <c r="G262" s="665"/>
      <c r="H262" s="678">
        <v>0</v>
      </c>
      <c r="I262" s="665">
        <v>1.5</v>
      </c>
      <c r="J262" s="665">
        <v>462</v>
      </c>
      <c r="K262" s="678">
        <v>1</v>
      </c>
      <c r="L262" s="665">
        <v>1.5</v>
      </c>
      <c r="M262" s="666">
        <v>462</v>
      </c>
    </row>
    <row r="263" spans="1:13" ht="14.4" customHeight="1" x14ac:dyDescent="0.3">
      <c r="A263" s="661" t="s">
        <v>588</v>
      </c>
      <c r="B263" s="662" t="s">
        <v>4470</v>
      </c>
      <c r="C263" s="662" t="s">
        <v>2883</v>
      </c>
      <c r="D263" s="662" t="s">
        <v>4546</v>
      </c>
      <c r="E263" s="662" t="s">
        <v>2908</v>
      </c>
      <c r="F263" s="665">
        <v>14</v>
      </c>
      <c r="G263" s="665">
        <v>423.07999999999993</v>
      </c>
      <c r="H263" s="678">
        <v>0.58333333333333326</v>
      </c>
      <c r="I263" s="665">
        <v>10</v>
      </c>
      <c r="J263" s="665">
        <v>302.2</v>
      </c>
      <c r="K263" s="678">
        <v>0.41666666666666669</v>
      </c>
      <c r="L263" s="665">
        <v>24</v>
      </c>
      <c r="M263" s="666">
        <v>725.28</v>
      </c>
    </row>
    <row r="264" spans="1:13" ht="14.4" customHeight="1" x14ac:dyDescent="0.3">
      <c r="A264" s="661" t="s">
        <v>588</v>
      </c>
      <c r="B264" s="662" t="s">
        <v>4470</v>
      </c>
      <c r="C264" s="662" t="s">
        <v>2387</v>
      </c>
      <c r="D264" s="662" t="s">
        <v>2388</v>
      </c>
      <c r="E264" s="662" t="s">
        <v>4547</v>
      </c>
      <c r="F264" s="665"/>
      <c r="G264" s="665"/>
      <c r="H264" s="678">
        <v>0</v>
      </c>
      <c r="I264" s="665">
        <v>1</v>
      </c>
      <c r="J264" s="665">
        <v>1834.9100000000008</v>
      </c>
      <c r="K264" s="678">
        <v>1</v>
      </c>
      <c r="L264" s="665">
        <v>1</v>
      </c>
      <c r="M264" s="666">
        <v>1834.9100000000008</v>
      </c>
    </row>
    <row r="265" spans="1:13" ht="14.4" customHeight="1" x14ac:dyDescent="0.3">
      <c r="A265" s="661" t="s">
        <v>588</v>
      </c>
      <c r="B265" s="662" t="s">
        <v>4548</v>
      </c>
      <c r="C265" s="662" t="s">
        <v>2890</v>
      </c>
      <c r="D265" s="662" t="s">
        <v>2891</v>
      </c>
      <c r="E265" s="662" t="s">
        <v>4549</v>
      </c>
      <c r="F265" s="665"/>
      <c r="G265" s="665"/>
      <c r="H265" s="678">
        <v>0</v>
      </c>
      <c r="I265" s="665">
        <v>16</v>
      </c>
      <c r="J265" s="665">
        <v>45872.959999999992</v>
      </c>
      <c r="K265" s="678">
        <v>1</v>
      </c>
      <c r="L265" s="665">
        <v>16</v>
      </c>
      <c r="M265" s="666">
        <v>45872.959999999992</v>
      </c>
    </row>
    <row r="266" spans="1:13" ht="14.4" customHeight="1" x14ac:dyDescent="0.3">
      <c r="A266" s="661" t="s">
        <v>588</v>
      </c>
      <c r="B266" s="662" t="s">
        <v>4474</v>
      </c>
      <c r="C266" s="662" t="s">
        <v>2753</v>
      </c>
      <c r="D266" s="662" t="s">
        <v>1791</v>
      </c>
      <c r="E266" s="662" t="s">
        <v>4550</v>
      </c>
      <c r="F266" s="665"/>
      <c r="G266" s="665"/>
      <c r="H266" s="678">
        <v>0</v>
      </c>
      <c r="I266" s="665">
        <v>1</v>
      </c>
      <c r="J266" s="665">
        <v>58.740000000000023</v>
      </c>
      <c r="K266" s="678">
        <v>1</v>
      </c>
      <c r="L266" s="665">
        <v>1</v>
      </c>
      <c r="M266" s="666">
        <v>58.740000000000023</v>
      </c>
    </row>
    <row r="267" spans="1:13" ht="14.4" customHeight="1" x14ac:dyDescent="0.3">
      <c r="A267" s="661" t="s">
        <v>588</v>
      </c>
      <c r="B267" s="662" t="s">
        <v>4474</v>
      </c>
      <c r="C267" s="662" t="s">
        <v>1790</v>
      </c>
      <c r="D267" s="662" t="s">
        <v>1791</v>
      </c>
      <c r="E267" s="662" t="s">
        <v>1792</v>
      </c>
      <c r="F267" s="665"/>
      <c r="G267" s="665"/>
      <c r="H267" s="678">
        <v>0</v>
      </c>
      <c r="I267" s="665">
        <v>1</v>
      </c>
      <c r="J267" s="665">
        <v>105.06000000000006</v>
      </c>
      <c r="K267" s="678">
        <v>1</v>
      </c>
      <c r="L267" s="665">
        <v>1</v>
      </c>
      <c r="M267" s="666">
        <v>105.06000000000006</v>
      </c>
    </row>
    <row r="268" spans="1:13" ht="14.4" customHeight="1" x14ac:dyDescent="0.3">
      <c r="A268" s="661" t="s">
        <v>588</v>
      </c>
      <c r="B268" s="662" t="s">
        <v>4551</v>
      </c>
      <c r="C268" s="662" t="s">
        <v>2776</v>
      </c>
      <c r="D268" s="662" t="s">
        <v>2777</v>
      </c>
      <c r="E268" s="662" t="s">
        <v>4552</v>
      </c>
      <c r="F268" s="665"/>
      <c r="G268" s="665"/>
      <c r="H268" s="678">
        <v>0</v>
      </c>
      <c r="I268" s="665">
        <v>41</v>
      </c>
      <c r="J268" s="665">
        <v>13021.30546954073</v>
      </c>
      <c r="K268" s="678">
        <v>1</v>
      </c>
      <c r="L268" s="665">
        <v>41</v>
      </c>
      <c r="M268" s="666">
        <v>13021.30546954073</v>
      </c>
    </row>
    <row r="269" spans="1:13" ht="14.4" customHeight="1" x14ac:dyDescent="0.3">
      <c r="A269" s="661" t="s">
        <v>588</v>
      </c>
      <c r="B269" s="662" t="s">
        <v>4553</v>
      </c>
      <c r="C269" s="662" t="s">
        <v>2783</v>
      </c>
      <c r="D269" s="662" t="s">
        <v>2784</v>
      </c>
      <c r="E269" s="662" t="s">
        <v>2785</v>
      </c>
      <c r="F269" s="665"/>
      <c r="G269" s="665"/>
      <c r="H269" s="678">
        <v>0</v>
      </c>
      <c r="I269" s="665">
        <v>2</v>
      </c>
      <c r="J269" s="665">
        <v>4840</v>
      </c>
      <c r="K269" s="678">
        <v>1</v>
      </c>
      <c r="L269" s="665">
        <v>2</v>
      </c>
      <c r="M269" s="666">
        <v>4840</v>
      </c>
    </row>
    <row r="270" spans="1:13" ht="14.4" customHeight="1" x14ac:dyDescent="0.3">
      <c r="A270" s="661" t="s">
        <v>588</v>
      </c>
      <c r="B270" s="662" t="s">
        <v>4475</v>
      </c>
      <c r="C270" s="662" t="s">
        <v>2772</v>
      </c>
      <c r="D270" s="662" t="s">
        <v>4554</v>
      </c>
      <c r="E270" s="662" t="s">
        <v>4555</v>
      </c>
      <c r="F270" s="665"/>
      <c r="G270" s="665"/>
      <c r="H270" s="678">
        <v>0</v>
      </c>
      <c r="I270" s="665">
        <v>52</v>
      </c>
      <c r="J270" s="665">
        <v>35955.373801004505</v>
      </c>
      <c r="K270" s="678">
        <v>1</v>
      </c>
      <c r="L270" s="665">
        <v>52</v>
      </c>
      <c r="M270" s="666">
        <v>35955.373801004505</v>
      </c>
    </row>
    <row r="271" spans="1:13" ht="14.4" customHeight="1" x14ac:dyDescent="0.3">
      <c r="A271" s="661" t="s">
        <v>588</v>
      </c>
      <c r="B271" s="662" t="s">
        <v>4475</v>
      </c>
      <c r="C271" s="662" t="s">
        <v>2070</v>
      </c>
      <c r="D271" s="662" t="s">
        <v>4476</v>
      </c>
      <c r="E271" s="662" t="s">
        <v>4477</v>
      </c>
      <c r="F271" s="665"/>
      <c r="G271" s="665"/>
      <c r="H271" s="678">
        <v>0</v>
      </c>
      <c r="I271" s="665">
        <v>321</v>
      </c>
      <c r="J271" s="665">
        <v>59038.298126900867</v>
      </c>
      <c r="K271" s="678">
        <v>1</v>
      </c>
      <c r="L271" s="665">
        <v>321</v>
      </c>
      <c r="M271" s="666">
        <v>59038.298126900867</v>
      </c>
    </row>
    <row r="272" spans="1:13" ht="14.4" customHeight="1" x14ac:dyDescent="0.3">
      <c r="A272" s="661" t="s">
        <v>588</v>
      </c>
      <c r="B272" s="662" t="s">
        <v>4475</v>
      </c>
      <c r="C272" s="662" t="s">
        <v>2431</v>
      </c>
      <c r="D272" s="662" t="s">
        <v>4556</v>
      </c>
      <c r="E272" s="662" t="s">
        <v>4557</v>
      </c>
      <c r="F272" s="665">
        <v>80</v>
      </c>
      <c r="G272" s="665">
        <v>19951.257688645372</v>
      </c>
      <c r="H272" s="678">
        <v>1</v>
      </c>
      <c r="I272" s="665"/>
      <c r="J272" s="665"/>
      <c r="K272" s="678">
        <v>0</v>
      </c>
      <c r="L272" s="665">
        <v>80</v>
      </c>
      <c r="M272" s="666">
        <v>19951.257688645372</v>
      </c>
    </row>
    <row r="273" spans="1:13" ht="14.4" customHeight="1" x14ac:dyDescent="0.3">
      <c r="A273" s="661" t="s">
        <v>588</v>
      </c>
      <c r="B273" s="662" t="s">
        <v>4478</v>
      </c>
      <c r="C273" s="662" t="s">
        <v>2664</v>
      </c>
      <c r="D273" s="662" t="s">
        <v>2665</v>
      </c>
      <c r="E273" s="662" t="s">
        <v>4558</v>
      </c>
      <c r="F273" s="665">
        <v>1</v>
      </c>
      <c r="G273" s="665">
        <v>900.00070203790347</v>
      </c>
      <c r="H273" s="678">
        <v>1</v>
      </c>
      <c r="I273" s="665"/>
      <c r="J273" s="665"/>
      <c r="K273" s="678">
        <v>0</v>
      </c>
      <c r="L273" s="665">
        <v>1</v>
      </c>
      <c r="M273" s="666">
        <v>900.00070203790347</v>
      </c>
    </row>
    <row r="274" spans="1:13" ht="14.4" customHeight="1" x14ac:dyDescent="0.3">
      <c r="A274" s="661" t="s">
        <v>588</v>
      </c>
      <c r="B274" s="662" t="s">
        <v>4478</v>
      </c>
      <c r="C274" s="662" t="s">
        <v>1311</v>
      </c>
      <c r="D274" s="662" t="s">
        <v>1312</v>
      </c>
      <c r="E274" s="662" t="s">
        <v>4479</v>
      </c>
      <c r="F274" s="665"/>
      <c r="G274" s="665"/>
      <c r="H274" s="678">
        <v>0</v>
      </c>
      <c r="I274" s="665">
        <v>1</v>
      </c>
      <c r="J274" s="665">
        <v>254.76999999999998</v>
      </c>
      <c r="K274" s="678">
        <v>1</v>
      </c>
      <c r="L274" s="665">
        <v>1</v>
      </c>
      <c r="M274" s="666">
        <v>254.76999999999998</v>
      </c>
    </row>
    <row r="275" spans="1:13" ht="14.4" customHeight="1" x14ac:dyDescent="0.3">
      <c r="A275" s="661" t="s">
        <v>588</v>
      </c>
      <c r="B275" s="662" t="s">
        <v>4478</v>
      </c>
      <c r="C275" s="662" t="s">
        <v>2525</v>
      </c>
      <c r="D275" s="662" t="s">
        <v>1312</v>
      </c>
      <c r="E275" s="662" t="s">
        <v>4558</v>
      </c>
      <c r="F275" s="665"/>
      <c r="G275" s="665"/>
      <c r="H275" s="678">
        <v>0</v>
      </c>
      <c r="I275" s="665">
        <v>55</v>
      </c>
      <c r="J275" s="665">
        <v>46904.365058208052</v>
      </c>
      <c r="K275" s="678">
        <v>1</v>
      </c>
      <c r="L275" s="665">
        <v>55</v>
      </c>
      <c r="M275" s="666">
        <v>46904.365058208052</v>
      </c>
    </row>
    <row r="276" spans="1:13" ht="14.4" customHeight="1" x14ac:dyDescent="0.3">
      <c r="A276" s="661" t="s">
        <v>588</v>
      </c>
      <c r="B276" s="662" t="s">
        <v>4480</v>
      </c>
      <c r="C276" s="662" t="s">
        <v>1830</v>
      </c>
      <c r="D276" s="662" t="s">
        <v>1831</v>
      </c>
      <c r="E276" s="662" t="s">
        <v>4481</v>
      </c>
      <c r="F276" s="665"/>
      <c r="G276" s="665"/>
      <c r="H276" s="678">
        <v>0</v>
      </c>
      <c r="I276" s="665">
        <v>2</v>
      </c>
      <c r="J276" s="665">
        <v>64.52000000000001</v>
      </c>
      <c r="K276" s="678">
        <v>1</v>
      </c>
      <c r="L276" s="665">
        <v>2</v>
      </c>
      <c r="M276" s="666">
        <v>64.52000000000001</v>
      </c>
    </row>
    <row r="277" spans="1:13" ht="14.4" customHeight="1" x14ac:dyDescent="0.3">
      <c r="A277" s="661" t="s">
        <v>588</v>
      </c>
      <c r="B277" s="662" t="s">
        <v>4559</v>
      </c>
      <c r="C277" s="662" t="s">
        <v>2756</v>
      </c>
      <c r="D277" s="662" t="s">
        <v>4560</v>
      </c>
      <c r="E277" s="662" t="s">
        <v>4561</v>
      </c>
      <c r="F277" s="665"/>
      <c r="G277" s="665"/>
      <c r="H277" s="678">
        <v>0</v>
      </c>
      <c r="I277" s="665">
        <v>1</v>
      </c>
      <c r="J277" s="665">
        <v>98.419173808393623</v>
      </c>
      <c r="K277" s="678">
        <v>1</v>
      </c>
      <c r="L277" s="665">
        <v>1</v>
      </c>
      <c r="M277" s="666">
        <v>98.419173808393623</v>
      </c>
    </row>
    <row r="278" spans="1:13" ht="14.4" customHeight="1" x14ac:dyDescent="0.3">
      <c r="A278" s="661" t="s">
        <v>588</v>
      </c>
      <c r="B278" s="662" t="s">
        <v>4488</v>
      </c>
      <c r="C278" s="662" t="s">
        <v>2045</v>
      </c>
      <c r="D278" s="662" t="s">
        <v>4492</v>
      </c>
      <c r="E278" s="662" t="s">
        <v>4493</v>
      </c>
      <c r="F278" s="665"/>
      <c r="G278" s="665"/>
      <c r="H278" s="678">
        <v>0</v>
      </c>
      <c r="I278" s="665">
        <v>1</v>
      </c>
      <c r="J278" s="665">
        <v>61.659999999999982</v>
      </c>
      <c r="K278" s="678">
        <v>1</v>
      </c>
      <c r="L278" s="665">
        <v>1</v>
      </c>
      <c r="M278" s="666">
        <v>61.659999999999982</v>
      </c>
    </row>
    <row r="279" spans="1:13" ht="14.4" customHeight="1" x14ac:dyDescent="0.3">
      <c r="A279" s="661" t="s">
        <v>588</v>
      </c>
      <c r="B279" s="662" t="s">
        <v>4494</v>
      </c>
      <c r="C279" s="662" t="s">
        <v>1816</v>
      </c>
      <c r="D279" s="662" t="s">
        <v>1817</v>
      </c>
      <c r="E279" s="662" t="s">
        <v>1828</v>
      </c>
      <c r="F279" s="665"/>
      <c r="G279" s="665"/>
      <c r="H279" s="678">
        <v>0</v>
      </c>
      <c r="I279" s="665">
        <v>68</v>
      </c>
      <c r="J279" s="665">
        <v>8719.3967437056745</v>
      </c>
      <c r="K279" s="678">
        <v>1</v>
      </c>
      <c r="L279" s="665">
        <v>68</v>
      </c>
      <c r="M279" s="666">
        <v>8719.3967437056745</v>
      </c>
    </row>
    <row r="280" spans="1:13" ht="14.4" customHeight="1" x14ac:dyDescent="0.3">
      <c r="A280" s="661" t="s">
        <v>588</v>
      </c>
      <c r="B280" s="662" t="s">
        <v>4494</v>
      </c>
      <c r="C280" s="662" t="s">
        <v>603</v>
      </c>
      <c r="D280" s="662" t="s">
        <v>4499</v>
      </c>
      <c r="E280" s="662" t="s">
        <v>4500</v>
      </c>
      <c r="F280" s="665">
        <v>20</v>
      </c>
      <c r="G280" s="665">
        <v>2173.7199999999998</v>
      </c>
      <c r="H280" s="678">
        <v>1</v>
      </c>
      <c r="I280" s="665"/>
      <c r="J280" s="665"/>
      <c r="K280" s="678">
        <v>0</v>
      </c>
      <c r="L280" s="665">
        <v>20</v>
      </c>
      <c r="M280" s="666">
        <v>2173.7199999999998</v>
      </c>
    </row>
    <row r="281" spans="1:13" ht="14.4" customHeight="1" x14ac:dyDescent="0.3">
      <c r="A281" s="661" t="s">
        <v>588</v>
      </c>
      <c r="B281" s="662" t="s">
        <v>4494</v>
      </c>
      <c r="C281" s="662" t="s">
        <v>2009</v>
      </c>
      <c r="D281" s="662" t="s">
        <v>1817</v>
      </c>
      <c r="E281" s="662" t="s">
        <v>2020</v>
      </c>
      <c r="F281" s="665"/>
      <c r="G281" s="665"/>
      <c r="H281" s="678">
        <v>0</v>
      </c>
      <c r="I281" s="665">
        <v>409</v>
      </c>
      <c r="J281" s="665">
        <v>51785.910663545685</v>
      </c>
      <c r="K281" s="678">
        <v>1</v>
      </c>
      <c r="L281" s="665">
        <v>409</v>
      </c>
      <c r="M281" s="666">
        <v>51785.910663545685</v>
      </c>
    </row>
    <row r="282" spans="1:13" ht="14.4" customHeight="1" x14ac:dyDescent="0.3">
      <c r="A282" s="661" t="s">
        <v>588</v>
      </c>
      <c r="B282" s="662" t="s">
        <v>4501</v>
      </c>
      <c r="C282" s="662" t="s">
        <v>2801</v>
      </c>
      <c r="D282" s="662" t="s">
        <v>1813</v>
      </c>
      <c r="E282" s="662" t="s">
        <v>1814</v>
      </c>
      <c r="F282" s="665"/>
      <c r="G282" s="665"/>
      <c r="H282" s="678">
        <v>0</v>
      </c>
      <c r="I282" s="665">
        <v>1</v>
      </c>
      <c r="J282" s="665">
        <v>195.46000000000004</v>
      </c>
      <c r="K282" s="678">
        <v>1</v>
      </c>
      <c r="L282" s="665">
        <v>1</v>
      </c>
      <c r="M282" s="666">
        <v>195.46000000000004</v>
      </c>
    </row>
    <row r="283" spans="1:13" ht="14.4" customHeight="1" x14ac:dyDescent="0.3">
      <c r="A283" s="661" t="s">
        <v>588</v>
      </c>
      <c r="B283" s="662" t="s">
        <v>4501</v>
      </c>
      <c r="C283" s="662" t="s">
        <v>2763</v>
      </c>
      <c r="D283" s="662" t="s">
        <v>1813</v>
      </c>
      <c r="E283" s="662" t="s">
        <v>1065</v>
      </c>
      <c r="F283" s="665"/>
      <c r="G283" s="665"/>
      <c r="H283" s="678">
        <v>0</v>
      </c>
      <c r="I283" s="665">
        <v>2</v>
      </c>
      <c r="J283" s="665">
        <v>54.86</v>
      </c>
      <c r="K283" s="678">
        <v>1</v>
      </c>
      <c r="L283" s="665">
        <v>2</v>
      </c>
      <c r="M283" s="666">
        <v>54.86</v>
      </c>
    </row>
    <row r="284" spans="1:13" ht="14.4" customHeight="1" x14ac:dyDescent="0.3">
      <c r="A284" s="661" t="s">
        <v>588</v>
      </c>
      <c r="B284" s="662" t="s">
        <v>4501</v>
      </c>
      <c r="C284" s="662" t="s">
        <v>1812</v>
      </c>
      <c r="D284" s="662" t="s">
        <v>1813</v>
      </c>
      <c r="E284" s="662" t="s">
        <v>1814</v>
      </c>
      <c r="F284" s="665"/>
      <c r="G284" s="665"/>
      <c r="H284" s="678">
        <v>0</v>
      </c>
      <c r="I284" s="665">
        <v>1</v>
      </c>
      <c r="J284" s="665">
        <v>54.569702806561217</v>
      </c>
      <c r="K284" s="678">
        <v>1</v>
      </c>
      <c r="L284" s="665">
        <v>1</v>
      </c>
      <c r="M284" s="666">
        <v>54.569702806561217</v>
      </c>
    </row>
    <row r="285" spans="1:13" ht="14.4" customHeight="1" x14ac:dyDescent="0.3">
      <c r="A285" s="661" t="s">
        <v>588</v>
      </c>
      <c r="B285" s="662" t="s">
        <v>4502</v>
      </c>
      <c r="C285" s="662" t="s">
        <v>2129</v>
      </c>
      <c r="D285" s="662" t="s">
        <v>2130</v>
      </c>
      <c r="E285" s="662" t="s">
        <v>2131</v>
      </c>
      <c r="F285" s="665">
        <v>1</v>
      </c>
      <c r="G285" s="665">
        <v>245.86613169781648</v>
      </c>
      <c r="H285" s="678">
        <v>1</v>
      </c>
      <c r="I285" s="665"/>
      <c r="J285" s="665"/>
      <c r="K285" s="678">
        <v>0</v>
      </c>
      <c r="L285" s="665">
        <v>1</v>
      </c>
      <c r="M285" s="666">
        <v>245.86613169781648</v>
      </c>
    </row>
    <row r="286" spans="1:13" ht="14.4" customHeight="1" x14ac:dyDescent="0.3">
      <c r="A286" s="661" t="s">
        <v>588</v>
      </c>
      <c r="B286" s="662" t="s">
        <v>4507</v>
      </c>
      <c r="C286" s="662" t="s">
        <v>1874</v>
      </c>
      <c r="D286" s="662" t="s">
        <v>1875</v>
      </c>
      <c r="E286" s="662" t="s">
        <v>974</v>
      </c>
      <c r="F286" s="665"/>
      <c r="G286" s="665"/>
      <c r="H286" s="678">
        <v>0</v>
      </c>
      <c r="I286" s="665">
        <v>42</v>
      </c>
      <c r="J286" s="665">
        <v>3280.3172206953059</v>
      </c>
      <c r="K286" s="678">
        <v>1</v>
      </c>
      <c r="L286" s="665">
        <v>42</v>
      </c>
      <c r="M286" s="666">
        <v>3280.3172206953059</v>
      </c>
    </row>
    <row r="287" spans="1:13" ht="14.4" customHeight="1" x14ac:dyDescent="0.3">
      <c r="A287" s="661" t="s">
        <v>588</v>
      </c>
      <c r="B287" s="662" t="s">
        <v>4512</v>
      </c>
      <c r="C287" s="662" t="s">
        <v>1782</v>
      </c>
      <c r="D287" s="662" t="s">
        <v>1783</v>
      </c>
      <c r="E287" s="662" t="s">
        <v>4513</v>
      </c>
      <c r="F287" s="665"/>
      <c r="G287" s="665"/>
      <c r="H287" s="678">
        <v>0</v>
      </c>
      <c r="I287" s="665">
        <v>3</v>
      </c>
      <c r="J287" s="665">
        <v>378.85009276265646</v>
      </c>
      <c r="K287" s="678">
        <v>1</v>
      </c>
      <c r="L287" s="665">
        <v>3</v>
      </c>
      <c r="M287" s="666">
        <v>378.85009276265646</v>
      </c>
    </row>
    <row r="288" spans="1:13" ht="14.4" customHeight="1" x14ac:dyDescent="0.3">
      <c r="A288" s="661" t="s">
        <v>588</v>
      </c>
      <c r="B288" s="662" t="s">
        <v>4515</v>
      </c>
      <c r="C288" s="662" t="s">
        <v>1859</v>
      </c>
      <c r="D288" s="662" t="s">
        <v>4516</v>
      </c>
      <c r="E288" s="662" t="s">
        <v>1136</v>
      </c>
      <c r="F288" s="665"/>
      <c r="G288" s="665"/>
      <c r="H288" s="678">
        <v>0</v>
      </c>
      <c r="I288" s="665">
        <v>1</v>
      </c>
      <c r="J288" s="665">
        <v>107.68999588176237</v>
      </c>
      <c r="K288" s="678">
        <v>1</v>
      </c>
      <c r="L288" s="665">
        <v>1</v>
      </c>
      <c r="M288" s="666">
        <v>107.68999588176237</v>
      </c>
    </row>
    <row r="289" spans="1:13" ht="14.4" customHeight="1" x14ac:dyDescent="0.3">
      <c r="A289" s="661" t="s">
        <v>588</v>
      </c>
      <c r="B289" s="662" t="s">
        <v>4515</v>
      </c>
      <c r="C289" s="662" t="s">
        <v>2769</v>
      </c>
      <c r="D289" s="662" t="s">
        <v>4516</v>
      </c>
      <c r="E289" s="662" t="s">
        <v>4562</v>
      </c>
      <c r="F289" s="665"/>
      <c r="G289" s="665"/>
      <c r="H289" s="678">
        <v>0</v>
      </c>
      <c r="I289" s="665">
        <v>3</v>
      </c>
      <c r="J289" s="665">
        <v>152.9001092681273</v>
      </c>
      <c r="K289" s="678">
        <v>1</v>
      </c>
      <c r="L289" s="665">
        <v>3</v>
      </c>
      <c r="M289" s="666">
        <v>152.9001092681273</v>
      </c>
    </row>
    <row r="290" spans="1:13" ht="14.4" customHeight="1" x14ac:dyDescent="0.3">
      <c r="A290" s="661" t="s">
        <v>588</v>
      </c>
      <c r="B290" s="662" t="s">
        <v>4517</v>
      </c>
      <c r="C290" s="662" t="s">
        <v>2136</v>
      </c>
      <c r="D290" s="662" t="s">
        <v>2137</v>
      </c>
      <c r="E290" s="662" t="s">
        <v>2138</v>
      </c>
      <c r="F290" s="665"/>
      <c r="G290" s="665"/>
      <c r="H290" s="678">
        <v>0</v>
      </c>
      <c r="I290" s="665">
        <v>1</v>
      </c>
      <c r="J290" s="665">
        <v>202.85999771310955</v>
      </c>
      <c r="K290" s="678">
        <v>1</v>
      </c>
      <c r="L290" s="665">
        <v>1</v>
      </c>
      <c r="M290" s="666">
        <v>202.85999771310955</v>
      </c>
    </row>
    <row r="291" spans="1:13" ht="14.4" customHeight="1" x14ac:dyDescent="0.3">
      <c r="A291" s="661" t="s">
        <v>588</v>
      </c>
      <c r="B291" s="662" t="s">
        <v>4517</v>
      </c>
      <c r="C291" s="662" t="s">
        <v>2803</v>
      </c>
      <c r="D291" s="662" t="s">
        <v>2804</v>
      </c>
      <c r="E291" s="662" t="s">
        <v>2805</v>
      </c>
      <c r="F291" s="665">
        <v>10</v>
      </c>
      <c r="G291" s="665">
        <v>11335.2</v>
      </c>
      <c r="H291" s="678">
        <v>1</v>
      </c>
      <c r="I291" s="665"/>
      <c r="J291" s="665"/>
      <c r="K291" s="678">
        <v>0</v>
      </c>
      <c r="L291" s="665">
        <v>10</v>
      </c>
      <c r="M291" s="666">
        <v>11335.2</v>
      </c>
    </row>
    <row r="292" spans="1:13" ht="14.4" customHeight="1" x14ac:dyDescent="0.3">
      <c r="A292" s="661" t="s">
        <v>588</v>
      </c>
      <c r="B292" s="662" t="s">
        <v>4517</v>
      </c>
      <c r="C292" s="662" t="s">
        <v>2824</v>
      </c>
      <c r="D292" s="662" t="s">
        <v>4563</v>
      </c>
      <c r="E292" s="662" t="s">
        <v>2822</v>
      </c>
      <c r="F292" s="665"/>
      <c r="G292" s="665"/>
      <c r="H292" s="678">
        <v>0</v>
      </c>
      <c r="I292" s="665">
        <v>88</v>
      </c>
      <c r="J292" s="665">
        <v>17840.185482335826</v>
      </c>
      <c r="K292" s="678">
        <v>1</v>
      </c>
      <c r="L292" s="665">
        <v>88</v>
      </c>
      <c r="M292" s="666">
        <v>17840.185482335826</v>
      </c>
    </row>
    <row r="293" spans="1:13" ht="14.4" customHeight="1" x14ac:dyDescent="0.3">
      <c r="A293" s="661" t="s">
        <v>588</v>
      </c>
      <c r="B293" s="662" t="s">
        <v>4517</v>
      </c>
      <c r="C293" s="662" t="s">
        <v>2820</v>
      </c>
      <c r="D293" s="662" t="s">
        <v>2821</v>
      </c>
      <c r="E293" s="662" t="s">
        <v>2822</v>
      </c>
      <c r="F293" s="665"/>
      <c r="G293" s="665"/>
      <c r="H293" s="678">
        <v>0</v>
      </c>
      <c r="I293" s="665">
        <v>65</v>
      </c>
      <c r="J293" s="665">
        <v>27657.011352817561</v>
      </c>
      <c r="K293" s="678">
        <v>1</v>
      </c>
      <c r="L293" s="665">
        <v>65</v>
      </c>
      <c r="M293" s="666">
        <v>27657.011352817561</v>
      </c>
    </row>
    <row r="294" spans="1:13" ht="14.4" customHeight="1" x14ac:dyDescent="0.3">
      <c r="A294" s="661" t="s">
        <v>588</v>
      </c>
      <c r="B294" s="662" t="s">
        <v>4517</v>
      </c>
      <c r="C294" s="662" t="s">
        <v>2818</v>
      </c>
      <c r="D294" s="662" t="s">
        <v>2819</v>
      </c>
      <c r="E294" s="662" t="s">
        <v>2142</v>
      </c>
      <c r="F294" s="665"/>
      <c r="G294" s="665"/>
      <c r="H294" s="678">
        <v>0</v>
      </c>
      <c r="I294" s="665">
        <v>4</v>
      </c>
      <c r="J294" s="665">
        <v>134.27982325467283</v>
      </c>
      <c r="K294" s="678">
        <v>1</v>
      </c>
      <c r="L294" s="665">
        <v>4</v>
      </c>
      <c r="M294" s="666">
        <v>134.27982325467283</v>
      </c>
    </row>
    <row r="295" spans="1:13" ht="14.4" customHeight="1" x14ac:dyDescent="0.3">
      <c r="A295" s="661" t="s">
        <v>588</v>
      </c>
      <c r="B295" s="662" t="s">
        <v>4517</v>
      </c>
      <c r="C295" s="662" t="s">
        <v>2812</v>
      </c>
      <c r="D295" s="662" t="s">
        <v>2179</v>
      </c>
      <c r="E295" s="662" t="s">
        <v>2142</v>
      </c>
      <c r="F295" s="665"/>
      <c r="G295" s="665"/>
      <c r="H295" s="678">
        <v>0</v>
      </c>
      <c r="I295" s="665">
        <v>4</v>
      </c>
      <c r="J295" s="665">
        <v>134.28</v>
      </c>
      <c r="K295" s="678">
        <v>1</v>
      </c>
      <c r="L295" s="665">
        <v>4</v>
      </c>
      <c r="M295" s="666">
        <v>134.28</v>
      </c>
    </row>
    <row r="296" spans="1:13" ht="14.4" customHeight="1" x14ac:dyDescent="0.3">
      <c r="A296" s="661" t="s">
        <v>588</v>
      </c>
      <c r="B296" s="662" t="s">
        <v>4517</v>
      </c>
      <c r="C296" s="662" t="s">
        <v>2814</v>
      </c>
      <c r="D296" s="662" t="s">
        <v>2815</v>
      </c>
      <c r="E296" s="662" t="s">
        <v>2822</v>
      </c>
      <c r="F296" s="665"/>
      <c r="G296" s="665"/>
      <c r="H296" s="678">
        <v>0</v>
      </c>
      <c r="I296" s="665">
        <v>40</v>
      </c>
      <c r="J296" s="665">
        <v>7027.1471482514407</v>
      </c>
      <c r="K296" s="678">
        <v>1</v>
      </c>
      <c r="L296" s="665">
        <v>40</v>
      </c>
      <c r="M296" s="666">
        <v>7027.1471482514407</v>
      </c>
    </row>
    <row r="297" spans="1:13" ht="14.4" customHeight="1" x14ac:dyDescent="0.3">
      <c r="A297" s="661" t="s">
        <v>588</v>
      </c>
      <c r="B297" s="662" t="s">
        <v>4517</v>
      </c>
      <c r="C297" s="662" t="s">
        <v>2827</v>
      </c>
      <c r="D297" s="662" t="s">
        <v>2828</v>
      </c>
      <c r="E297" s="662" t="s">
        <v>2161</v>
      </c>
      <c r="F297" s="665"/>
      <c r="G297" s="665"/>
      <c r="H297" s="678">
        <v>0</v>
      </c>
      <c r="I297" s="665">
        <v>1</v>
      </c>
      <c r="J297" s="665">
        <v>111.95000000000003</v>
      </c>
      <c r="K297" s="678">
        <v>1</v>
      </c>
      <c r="L297" s="665">
        <v>1</v>
      </c>
      <c r="M297" s="666">
        <v>111.95000000000003</v>
      </c>
    </row>
    <row r="298" spans="1:13" ht="14.4" customHeight="1" x14ac:dyDescent="0.3">
      <c r="A298" s="661" t="s">
        <v>588</v>
      </c>
      <c r="B298" s="662" t="s">
        <v>4517</v>
      </c>
      <c r="C298" s="662" t="s">
        <v>2159</v>
      </c>
      <c r="D298" s="662" t="s">
        <v>2160</v>
      </c>
      <c r="E298" s="662" t="s">
        <v>2161</v>
      </c>
      <c r="F298" s="665"/>
      <c r="G298" s="665"/>
      <c r="H298" s="678">
        <v>0</v>
      </c>
      <c r="I298" s="665">
        <v>1</v>
      </c>
      <c r="J298" s="665">
        <v>116.25</v>
      </c>
      <c r="K298" s="678">
        <v>1</v>
      </c>
      <c r="L298" s="665">
        <v>1</v>
      </c>
      <c r="M298" s="666">
        <v>116.25</v>
      </c>
    </row>
    <row r="299" spans="1:13" ht="14.4" customHeight="1" x14ac:dyDescent="0.3">
      <c r="A299" s="661" t="s">
        <v>588</v>
      </c>
      <c r="B299" s="662" t="s">
        <v>4517</v>
      </c>
      <c r="C299" s="662" t="s">
        <v>2830</v>
      </c>
      <c r="D299" s="662" t="s">
        <v>4564</v>
      </c>
      <c r="E299" s="662" t="s">
        <v>2161</v>
      </c>
      <c r="F299" s="665"/>
      <c r="G299" s="665"/>
      <c r="H299" s="678">
        <v>0</v>
      </c>
      <c r="I299" s="665">
        <v>2</v>
      </c>
      <c r="J299" s="665">
        <v>228.2</v>
      </c>
      <c r="K299" s="678">
        <v>1</v>
      </c>
      <c r="L299" s="665">
        <v>2</v>
      </c>
      <c r="M299" s="666">
        <v>228.2</v>
      </c>
    </row>
    <row r="300" spans="1:13" ht="14.4" customHeight="1" x14ac:dyDescent="0.3">
      <c r="A300" s="661" t="s">
        <v>588</v>
      </c>
      <c r="B300" s="662" t="s">
        <v>4517</v>
      </c>
      <c r="C300" s="662" t="s">
        <v>2174</v>
      </c>
      <c r="D300" s="662" t="s">
        <v>2175</v>
      </c>
      <c r="E300" s="662" t="s">
        <v>2173</v>
      </c>
      <c r="F300" s="665"/>
      <c r="G300" s="665"/>
      <c r="H300" s="678">
        <v>0</v>
      </c>
      <c r="I300" s="665">
        <v>1</v>
      </c>
      <c r="J300" s="665">
        <v>162.81000000000003</v>
      </c>
      <c r="K300" s="678">
        <v>1</v>
      </c>
      <c r="L300" s="665">
        <v>1</v>
      </c>
      <c r="M300" s="666">
        <v>162.81000000000003</v>
      </c>
    </row>
    <row r="301" spans="1:13" ht="14.4" customHeight="1" x14ac:dyDescent="0.3">
      <c r="A301" s="661" t="s">
        <v>591</v>
      </c>
      <c r="B301" s="662" t="s">
        <v>4371</v>
      </c>
      <c r="C301" s="662" t="s">
        <v>1922</v>
      </c>
      <c r="D301" s="662" t="s">
        <v>1795</v>
      </c>
      <c r="E301" s="662" t="s">
        <v>4372</v>
      </c>
      <c r="F301" s="665"/>
      <c r="G301" s="665"/>
      <c r="H301" s="678">
        <v>0</v>
      </c>
      <c r="I301" s="665">
        <v>6</v>
      </c>
      <c r="J301" s="665">
        <v>776.97751678124587</v>
      </c>
      <c r="K301" s="678">
        <v>1</v>
      </c>
      <c r="L301" s="665">
        <v>6</v>
      </c>
      <c r="M301" s="666">
        <v>776.97751678124587</v>
      </c>
    </row>
    <row r="302" spans="1:13" ht="14.4" customHeight="1" x14ac:dyDescent="0.3">
      <c r="A302" s="661" t="s">
        <v>591</v>
      </c>
      <c r="B302" s="662" t="s">
        <v>4398</v>
      </c>
      <c r="C302" s="662" t="s">
        <v>3001</v>
      </c>
      <c r="D302" s="662" t="s">
        <v>4399</v>
      </c>
      <c r="E302" s="662" t="s">
        <v>4565</v>
      </c>
      <c r="F302" s="665"/>
      <c r="G302" s="665"/>
      <c r="H302" s="678">
        <v>0</v>
      </c>
      <c r="I302" s="665">
        <v>18</v>
      </c>
      <c r="J302" s="665">
        <v>3693.3019503472424</v>
      </c>
      <c r="K302" s="678">
        <v>1</v>
      </c>
      <c r="L302" s="665">
        <v>18</v>
      </c>
      <c r="M302" s="666">
        <v>3693.3019503472424</v>
      </c>
    </row>
    <row r="303" spans="1:13" ht="14.4" customHeight="1" x14ac:dyDescent="0.3">
      <c r="A303" s="661" t="s">
        <v>591</v>
      </c>
      <c r="B303" s="662" t="s">
        <v>4551</v>
      </c>
      <c r="C303" s="662" t="s">
        <v>2776</v>
      </c>
      <c r="D303" s="662" t="s">
        <v>2777</v>
      </c>
      <c r="E303" s="662" t="s">
        <v>4552</v>
      </c>
      <c r="F303" s="665"/>
      <c r="G303" s="665"/>
      <c r="H303" s="678">
        <v>0</v>
      </c>
      <c r="I303" s="665">
        <v>5</v>
      </c>
      <c r="J303" s="665">
        <v>1566.68</v>
      </c>
      <c r="K303" s="678">
        <v>1</v>
      </c>
      <c r="L303" s="665">
        <v>5</v>
      </c>
      <c r="M303" s="666">
        <v>1566.68</v>
      </c>
    </row>
    <row r="304" spans="1:13" ht="14.4" customHeight="1" x14ac:dyDescent="0.3">
      <c r="A304" s="661" t="s">
        <v>591</v>
      </c>
      <c r="B304" s="662" t="s">
        <v>4553</v>
      </c>
      <c r="C304" s="662" t="s">
        <v>2783</v>
      </c>
      <c r="D304" s="662" t="s">
        <v>2784</v>
      </c>
      <c r="E304" s="662" t="s">
        <v>2785</v>
      </c>
      <c r="F304" s="665"/>
      <c r="G304" s="665"/>
      <c r="H304" s="678">
        <v>0</v>
      </c>
      <c r="I304" s="665">
        <v>40</v>
      </c>
      <c r="J304" s="665">
        <v>97020.000146072212</v>
      </c>
      <c r="K304" s="678">
        <v>1</v>
      </c>
      <c r="L304" s="665">
        <v>40</v>
      </c>
      <c r="M304" s="666">
        <v>97020.000146072212</v>
      </c>
    </row>
    <row r="305" spans="1:13" ht="14.4" customHeight="1" x14ac:dyDescent="0.3">
      <c r="A305" s="661" t="s">
        <v>591</v>
      </c>
      <c r="B305" s="662" t="s">
        <v>4475</v>
      </c>
      <c r="C305" s="662" t="s">
        <v>2772</v>
      </c>
      <c r="D305" s="662" t="s">
        <v>4554</v>
      </c>
      <c r="E305" s="662" t="s">
        <v>4555</v>
      </c>
      <c r="F305" s="665"/>
      <c r="G305" s="665"/>
      <c r="H305" s="678">
        <v>0</v>
      </c>
      <c r="I305" s="665">
        <v>164</v>
      </c>
      <c r="J305" s="665">
        <v>113649.23878439626</v>
      </c>
      <c r="K305" s="678">
        <v>1</v>
      </c>
      <c r="L305" s="665">
        <v>164</v>
      </c>
      <c r="M305" s="666">
        <v>113649.23878439626</v>
      </c>
    </row>
    <row r="306" spans="1:13" ht="14.4" customHeight="1" x14ac:dyDescent="0.3">
      <c r="A306" s="661" t="s">
        <v>591</v>
      </c>
      <c r="B306" s="662" t="s">
        <v>4475</v>
      </c>
      <c r="C306" s="662" t="s">
        <v>2070</v>
      </c>
      <c r="D306" s="662" t="s">
        <v>4476</v>
      </c>
      <c r="E306" s="662" t="s">
        <v>4477</v>
      </c>
      <c r="F306" s="665"/>
      <c r="G306" s="665"/>
      <c r="H306" s="678">
        <v>0</v>
      </c>
      <c r="I306" s="665">
        <v>54</v>
      </c>
      <c r="J306" s="665">
        <v>9931.6750436916263</v>
      </c>
      <c r="K306" s="678">
        <v>1</v>
      </c>
      <c r="L306" s="665">
        <v>54</v>
      </c>
      <c r="M306" s="666">
        <v>9931.6750436916263</v>
      </c>
    </row>
    <row r="307" spans="1:13" ht="14.4" customHeight="1" x14ac:dyDescent="0.3">
      <c r="A307" s="661" t="s">
        <v>591</v>
      </c>
      <c r="B307" s="662" t="s">
        <v>4475</v>
      </c>
      <c r="C307" s="662" t="s">
        <v>2431</v>
      </c>
      <c r="D307" s="662" t="s">
        <v>4556</v>
      </c>
      <c r="E307" s="662" t="s">
        <v>4557</v>
      </c>
      <c r="F307" s="665">
        <v>12</v>
      </c>
      <c r="G307" s="665">
        <v>2992.683537729074</v>
      </c>
      <c r="H307" s="678">
        <v>1</v>
      </c>
      <c r="I307" s="665"/>
      <c r="J307" s="665"/>
      <c r="K307" s="678">
        <v>0</v>
      </c>
      <c r="L307" s="665">
        <v>12</v>
      </c>
      <c r="M307" s="666">
        <v>2992.683537729074</v>
      </c>
    </row>
    <row r="308" spans="1:13" ht="14.4" customHeight="1" x14ac:dyDescent="0.3">
      <c r="A308" s="661" t="s">
        <v>591</v>
      </c>
      <c r="B308" s="662" t="s">
        <v>4478</v>
      </c>
      <c r="C308" s="662" t="s">
        <v>1311</v>
      </c>
      <c r="D308" s="662" t="s">
        <v>1312</v>
      </c>
      <c r="E308" s="662" t="s">
        <v>4479</v>
      </c>
      <c r="F308" s="665"/>
      <c r="G308" s="665"/>
      <c r="H308" s="678">
        <v>0</v>
      </c>
      <c r="I308" s="665">
        <v>7</v>
      </c>
      <c r="J308" s="665">
        <v>1782.668564201872</v>
      </c>
      <c r="K308" s="678">
        <v>1</v>
      </c>
      <c r="L308" s="665">
        <v>7</v>
      </c>
      <c r="M308" s="666">
        <v>1782.668564201872</v>
      </c>
    </row>
    <row r="309" spans="1:13" ht="14.4" customHeight="1" x14ac:dyDescent="0.3">
      <c r="A309" s="661" t="s">
        <v>591</v>
      </c>
      <c r="B309" s="662" t="s">
        <v>4494</v>
      </c>
      <c r="C309" s="662" t="s">
        <v>1816</v>
      </c>
      <c r="D309" s="662" t="s">
        <v>1817</v>
      </c>
      <c r="E309" s="662" t="s">
        <v>1828</v>
      </c>
      <c r="F309" s="665"/>
      <c r="G309" s="665"/>
      <c r="H309" s="678">
        <v>0</v>
      </c>
      <c r="I309" s="665">
        <v>60</v>
      </c>
      <c r="J309" s="665">
        <v>7752.6747833809341</v>
      </c>
      <c r="K309" s="678">
        <v>1</v>
      </c>
      <c r="L309" s="665">
        <v>60</v>
      </c>
      <c r="M309" s="666">
        <v>7752.6747833809341</v>
      </c>
    </row>
    <row r="310" spans="1:13" ht="14.4" customHeight="1" x14ac:dyDescent="0.3">
      <c r="A310" s="661" t="s">
        <v>591</v>
      </c>
      <c r="B310" s="662" t="s">
        <v>4494</v>
      </c>
      <c r="C310" s="662" t="s">
        <v>603</v>
      </c>
      <c r="D310" s="662" t="s">
        <v>4499</v>
      </c>
      <c r="E310" s="662" t="s">
        <v>4500</v>
      </c>
      <c r="F310" s="665">
        <v>14</v>
      </c>
      <c r="G310" s="665">
        <v>1561.6962254995749</v>
      </c>
      <c r="H310" s="678">
        <v>1</v>
      </c>
      <c r="I310" s="665"/>
      <c r="J310" s="665"/>
      <c r="K310" s="678">
        <v>0</v>
      </c>
      <c r="L310" s="665">
        <v>14</v>
      </c>
      <c r="M310" s="666">
        <v>1561.6962254995749</v>
      </c>
    </row>
    <row r="311" spans="1:13" ht="14.4" customHeight="1" thickBot="1" x14ac:dyDescent="0.35">
      <c r="A311" s="667" t="s">
        <v>591</v>
      </c>
      <c r="B311" s="668" t="s">
        <v>4494</v>
      </c>
      <c r="C311" s="668" t="s">
        <v>2009</v>
      </c>
      <c r="D311" s="668" t="s">
        <v>1817</v>
      </c>
      <c r="E311" s="668" t="s">
        <v>2020</v>
      </c>
      <c r="F311" s="671"/>
      <c r="G311" s="671"/>
      <c r="H311" s="679">
        <v>0</v>
      </c>
      <c r="I311" s="671">
        <v>130</v>
      </c>
      <c r="J311" s="671">
        <v>16867.384016463089</v>
      </c>
      <c r="K311" s="679">
        <v>1</v>
      </c>
      <c r="L311" s="671">
        <v>130</v>
      </c>
      <c r="M311" s="672">
        <v>16867.384016463089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6208</v>
      </c>
      <c r="C3" s="459">
        <f>SUM(C6:C1048576)</f>
        <v>1587</v>
      </c>
      <c r="D3" s="459">
        <f>SUM(D6:D1048576)</f>
        <v>859</v>
      </c>
      <c r="E3" s="460">
        <f>SUM(E6:E1048576)</f>
        <v>0</v>
      </c>
      <c r="F3" s="457">
        <f>IF(SUM($B3:$E3)=0,"",B3/SUM($B3:$E3))</f>
        <v>0.71735613589091751</v>
      </c>
      <c r="G3" s="455">
        <f t="shared" ref="G3:I3" si="0">IF(SUM($B3:$E3)=0,"",C3/SUM($B3:$E3))</f>
        <v>0.18338340651721746</v>
      </c>
      <c r="H3" s="455">
        <f t="shared" si="0"/>
        <v>9.9260457591865039E-2</v>
      </c>
      <c r="I3" s="456">
        <f t="shared" si="0"/>
        <v>0</v>
      </c>
      <c r="J3" s="459">
        <f>SUM(J6:J1048576)</f>
        <v>537</v>
      </c>
      <c r="K3" s="459">
        <f>SUM(K6:K1048576)</f>
        <v>642</v>
      </c>
      <c r="L3" s="459">
        <f>SUM(L6:L1048576)</f>
        <v>859</v>
      </c>
      <c r="M3" s="460">
        <f>SUM(M6:M1048576)</f>
        <v>0</v>
      </c>
      <c r="N3" s="457">
        <f>IF(SUM($J3:$M3)=0,"",J3/SUM($J3:$M3))</f>
        <v>0.26349362119725223</v>
      </c>
      <c r="O3" s="455">
        <f t="shared" ref="O3:Q3" si="1">IF(SUM($J3:$M3)=0,"",K3/SUM($J3:$M3))</f>
        <v>0.31501472031403338</v>
      </c>
      <c r="P3" s="455">
        <f t="shared" si="1"/>
        <v>0.42149165848871445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4567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4568</v>
      </c>
      <c r="B7" s="710">
        <v>1889</v>
      </c>
      <c r="C7" s="665">
        <v>837</v>
      </c>
      <c r="D7" s="665">
        <v>431</v>
      </c>
      <c r="E7" s="666"/>
      <c r="F7" s="707">
        <v>0.59835286664554954</v>
      </c>
      <c r="G7" s="678">
        <v>0.26512511878365536</v>
      </c>
      <c r="H7" s="678">
        <v>0.13652201457079505</v>
      </c>
      <c r="I7" s="713">
        <v>0</v>
      </c>
      <c r="J7" s="710">
        <v>144</v>
      </c>
      <c r="K7" s="665">
        <v>337</v>
      </c>
      <c r="L7" s="665">
        <v>431</v>
      </c>
      <c r="M7" s="666"/>
      <c r="N7" s="707">
        <v>0.15789473684210525</v>
      </c>
      <c r="O7" s="678">
        <v>0.36951754385964913</v>
      </c>
      <c r="P7" s="678">
        <v>0.47258771929824561</v>
      </c>
      <c r="Q7" s="701">
        <v>0</v>
      </c>
    </row>
    <row r="8" spans="1:17" ht="14.4" customHeight="1" x14ac:dyDescent="0.3">
      <c r="A8" s="704" t="s">
        <v>4569</v>
      </c>
      <c r="B8" s="710">
        <v>65</v>
      </c>
      <c r="C8" s="665"/>
      <c r="D8" s="665"/>
      <c r="E8" s="666"/>
      <c r="F8" s="707">
        <v>1</v>
      </c>
      <c r="G8" s="678">
        <v>0</v>
      </c>
      <c r="H8" s="678">
        <v>0</v>
      </c>
      <c r="I8" s="713">
        <v>0</v>
      </c>
      <c r="J8" s="710">
        <v>23</v>
      </c>
      <c r="K8" s="665"/>
      <c r="L8" s="665"/>
      <c r="M8" s="666"/>
      <c r="N8" s="707">
        <v>1</v>
      </c>
      <c r="O8" s="678">
        <v>0</v>
      </c>
      <c r="P8" s="678">
        <v>0</v>
      </c>
      <c r="Q8" s="701">
        <v>0</v>
      </c>
    </row>
    <row r="9" spans="1:17" ht="14.4" customHeight="1" x14ac:dyDescent="0.3">
      <c r="A9" s="704" t="s">
        <v>4570</v>
      </c>
      <c r="B9" s="710">
        <v>2754</v>
      </c>
      <c r="C9" s="665">
        <v>708</v>
      </c>
      <c r="D9" s="665">
        <v>428</v>
      </c>
      <c r="E9" s="666"/>
      <c r="F9" s="707">
        <v>0.7079691516709512</v>
      </c>
      <c r="G9" s="678">
        <v>0.18200514138817481</v>
      </c>
      <c r="H9" s="678">
        <v>0.11002570694087403</v>
      </c>
      <c r="I9" s="713">
        <v>0</v>
      </c>
      <c r="J9" s="710">
        <v>156</v>
      </c>
      <c r="K9" s="665">
        <v>279</v>
      </c>
      <c r="L9" s="665">
        <v>428</v>
      </c>
      <c r="M9" s="666"/>
      <c r="N9" s="707">
        <v>0.18076477404403243</v>
      </c>
      <c r="O9" s="678">
        <v>0.32329084588644263</v>
      </c>
      <c r="P9" s="678">
        <v>0.4959443800695249</v>
      </c>
      <c r="Q9" s="701">
        <v>0</v>
      </c>
    </row>
    <row r="10" spans="1:17" ht="14.4" customHeight="1" thickBot="1" x14ac:dyDescent="0.35">
      <c r="A10" s="705" t="s">
        <v>4571</v>
      </c>
      <c r="B10" s="711">
        <v>1500</v>
      </c>
      <c r="C10" s="671">
        <v>42</v>
      </c>
      <c r="D10" s="671"/>
      <c r="E10" s="672"/>
      <c r="F10" s="708">
        <v>0.97276264591439687</v>
      </c>
      <c r="G10" s="679">
        <v>2.7237354085603113E-2</v>
      </c>
      <c r="H10" s="679">
        <v>0</v>
      </c>
      <c r="I10" s="714">
        <v>0</v>
      </c>
      <c r="J10" s="711">
        <v>214</v>
      </c>
      <c r="K10" s="671">
        <v>26</v>
      </c>
      <c r="L10" s="671"/>
      <c r="M10" s="672"/>
      <c r="N10" s="708">
        <v>0.89166666666666672</v>
      </c>
      <c r="O10" s="679">
        <v>0.10833333333333334</v>
      </c>
      <c r="P10" s="679">
        <v>0</v>
      </c>
      <c r="Q10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50</v>
      </c>
      <c r="B5" s="646" t="s">
        <v>575</v>
      </c>
      <c r="C5" s="649">
        <v>1148156.26</v>
      </c>
      <c r="D5" s="649">
        <v>2969.5</v>
      </c>
      <c r="E5" s="649">
        <v>522074.84999999974</v>
      </c>
      <c r="F5" s="715">
        <v>0.45470714064651768</v>
      </c>
      <c r="G5" s="649">
        <v>1234</v>
      </c>
      <c r="H5" s="715">
        <v>0.41555817477689849</v>
      </c>
      <c r="I5" s="649">
        <v>626081.41000000038</v>
      </c>
      <c r="J5" s="715">
        <v>0.54529285935348237</v>
      </c>
      <c r="K5" s="649">
        <v>1735.5</v>
      </c>
      <c r="L5" s="715">
        <v>0.58444182522310151</v>
      </c>
      <c r="M5" s="649" t="s">
        <v>74</v>
      </c>
      <c r="N5" s="277"/>
    </row>
    <row r="6" spans="1:14" ht="14.4" customHeight="1" x14ac:dyDescent="0.3">
      <c r="A6" s="645">
        <v>50</v>
      </c>
      <c r="B6" s="646" t="s">
        <v>4572</v>
      </c>
      <c r="C6" s="649">
        <v>1007539.4700000001</v>
      </c>
      <c r="D6" s="649">
        <v>2360</v>
      </c>
      <c r="E6" s="649">
        <v>386650.98999999976</v>
      </c>
      <c r="F6" s="715">
        <v>0.38375766063040662</v>
      </c>
      <c r="G6" s="649">
        <v>643.5</v>
      </c>
      <c r="H6" s="715">
        <v>0.27266949152542375</v>
      </c>
      <c r="I6" s="649">
        <v>620888.48000000033</v>
      </c>
      <c r="J6" s="715">
        <v>0.61624233936959338</v>
      </c>
      <c r="K6" s="649">
        <v>1716.5</v>
      </c>
      <c r="L6" s="715">
        <v>0.72733050847457625</v>
      </c>
      <c r="M6" s="649" t="s">
        <v>1</v>
      </c>
      <c r="N6" s="277"/>
    </row>
    <row r="7" spans="1:14" ht="14.4" customHeight="1" x14ac:dyDescent="0.3">
      <c r="A7" s="645">
        <v>50</v>
      </c>
      <c r="B7" s="646" t="s">
        <v>4573</v>
      </c>
      <c r="C7" s="649">
        <v>0</v>
      </c>
      <c r="D7" s="649">
        <v>5.5</v>
      </c>
      <c r="E7" s="649">
        <v>0</v>
      </c>
      <c r="F7" s="715" t="s">
        <v>576</v>
      </c>
      <c r="G7" s="649">
        <v>2.5</v>
      </c>
      <c r="H7" s="715">
        <v>0.45454545454545453</v>
      </c>
      <c r="I7" s="649">
        <v>0</v>
      </c>
      <c r="J7" s="715" t="s">
        <v>576</v>
      </c>
      <c r="K7" s="649">
        <v>3</v>
      </c>
      <c r="L7" s="715">
        <v>0.54545454545454541</v>
      </c>
      <c r="M7" s="649" t="s">
        <v>1</v>
      </c>
      <c r="N7" s="277"/>
    </row>
    <row r="8" spans="1:14" ht="14.4" customHeight="1" x14ac:dyDescent="0.3">
      <c r="A8" s="645">
        <v>50</v>
      </c>
      <c r="B8" s="646" t="s">
        <v>4574</v>
      </c>
      <c r="C8" s="649">
        <v>140616.78999999998</v>
      </c>
      <c r="D8" s="649">
        <v>604</v>
      </c>
      <c r="E8" s="649">
        <v>135423.85999999999</v>
      </c>
      <c r="F8" s="715">
        <v>0.9630703417422628</v>
      </c>
      <c r="G8" s="649">
        <v>588</v>
      </c>
      <c r="H8" s="715">
        <v>0.97350993377483441</v>
      </c>
      <c r="I8" s="649">
        <v>5192.9299999999985</v>
      </c>
      <c r="J8" s="715">
        <v>3.6929658257737211E-2</v>
      </c>
      <c r="K8" s="649">
        <v>16</v>
      </c>
      <c r="L8" s="715">
        <v>2.6490066225165563E-2</v>
      </c>
      <c r="M8" s="649" t="s">
        <v>1</v>
      </c>
      <c r="N8" s="277"/>
    </row>
    <row r="9" spans="1:14" ht="14.4" customHeight="1" x14ac:dyDescent="0.3">
      <c r="A9" s="645" t="s">
        <v>574</v>
      </c>
      <c r="B9" s="646" t="s">
        <v>3</v>
      </c>
      <c r="C9" s="649">
        <v>1148156.26</v>
      </c>
      <c r="D9" s="649">
        <v>2969.5</v>
      </c>
      <c r="E9" s="649">
        <v>522074.84999999974</v>
      </c>
      <c r="F9" s="715">
        <v>0.45470714064651768</v>
      </c>
      <c r="G9" s="649">
        <v>1234</v>
      </c>
      <c r="H9" s="715">
        <v>0.41555817477689849</v>
      </c>
      <c r="I9" s="649">
        <v>626081.41000000038</v>
      </c>
      <c r="J9" s="715">
        <v>0.54529285935348237</v>
      </c>
      <c r="K9" s="649">
        <v>1735.5</v>
      </c>
      <c r="L9" s="715">
        <v>0.58444182522310151</v>
      </c>
      <c r="M9" s="649" t="s">
        <v>579</v>
      </c>
      <c r="N9" s="277"/>
    </row>
    <row r="11" spans="1:14" ht="14.4" customHeight="1" x14ac:dyDescent="0.3">
      <c r="A11" s="645">
        <v>50</v>
      </c>
      <c r="B11" s="646" t="s">
        <v>575</v>
      </c>
      <c r="C11" s="649" t="s">
        <v>576</v>
      </c>
      <c r="D11" s="649" t="s">
        <v>576</v>
      </c>
      <c r="E11" s="649" t="s">
        <v>576</v>
      </c>
      <c r="F11" s="715" t="s">
        <v>576</v>
      </c>
      <c r="G11" s="649" t="s">
        <v>576</v>
      </c>
      <c r="H11" s="715" t="s">
        <v>576</v>
      </c>
      <c r="I11" s="649" t="s">
        <v>576</v>
      </c>
      <c r="J11" s="715" t="s">
        <v>576</v>
      </c>
      <c r="K11" s="649" t="s">
        <v>576</v>
      </c>
      <c r="L11" s="715" t="s">
        <v>576</v>
      </c>
      <c r="M11" s="649" t="s">
        <v>74</v>
      </c>
      <c r="N11" s="277"/>
    </row>
    <row r="12" spans="1:14" ht="14.4" customHeight="1" x14ac:dyDescent="0.3">
      <c r="A12" s="645" t="s">
        <v>4575</v>
      </c>
      <c r="B12" s="646" t="s">
        <v>4572</v>
      </c>
      <c r="C12" s="649">
        <v>231780.86000000031</v>
      </c>
      <c r="D12" s="649">
        <v>1207</v>
      </c>
      <c r="E12" s="649">
        <v>42000.21</v>
      </c>
      <c r="F12" s="715">
        <v>0.1812065500145264</v>
      </c>
      <c r="G12" s="649">
        <v>184</v>
      </c>
      <c r="H12" s="715">
        <v>0.15244407622203812</v>
      </c>
      <c r="I12" s="649">
        <v>189780.65000000031</v>
      </c>
      <c r="J12" s="715">
        <v>0.81879344998547365</v>
      </c>
      <c r="K12" s="649">
        <v>1023</v>
      </c>
      <c r="L12" s="715">
        <v>0.84755592377796185</v>
      </c>
      <c r="M12" s="649" t="s">
        <v>1</v>
      </c>
      <c r="N12" s="277"/>
    </row>
    <row r="13" spans="1:14" ht="14.4" customHeight="1" x14ac:dyDescent="0.3">
      <c r="A13" s="645" t="s">
        <v>4575</v>
      </c>
      <c r="B13" s="646" t="s">
        <v>4576</v>
      </c>
      <c r="C13" s="649">
        <v>231780.86000000031</v>
      </c>
      <c r="D13" s="649">
        <v>1207</v>
      </c>
      <c r="E13" s="649">
        <v>42000.21</v>
      </c>
      <c r="F13" s="715">
        <v>0.1812065500145264</v>
      </c>
      <c r="G13" s="649">
        <v>184</v>
      </c>
      <c r="H13" s="715">
        <v>0.15244407622203812</v>
      </c>
      <c r="I13" s="649">
        <v>189780.65000000031</v>
      </c>
      <c r="J13" s="715">
        <v>0.81879344998547365</v>
      </c>
      <c r="K13" s="649">
        <v>1023</v>
      </c>
      <c r="L13" s="715">
        <v>0.84755592377796185</v>
      </c>
      <c r="M13" s="649" t="s">
        <v>583</v>
      </c>
      <c r="N13" s="277"/>
    </row>
    <row r="14" spans="1:14" ht="14.4" customHeight="1" x14ac:dyDescent="0.3">
      <c r="A14" s="645" t="s">
        <v>576</v>
      </c>
      <c r="B14" s="646" t="s">
        <v>576</v>
      </c>
      <c r="C14" s="649" t="s">
        <v>576</v>
      </c>
      <c r="D14" s="649" t="s">
        <v>576</v>
      </c>
      <c r="E14" s="649" t="s">
        <v>576</v>
      </c>
      <c r="F14" s="715" t="s">
        <v>576</v>
      </c>
      <c r="G14" s="649" t="s">
        <v>576</v>
      </c>
      <c r="H14" s="715" t="s">
        <v>576</v>
      </c>
      <c r="I14" s="649" t="s">
        <v>576</v>
      </c>
      <c r="J14" s="715" t="s">
        <v>576</v>
      </c>
      <c r="K14" s="649" t="s">
        <v>576</v>
      </c>
      <c r="L14" s="715" t="s">
        <v>576</v>
      </c>
      <c r="M14" s="649" t="s">
        <v>584</v>
      </c>
      <c r="N14" s="277"/>
    </row>
    <row r="15" spans="1:14" ht="14.4" customHeight="1" x14ac:dyDescent="0.3">
      <c r="A15" s="645" t="s">
        <v>4577</v>
      </c>
      <c r="B15" s="646" t="s">
        <v>4572</v>
      </c>
      <c r="C15" s="649">
        <v>775758.6100000001</v>
      </c>
      <c r="D15" s="649">
        <v>1153</v>
      </c>
      <c r="E15" s="649">
        <v>344650.77999999991</v>
      </c>
      <c r="F15" s="715">
        <v>0.44427580378385984</v>
      </c>
      <c r="G15" s="649">
        <v>459.5</v>
      </c>
      <c r="H15" s="715">
        <v>0.39852558542931482</v>
      </c>
      <c r="I15" s="649">
        <v>431107.83000000013</v>
      </c>
      <c r="J15" s="715">
        <v>0.55572419621614011</v>
      </c>
      <c r="K15" s="649">
        <v>693.5</v>
      </c>
      <c r="L15" s="715">
        <v>0.60147441457068518</v>
      </c>
      <c r="M15" s="649" t="s">
        <v>1</v>
      </c>
      <c r="N15" s="277"/>
    </row>
    <row r="16" spans="1:14" ht="14.4" customHeight="1" x14ac:dyDescent="0.3">
      <c r="A16" s="645" t="s">
        <v>4577</v>
      </c>
      <c r="B16" s="646" t="s">
        <v>4573</v>
      </c>
      <c r="C16" s="649">
        <v>0</v>
      </c>
      <c r="D16" s="649">
        <v>5.5</v>
      </c>
      <c r="E16" s="649">
        <v>0</v>
      </c>
      <c r="F16" s="715" t="s">
        <v>576</v>
      </c>
      <c r="G16" s="649">
        <v>2.5</v>
      </c>
      <c r="H16" s="715">
        <v>0.45454545454545453</v>
      </c>
      <c r="I16" s="649">
        <v>0</v>
      </c>
      <c r="J16" s="715" t="s">
        <v>576</v>
      </c>
      <c r="K16" s="649">
        <v>3</v>
      </c>
      <c r="L16" s="715">
        <v>0.54545454545454541</v>
      </c>
      <c r="M16" s="649" t="s">
        <v>1</v>
      </c>
      <c r="N16" s="277"/>
    </row>
    <row r="17" spans="1:14" ht="14.4" customHeight="1" x14ac:dyDescent="0.3">
      <c r="A17" s="645" t="s">
        <v>4577</v>
      </c>
      <c r="B17" s="646" t="s">
        <v>4574</v>
      </c>
      <c r="C17" s="649">
        <v>140616.78999999998</v>
      </c>
      <c r="D17" s="649">
        <v>604</v>
      </c>
      <c r="E17" s="649">
        <v>135423.85999999999</v>
      </c>
      <c r="F17" s="715">
        <v>0.9630703417422628</v>
      </c>
      <c r="G17" s="649">
        <v>588</v>
      </c>
      <c r="H17" s="715">
        <v>0.97350993377483441</v>
      </c>
      <c r="I17" s="649">
        <v>5192.9299999999985</v>
      </c>
      <c r="J17" s="715">
        <v>3.6929658257737211E-2</v>
      </c>
      <c r="K17" s="649">
        <v>16</v>
      </c>
      <c r="L17" s="715">
        <v>2.6490066225165563E-2</v>
      </c>
      <c r="M17" s="649" t="s">
        <v>1</v>
      </c>
      <c r="N17" s="277"/>
    </row>
    <row r="18" spans="1:14" ht="14.4" customHeight="1" x14ac:dyDescent="0.3">
      <c r="A18" s="645" t="s">
        <v>4577</v>
      </c>
      <c r="B18" s="646" t="s">
        <v>4578</v>
      </c>
      <c r="C18" s="649">
        <v>916375.40000000014</v>
      </c>
      <c r="D18" s="649">
        <v>1762.5</v>
      </c>
      <c r="E18" s="649">
        <v>480074.6399999999</v>
      </c>
      <c r="F18" s="715">
        <v>0.52388425093034996</v>
      </c>
      <c r="G18" s="649">
        <v>1050</v>
      </c>
      <c r="H18" s="715">
        <v>0.5957446808510638</v>
      </c>
      <c r="I18" s="649">
        <v>436300.76000000013</v>
      </c>
      <c r="J18" s="715">
        <v>0.47611574906964993</v>
      </c>
      <c r="K18" s="649">
        <v>712.5</v>
      </c>
      <c r="L18" s="715">
        <v>0.40425531914893614</v>
      </c>
      <c r="M18" s="649" t="s">
        <v>583</v>
      </c>
      <c r="N18" s="277"/>
    </row>
    <row r="19" spans="1:14" ht="14.4" customHeight="1" x14ac:dyDescent="0.3">
      <c r="A19" s="645" t="s">
        <v>576</v>
      </c>
      <c r="B19" s="646" t="s">
        <v>576</v>
      </c>
      <c r="C19" s="649" t="s">
        <v>576</v>
      </c>
      <c r="D19" s="649" t="s">
        <v>576</v>
      </c>
      <c r="E19" s="649" t="s">
        <v>576</v>
      </c>
      <c r="F19" s="715" t="s">
        <v>576</v>
      </c>
      <c r="G19" s="649" t="s">
        <v>576</v>
      </c>
      <c r="H19" s="715" t="s">
        <v>576</v>
      </c>
      <c r="I19" s="649" t="s">
        <v>576</v>
      </c>
      <c r="J19" s="715" t="s">
        <v>576</v>
      </c>
      <c r="K19" s="649" t="s">
        <v>576</v>
      </c>
      <c r="L19" s="715" t="s">
        <v>576</v>
      </c>
      <c r="M19" s="649" t="s">
        <v>584</v>
      </c>
      <c r="N19" s="277"/>
    </row>
    <row r="20" spans="1:14" ht="14.4" customHeight="1" x14ac:dyDescent="0.3">
      <c r="A20" s="645" t="s">
        <v>574</v>
      </c>
      <c r="B20" s="646" t="s">
        <v>578</v>
      </c>
      <c r="C20" s="649">
        <v>1148156.2600000005</v>
      </c>
      <c r="D20" s="649">
        <v>2969.5</v>
      </c>
      <c r="E20" s="649">
        <v>522074.84999999992</v>
      </c>
      <c r="F20" s="715">
        <v>0.45470714064651768</v>
      </c>
      <c r="G20" s="649">
        <v>1234</v>
      </c>
      <c r="H20" s="715">
        <v>0.41555817477689849</v>
      </c>
      <c r="I20" s="649">
        <v>626081.4100000005</v>
      </c>
      <c r="J20" s="715">
        <v>0.54529285935348226</v>
      </c>
      <c r="K20" s="649">
        <v>1735.5</v>
      </c>
      <c r="L20" s="715">
        <v>0.58444182522310151</v>
      </c>
      <c r="M20" s="649" t="s">
        <v>579</v>
      </c>
      <c r="N20" s="277"/>
    </row>
    <row r="21" spans="1:14" ht="14.4" customHeight="1" x14ac:dyDescent="0.3">
      <c r="A21" s="716" t="s">
        <v>4579</v>
      </c>
    </row>
    <row r="22" spans="1:14" ht="14.4" customHeight="1" x14ac:dyDescent="0.3">
      <c r="A22" s="717" t="s">
        <v>4580</v>
      </c>
    </row>
    <row r="23" spans="1:14" ht="14.4" customHeight="1" x14ac:dyDescent="0.3">
      <c r="A23" s="716" t="s">
        <v>4581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4582</v>
      </c>
      <c r="B5" s="709">
        <v>677.05</v>
      </c>
      <c r="C5" s="656">
        <v>1</v>
      </c>
      <c r="D5" s="722">
        <v>2</v>
      </c>
      <c r="E5" s="725" t="s">
        <v>4582</v>
      </c>
      <c r="F5" s="709">
        <v>677.05</v>
      </c>
      <c r="G5" s="677">
        <v>1</v>
      </c>
      <c r="H5" s="659">
        <v>2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4583</v>
      </c>
      <c r="B6" s="710">
        <v>10152.44</v>
      </c>
      <c r="C6" s="662">
        <v>1</v>
      </c>
      <c r="D6" s="723">
        <v>57</v>
      </c>
      <c r="E6" s="726" t="s">
        <v>4583</v>
      </c>
      <c r="F6" s="710">
        <v>1437.08</v>
      </c>
      <c r="G6" s="678">
        <v>0.14155020861979975</v>
      </c>
      <c r="H6" s="665">
        <v>10</v>
      </c>
      <c r="I6" s="701">
        <v>0.17543859649122806</v>
      </c>
      <c r="J6" s="729">
        <v>8715.36</v>
      </c>
      <c r="K6" s="678">
        <v>0.85844979138020028</v>
      </c>
      <c r="L6" s="665">
        <v>47</v>
      </c>
      <c r="M6" s="701">
        <v>0.82456140350877194</v>
      </c>
    </row>
    <row r="7" spans="1:13" ht="14.4" customHeight="1" x14ac:dyDescent="0.3">
      <c r="A7" s="719" t="s">
        <v>4584</v>
      </c>
      <c r="B7" s="710">
        <v>288331.14</v>
      </c>
      <c r="C7" s="662">
        <v>1</v>
      </c>
      <c r="D7" s="723">
        <v>658</v>
      </c>
      <c r="E7" s="726" t="s">
        <v>4584</v>
      </c>
      <c r="F7" s="710">
        <v>146192.48000000004</v>
      </c>
      <c r="G7" s="678">
        <v>0.50702979913997503</v>
      </c>
      <c r="H7" s="665">
        <v>411</v>
      </c>
      <c r="I7" s="701">
        <v>0.62462006079027355</v>
      </c>
      <c r="J7" s="729">
        <v>142138.65999999997</v>
      </c>
      <c r="K7" s="678">
        <v>0.49297020086002491</v>
      </c>
      <c r="L7" s="665">
        <v>247</v>
      </c>
      <c r="M7" s="701">
        <v>0.37537993920972645</v>
      </c>
    </row>
    <row r="8" spans="1:13" ht="14.4" customHeight="1" x14ac:dyDescent="0.3">
      <c r="A8" s="719" t="s">
        <v>4585</v>
      </c>
      <c r="B8" s="710">
        <v>0</v>
      </c>
      <c r="C8" s="662"/>
      <c r="D8" s="723">
        <v>1</v>
      </c>
      <c r="E8" s="726" t="s">
        <v>4585</v>
      </c>
      <c r="F8" s="710"/>
      <c r="G8" s="678"/>
      <c r="H8" s="665"/>
      <c r="I8" s="701">
        <v>0</v>
      </c>
      <c r="J8" s="729">
        <v>0</v>
      </c>
      <c r="K8" s="678"/>
      <c r="L8" s="665">
        <v>1</v>
      </c>
      <c r="M8" s="701">
        <v>1</v>
      </c>
    </row>
    <row r="9" spans="1:13" ht="14.4" customHeight="1" x14ac:dyDescent="0.3">
      <c r="A9" s="719" t="s">
        <v>4586</v>
      </c>
      <c r="B9" s="710">
        <v>18539.46</v>
      </c>
      <c r="C9" s="662">
        <v>1</v>
      </c>
      <c r="D9" s="723">
        <v>115</v>
      </c>
      <c r="E9" s="726" t="s">
        <v>4586</v>
      </c>
      <c r="F9" s="710">
        <v>5294.2599999999993</v>
      </c>
      <c r="G9" s="678">
        <v>0.28556710929013035</v>
      </c>
      <c r="H9" s="665">
        <v>32</v>
      </c>
      <c r="I9" s="701">
        <v>0.27826086956521739</v>
      </c>
      <c r="J9" s="729">
        <v>13245.199999999999</v>
      </c>
      <c r="K9" s="678">
        <v>0.71443289070986959</v>
      </c>
      <c r="L9" s="665">
        <v>83</v>
      </c>
      <c r="M9" s="701">
        <v>0.72173913043478266</v>
      </c>
    </row>
    <row r="10" spans="1:13" ht="14.4" customHeight="1" x14ac:dyDescent="0.3">
      <c r="A10" s="719" t="s">
        <v>4587</v>
      </c>
      <c r="B10" s="710">
        <v>63066.57</v>
      </c>
      <c r="C10" s="662">
        <v>1</v>
      </c>
      <c r="D10" s="723">
        <v>349</v>
      </c>
      <c r="E10" s="726" t="s">
        <v>4587</v>
      </c>
      <c r="F10" s="710">
        <v>12643.11</v>
      </c>
      <c r="G10" s="678">
        <v>0.20047245315545145</v>
      </c>
      <c r="H10" s="665">
        <v>58</v>
      </c>
      <c r="I10" s="701">
        <v>0.166189111747851</v>
      </c>
      <c r="J10" s="729">
        <v>50423.46</v>
      </c>
      <c r="K10" s="678">
        <v>0.79952754684454852</v>
      </c>
      <c r="L10" s="665">
        <v>291</v>
      </c>
      <c r="M10" s="701">
        <v>0.833810888252149</v>
      </c>
    </row>
    <row r="11" spans="1:13" ht="14.4" customHeight="1" x14ac:dyDescent="0.3">
      <c r="A11" s="719" t="s">
        <v>4588</v>
      </c>
      <c r="B11" s="710">
        <v>42145.53</v>
      </c>
      <c r="C11" s="662">
        <v>1</v>
      </c>
      <c r="D11" s="723">
        <v>258</v>
      </c>
      <c r="E11" s="726" t="s">
        <v>4588</v>
      </c>
      <c r="F11" s="710">
        <v>10553.28</v>
      </c>
      <c r="G11" s="678">
        <v>0.25040093219850362</v>
      </c>
      <c r="H11" s="665">
        <v>54</v>
      </c>
      <c r="I11" s="701">
        <v>0.20930232558139536</v>
      </c>
      <c r="J11" s="729">
        <v>31592.249999999996</v>
      </c>
      <c r="K11" s="678">
        <v>0.74959906780149632</v>
      </c>
      <c r="L11" s="665">
        <v>204</v>
      </c>
      <c r="M11" s="701">
        <v>0.79069767441860461</v>
      </c>
    </row>
    <row r="12" spans="1:13" ht="14.4" customHeight="1" x14ac:dyDescent="0.3">
      <c r="A12" s="719" t="s">
        <v>4589</v>
      </c>
      <c r="B12" s="710">
        <v>1889.73</v>
      </c>
      <c r="C12" s="662">
        <v>1</v>
      </c>
      <c r="D12" s="723">
        <v>17</v>
      </c>
      <c r="E12" s="726" t="s">
        <v>4589</v>
      </c>
      <c r="F12" s="710">
        <v>1826.03</v>
      </c>
      <c r="G12" s="678">
        <v>0.96629148079355254</v>
      </c>
      <c r="H12" s="665">
        <v>16</v>
      </c>
      <c r="I12" s="701">
        <v>0.94117647058823528</v>
      </c>
      <c r="J12" s="729">
        <v>63.7</v>
      </c>
      <c r="K12" s="678">
        <v>3.3708519206447483E-2</v>
      </c>
      <c r="L12" s="665">
        <v>1</v>
      </c>
      <c r="M12" s="701">
        <v>5.8823529411764705E-2</v>
      </c>
    </row>
    <row r="13" spans="1:13" ht="14.4" customHeight="1" x14ac:dyDescent="0.3">
      <c r="A13" s="719" t="s">
        <v>4590</v>
      </c>
      <c r="B13" s="710">
        <v>481749.24000000005</v>
      </c>
      <c r="C13" s="662">
        <v>1</v>
      </c>
      <c r="D13" s="723">
        <v>814.5</v>
      </c>
      <c r="E13" s="726" t="s">
        <v>4590</v>
      </c>
      <c r="F13" s="710">
        <v>236454.1</v>
      </c>
      <c r="G13" s="678">
        <v>0.49082402288792398</v>
      </c>
      <c r="H13" s="665">
        <v>359</v>
      </c>
      <c r="I13" s="701">
        <v>0.4407612031921424</v>
      </c>
      <c r="J13" s="729">
        <v>245295.14000000004</v>
      </c>
      <c r="K13" s="678">
        <v>0.50917597711207607</v>
      </c>
      <c r="L13" s="665">
        <v>455.5</v>
      </c>
      <c r="M13" s="701">
        <v>0.5592387968078576</v>
      </c>
    </row>
    <row r="14" spans="1:13" ht="14.4" customHeight="1" x14ac:dyDescent="0.3">
      <c r="A14" s="719" t="s">
        <v>4591</v>
      </c>
      <c r="B14" s="710">
        <v>42658.310000000005</v>
      </c>
      <c r="C14" s="662">
        <v>1</v>
      </c>
      <c r="D14" s="723">
        <v>92</v>
      </c>
      <c r="E14" s="726" t="s">
        <v>4591</v>
      </c>
      <c r="F14" s="710">
        <v>21033.15</v>
      </c>
      <c r="G14" s="678">
        <v>0.49306102374894828</v>
      </c>
      <c r="H14" s="665">
        <v>51</v>
      </c>
      <c r="I14" s="701">
        <v>0.55434782608695654</v>
      </c>
      <c r="J14" s="729">
        <v>21625.160000000003</v>
      </c>
      <c r="K14" s="678">
        <v>0.50693897625105167</v>
      </c>
      <c r="L14" s="665">
        <v>41</v>
      </c>
      <c r="M14" s="701">
        <v>0.44565217391304346</v>
      </c>
    </row>
    <row r="15" spans="1:13" ht="14.4" customHeight="1" x14ac:dyDescent="0.3">
      <c r="A15" s="719" t="s">
        <v>4592</v>
      </c>
      <c r="B15" s="710">
        <v>15896.880000000001</v>
      </c>
      <c r="C15" s="662">
        <v>1</v>
      </c>
      <c r="D15" s="723">
        <v>115</v>
      </c>
      <c r="E15" s="726" t="s">
        <v>4592</v>
      </c>
      <c r="F15" s="710">
        <v>1655.29</v>
      </c>
      <c r="G15" s="678">
        <v>0.10412672172149502</v>
      </c>
      <c r="H15" s="665">
        <v>10</v>
      </c>
      <c r="I15" s="701">
        <v>8.6956521739130432E-2</v>
      </c>
      <c r="J15" s="729">
        <v>14241.590000000002</v>
      </c>
      <c r="K15" s="678">
        <v>0.89587327827850505</v>
      </c>
      <c r="L15" s="665">
        <v>105</v>
      </c>
      <c r="M15" s="701">
        <v>0.91304347826086951</v>
      </c>
    </row>
    <row r="16" spans="1:13" ht="14.4" customHeight="1" x14ac:dyDescent="0.3">
      <c r="A16" s="719" t="s">
        <v>4593</v>
      </c>
      <c r="B16" s="710">
        <v>5635.75</v>
      </c>
      <c r="C16" s="662">
        <v>1</v>
      </c>
      <c r="D16" s="723">
        <v>33</v>
      </c>
      <c r="E16" s="726" t="s">
        <v>4593</v>
      </c>
      <c r="F16" s="710">
        <v>152.13</v>
      </c>
      <c r="G16" s="678">
        <v>2.6993745286785255E-2</v>
      </c>
      <c r="H16" s="665">
        <v>4</v>
      </c>
      <c r="I16" s="701">
        <v>0.12121212121212122</v>
      </c>
      <c r="J16" s="729">
        <v>5483.62</v>
      </c>
      <c r="K16" s="678">
        <v>0.97300625471321478</v>
      </c>
      <c r="L16" s="665">
        <v>29</v>
      </c>
      <c r="M16" s="701">
        <v>0.87878787878787878</v>
      </c>
    </row>
    <row r="17" spans="1:13" ht="14.4" customHeight="1" x14ac:dyDescent="0.3">
      <c r="A17" s="719" t="s">
        <v>4594</v>
      </c>
      <c r="B17" s="710">
        <v>18292.57</v>
      </c>
      <c r="C17" s="662">
        <v>1</v>
      </c>
      <c r="D17" s="723">
        <v>88</v>
      </c>
      <c r="E17" s="726" t="s">
        <v>4594</v>
      </c>
      <c r="F17" s="710">
        <v>4731.7399999999989</v>
      </c>
      <c r="G17" s="678">
        <v>0.25867005018977646</v>
      </c>
      <c r="H17" s="665">
        <v>18</v>
      </c>
      <c r="I17" s="701">
        <v>0.20454545454545456</v>
      </c>
      <c r="J17" s="729">
        <v>13560.83</v>
      </c>
      <c r="K17" s="678">
        <v>0.74132994981022349</v>
      </c>
      <c r="L17" s="665">
        <v>70</v>
      </c>
      <c r="M17" s="701">
        <v>0.79545454545454541</v>
      </c>
    </row>
    <row r="18" spans="1:13" ht="14.4" customHeight="1" x14ac:dyDescent="0.3">
      <c r="A18" s="719" t="s">
        <v>4595</v>
      </c>
      <c r="B18" s="710">
        <v>158203.38</v>
      </c>
      <c r="C18" s="662">
        <v>1</v>
      </c>
      <c r="D18" s="723">
        <v>363</v>
      </c>
      <c r="E18" s="726" t="s">
        <v>4595</v>
      </c>
      <c r="F18" s="710">
        <v>79425.14999999998</v>
      </c>
      <c r="G18" s="678">
        <v>0.50204458337110103</v>
      </c>
      <c r="H18" s="665">
        <v>208</v>
      </c>
      <c r="I18" s="701">
        <v>0.57300275482093666</v>
      </c>
      <c r="J18" s="729">
        <v>78778.23000000001</v>
      </c>
      <c r="K18" s="678">
        <v>0.49795541662889886</v>
      </c>
      <c r="L18" s="665">
        <v>155</v>
      </c>
      <c r="M18" s="701">
        <v>0.42699724517906334</v>
      </c>
    </row>
    <row r="19" spans="1:13" ht="14.4" customHeight="1" x14ac:dyDescent="0.3">
      <c r="A19" s="719" t="s">
        <v>4596</v>
      </c>
      <c r="B19" s="710">
        <v>0</v>
      </c>
      <c r="C19" s="662"/>
      <c r="D19" s="723">
        <v>1</v>
      </c>
      <c r="E19" s="726" t="s">
        <v>4596</v>
      </c>
      <c r="F19" s="710">
        <v>0</v>
      </c>
      <c r="G19" s="678"/>
      <c r="H19" s="665">
        <v>1</v>
      </c>
      <c r="I19" s="701">
        <v>1</v>
      </c>
      <c r="J19" s="729"/>
      <c r="K19" s="678"/>
      <c r="L19" s="665"/>
      <c r="M19" s="701">
        <v>0</v>
      </c>
    </row>
    <row r="20" spans="1:13" ht="14.4" customHeight="1" thickBot="1" x14ac:dyDescent="0.35">
      <c r="A20" s="720" t="s">
        <v>4597</v>
      </c>
      <c r="B20" s="711">
        <v>918.21</v>
      </c>
      <c r="C20" s="668">
        <v>1</v>
      </c>
      <c r="D20" s="724">
        <v>6</v>
      </c>
      <c r="E20" s="727" t="s">
        <v>4597</v>
      </c>
      <c r="F20" s="711"/>
      <c r="G20" s="679">
        <v>0</v>
      </c>
      <c r="H20" s="671"/>
      <c r="I20" s="702">
        <v>0</v>
      </c>
      <c r="J20" s="730">
        <v>918.21</v>
      </c>
      <c r="K20" s="679">
        <v>1</v>
      </c>
      <c r="L20" s="671">
        <v>6</v>
      </c>
      <c r="M20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5979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1148156.2600000012</v>
      </c>
      <c r="N3" s="70">
        <f>SUBTOTAL(9,N7:N1048576)</f>
        <v>7075</v>
      </c>
      <c r="O3" s="70">
        <f>SUBTOTAL(9,O7:O1048576)</f>
        <v>2969.5</v>
      </c>
      <c r="P3" s="70">
        <f>SUBTOTAL(9,P7:P1048576)</f>
        <v>522074.8499999998</v>
      </c>
      <c r="Q3" s="71">
        <f>IF(M3=0,0,P3/M3)</f>
        <v>0.45470714064651729</v>
      </c>
      <c r="R3" s="70">
        <f>SUBTOTAL(9,R7:R1048576)</f>
        <v>3288</v>
      </c>
      <c r="S3" s="71">
        <f>IF(N3=0,0,R3/N3)</f>
        <v>0.46473498233215549</v>
      </c>
      <c r="T3" s="70">
        <f>SUBTOTAL(9,T7:T1048576)</f>
        <v>1234</v>
      </c>
      <c r="U3" s="72">
        <f>IF(O3=0,0,T3/O3)</f>
        <v>0.41555817477689849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50</v>
      </c>
      <c r="B7" s="737" t="s">
        <v>575</v>
      </c>
      <c r="C7" s="737" t="s">
        <v>4575</v>
      </c>
      <c r="D7" s="738" t="s">
        <v>5977</v>
      </c>
      <c r="E7" s="739" t="s">
        <v>4583</v>
      </c>
      <c r="F7" s="737" t="s">
        <v>4572</v>
      </c>
      <c r="G7" s="737" t="s">
        <v>4598</v>
      </c>
      <c r="H7" s="737" t="s">
        <v>576</v>
      </c>
      <c r="I7" s="737" t="s">
        <v>713</v>
      </c>
      <c r="J7" s="737" t="s">
        <v>4599</v>
      </c>
      <c r="K7" s="737" t="s">
        <v>4600</v>
      </c>
      <c r="L7" s="740">
        <v>36.270000000000003</v>
      </c>
      <c r="M7" s="740">
        <v>36.270000000000003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50</v>
      </c>
      <c r="B8" s="662" t="s">
        <v>575</v>
      </c>
      <c r="C8" s="662" t="s">
        <v>4575</v>
      </c>
      <c r="D8" s="743" t="s">
        <v>5977</v>
      </c>
      <c r="E8" s="744" t="s">
        <v>4583</v>
      </c>
      <c r="F8" s="662" t="s">
        <v>4572</v>
      </c>
      <c r="G8" s="662" t="s">
        <v>4601</v>
      </c>
      <c r="H8" s="662" t="s">
        <v>1772</v>
      </c>
      <c r="I8" s="662" t="s">
        <v>1794</v>
      </c>
      <c r="J8" s="662" t="s">
        <v>1795</v>
      </c>
      <c r="K8" s="662" t="s">
        <v>4373</v>
      </c>
      <c r="L8" s="663">
        <v>72</v>
      </c>
      <c r="M8" s="663">
        <v>720</v>
      </c>
      <c r="N8" s="662">
        <v>10</v>
      </c>
      <c r="O8" s="745">
        <v>5.5</v>
      </c>
      <c r="P8" s="663">
        <v>72</v>
      </c>
      <c r="Q8" s="678">
        <v>0.1</v>
      </c>
      <c r="R8" s="662">
        <v>1</v>
      </c>
      <c r="S8" s="678">
        <v>0.1</v>
      </c>
      <c r="T8" s="745">
        <v>0.5</v>
      </c>
      <c r="U8" s="701">
        <v>9.0909090909090912E-2</v>
      </c>
    </row>
    <row r="9" spans="1:21" ht="14.4" customHeight="1" x14ac:dyDescent="0.3">
      <c r="A9" s="661">
        <v>50</v>
      </c>
      <c r="B9" s="662" t="s">
        <v>575</v>
      </c>
      <c r="C9" s="662" t="s">
        <v>4575</v>
      </c>
      <c r="D9" s="743" t="s">
        <v>5977</v>
      </c>
      <c r="E9" s="744" t="s">
        <v>4583</v>
      </c>
      <c r="F9" s="662" t="s">
        <v>4572</v>
      </c>
      <c r="G9" s="662" t="s">
        <v>4602</v>
      </c>
      <c r="H9" s="662" t="s">
        <v>1772</v>
      </c>
      <c r="I9" s="662" t="s">
        <v>4603</v>
      </c>
      <c r="J9" s="662" t="s">
        <v>4604</v>
      </c>
      <c r="K9" s="662" t="s">
        <v>1847</v>
      </c>
      <c r="L9" s="663">
        <v>58.86</v>
      </c>
      <c r="M9" s="663">
        <v>58.86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50</v>
      </c>
      <c r="B10" s="662" t="s">
        <v>575</v>
      </c>
      <c r="C10" s="662" t="s">
        <v>4575</v>
      </c>
      <c r="D10" s="743" t="s">
        <v>5977</v>
      </c>
      <c r="E10" s="744" t="s">
        <v>4583</v>
      </c>
      <c r="F10" s="662" t="s">
        <v>4572</v>
      </c>
      <c r="G10" s="662" t="s">
        <v>4602</v>
      </c>
      <c r="H10" s="662" t="s">
        <v>1772</v>
      </c>
      <c r="I10" s="662" t="s">
        <v>1901</v>
      </c>
      <c r="J10" s="662" t="s">
        <v>1906</v>
      </c>
      <c r="K10" s="662" t="s">
        <v>1065</v>
      </c>
      <c r="L10" s="663">
        <v>117.73</v>
      </c>
      <c r="M10" s="663">
        <v>117.73</v>
      </c>
      <c r="N10" s="662">
        <v>1</v>
      </c>
      <c r="O10" s="745">
        <v>0.5</v>
      </c>
      <c r="P10" s="663">
        <v>117.73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50</v>
      </c>
      <c r="B11" s="662" t="s">
        <v>575</v>
      </c>
      <c r="C11" s="662" t="s">
        <v>4575</v>
      </c>
      <c r="D11" s="743" t="s">
        <v>5977</v>
      </c>
      <c r="E11" s="744" t="s">
        <v>4583</v>
      </c>
      <c r="F11" s="662" t="s">
        <v>4572</v>
      </c>
      <c r="G11" s="662" t="s">
        <v>4602</v>
      </c>
      <c r="H11" s="662" t="s">
        <v>1772</v>
      </c>
      <c r="I11" s="662" t="s">
        <v>1905</v>
      </c>
      <c r="J11" s="662" t="s">
        <v>1906</v>
      </c>
      <c r="K11" s="662" t="s">
        <v>4393</v>
      </c>
      <c r="L11" s="663">
        <v>392.42</v>
      </c>
      <c r="M11" s="663">
        <v>392.42</v>
      </c>
      <c r="N11" s="662">
        <v>1</v>
      </c>
      <c r="O11" s="745">
        <v>1</v>
      </c>
      <c r="P11" s="663">
        <v>392.42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50</v>
      </c>
      <c r="B12" s="662" t="s">
        <v>575</v>
      </c>
      <c r="C12" s="662" t="s">
        <v>4575</v>
      </c>
      <c r="D12" s="743" t="s">
        <v>5977</v>
      </c>
      <c r="E12" s="744" t="s">
        <v>4583</v>
      </c>
      <c r="F12" s="662" t="s">
        <v>4572</v>
      </c>
      <c r="G12" s="662" t="s">
        <v>4602</v>
      </c>
      <c r="H12" s="662" t="s">
        <v>1772</v>
      </c>
      <c r="I12" s="662" t="s">
        <v>1982</v>
      </c>
      <c r="J12" s="662" t="s">
        <v>1987</v>
      </c>
      <c r="K12" s="662" t="s">
        <v>2013</v>
      </c>
      <c r="L12" s="663">
        <v>181.13</v>
      </c>
      <c r="M12" s="663">
        <v>1086.78</v>
      </c>
      <c r="N12" s="662">
        <v>6</v>
      </c>
      <c r="O12" s="745">
        <v>4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50</v>
      </c>
      <c r="B13" s="662" t="s">
        <v>575</v>
      </c>
      <c r="C13" s="662" t="s">
        <v>4575</v>
      </c>
      <c r="D13" s="743" t="s">
        <v>5977</v>
      </c>
      <c r="E13" s="744" t="s">
        <v>4583</v>
      </c>
      <c r="F13" s="662" t="s">
        <v>4572</v>
      </c>
      <c r="G13" s="662" t="s">
        <v>4605</v>
      </c>
      <c r="H13" s="662" t="s">
        <v>1772</v>
      </c>
      <c r="I13" s="662" t="s">
        <v>1842</v>
      </c>
      <c r="J13" s="662" t="s">
        <v>1843</v>
      </c>
      <c r="K13" s="662" t="s">
        <v>1402</v>
      </c>
      <c r="L13" s="663">
        <v>35.11</v>
      </c>
      <c r="M13" s="663">
        <v>351.1</v>
      </c>
      <c r="N13" s="662">
        <v>10</v>
      </c>
      <c r="O13" s="745">
        <v>5</v>
      </c>
      <c r="P13" s="663">
        <v>70.22</v>
      </c>
      <c r="Q13" s="678">
        <v>0.19999999999999998</v>
      </c>
      <c r="R13" s="662">
        <v>2</v>
      </c>
      <c r="S13" s="678">
        <v>0.2</v>
      </c>
      <c r="T13" s="745">
        <v>1</v>
      </c>
      <c r="U13" s="701">
        <v>0.2</v>
      </c>
    </row>
    <row r="14" spans="1:21" ht="14.4" customHeight="1" x14ac:dyDescent="0.3">
      <c r="A14" s="661">
        <v>50</v>
      </c>
      <c r="B14" s="662" t="s">
        <v>575</v>
      </c>
      <c r="C14" s="662" t="s">
        <v>4575</v>
      </c>
      <c r="D14" s="743" t="s">
        <v>5977</v>
      </c>
      <c r="E14" s="744" t="s">
        <v>4583</v>
      </c>
      <c r="F14" s="662" t="s">
        <v>4572</v>
      </c>
      <c r="G14" s="662" t="s">
        <v>4605</v>
      </c>
      <c r="H14" s="662" t="s">
        <v>1772</v>
      </c>
      <c r="I14" s="662" t="s">
        <v>1845</v>
      </c>
      <c r="J14" s="662" t="s">
        <v>1846</v>
      </c>
      <c r="K14" s="662" t="s">
        <v>1847</v>
      </c>
      <c r="L14" s="663">
        <v>70.23</v>
      </c>
      <c r="M14" s="663">
        <v>140.46</v>
      </c>
      <c r="N14" s="662">
        <v>2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50</v>
      </c>
      <c r="B15" s="662" t="s">
        <v>575</v>
      </c>
      <c r="C15" s="662" t="s">
        <v>4575</v>
      </c>
      <c r="D15" s="743" t="s">
        <v>5977</v>
      </c>
      <c r="E15" s="744" t="s">
        <v>4583</v>
      </c>
      <c r="F15" s="662" t="s">
        <v>4572</v>
      </c>
      <c r="G15" s="662" t="s">
        <v>4606</v>
      </c>
      <c r="H15" s="662" t="s">
        <v>576</v>
      </c>
      <c r="I15" s="662" t="s">
        <v>4607</v>
      </c>
      <c r="J15" s="662" t="s">
        <v>4608</v>
      </c>
      <c r="K15" s="662" t="s">
        <v>4609</v>
      </c>
      <c r="L15" s="663">
        <v>0</v>
      </c>
      <c r="M15" s="663">
        <v>0</v>
      </c>
      <c r="N15" s="662">
        <v>1</v>
      </c>
      <c r="O15" s="745">
        <v>0.5</v>
      </c>
      <c r="P15" s="663">
        <v>0</v>
      </c>
      <c r="Q15" s="678"/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50</v>
      </c>
      <c r="B16" s="662" t="s">
        <v>575</v>
      </c>
      <c r="C16" s="662" t="s">
        <v>4575</v>
      </c>
      <c r="D16" s="743" t="s">
        <v>5977</v>
      </c>
      <c r="E16" s="744" t="s">
        <v>4583</v>
      </c>
      <c r="F16" s="662" t="s">
        <v>4572</v>
      </c>
      <c r="G16" s="662" t="s">
        <v>4606</v>
      </c>
      <c r="H16" s="662" t="s">
        <v>576</v>
      </c>
      <c r="I16" s="662" t="s">
        <v>1008</v>
      </c>
      <c r="J16" s="662" t="s">
        <v>4608</v>
      </c>
      <c r="K16" s="662" t="s">
        <v>4610</v>
      </c>
      <c r="L16" s="663">
        <v>63.7</v>
      </c>
      <c r="M16" s="663">
        <v>63.7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50</v>
      </c>
      <c r="B17" s="662" t="s">
        <v>575</v>
      </c>
      <c r="C17" s="662" t="s">
        <v>4575</v>
      </c>
      <c r="D17" s="743" t="s">
        <v>5977</v>
      </c>
      <c r="E17" s="744" t="s">
        <v>4583</v>
      </c>
      <c r="F17" s="662" t="s">
        <v>4572</v>
      </c>
      <c r="G17" s="662" t="s">
        <v>4611</v>
      </c>
      <c r="H17" s="662" t="s">
        <v>576</v>
      </c>
      <c r="I17" s="662" t="s">
        <v>968</v>
      </c>
      <c r="J17" s="662" t="s">
        <v>969</v>
      </c>
      <c r="K17" s="662" t="s">
        <v>4612</v>
      </c>
      <c r="L17" s="663">
        <v>0</v>
      </c>
      <c r="M17" s="663">
        <v>0</v>
      </c>
      <c r="N17" s="662">
        <v>1</v>
      </c>
      <c r="O17" s="745">
        <v>0.5</v>
      </c>
      <c r="P17" s="663">
        <v>0</v>
      </c>
      <c r="Q17" s="678"/>
      <c r="R17" s="662">
        <v>1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50</v>
      </c>
      <c r="B18" s="662" t="s">
        <v>575</v>
      </c>
      <c r="C18" s="662" t="s">
        <v>4575</v>
      </c>
      <c r="D18" s="743" t="s">
        <v>5977</v>
      </c>
      <c r="E18" s="744" t="s">
        <v>4583</v>
      </c>
      <c r="F18" s="662" t="s">
        <v>4572</v>
      </c>
      <c r="G18" s="662" t="s">
        <v>4613</v>
      </c>
      <c r="H18" s="662" t="s">
        <v>576</v>
      </c>
      <c r="I18" s="662" t="s">
        <v>4614</v>
      </c>
      <c r="J18" s="662" t="s">
        <v>4615</v>
      </c>
      <c r="K18" s="662" t="s">
        <v>1126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50</v>
      </c>
      <c r="B19" s="662" t="s">
        <v>575</v>
      </c>
      <c r="C19" s="662" t="s">
        <v>4575</v>
      </c>
      <c r="D19" s="743" t="s">
        <v>5977</v>
      </c>
      <c r="E19" s="744" t="s">
        <v>4583</v>
      </c>
      <c r="F19" s="662" t="s">
        <v>4572</v>
      </c>
      <c r="G19" s="662" t="s">
        <v>4613</v>
      </c>
      <c r="H19" s="662" t="s">
        <v>576</v>
      </c>
      <c r="I19" s="662" t="s">
        <v>4616</v>
      </c>
      <c r="J19" s="662" t="s">
        <v>844</v>
      </c>
      <c r="K19" s="662" t="s">
        <v>1126</v>
      </c>
      <c r="L19" s="663">
        <v>0</v>
      </c>
      <c r="M19" s="663">
        <v>0</v>
      </c>
      <c r="N19" s="662">
        <v>2</v>
      </c>
      <c r="O19" s="745">
        <v>1</v>
      </c>
      <c r="P19" s="663"/>
      <c r="Q19" s="678"/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50</v>
      </c>
      <c r="B20" s="662" t="s">
        <v>575</v>
      </c>
      <c r="C20" s="662" t="s">
        <v>4575</v>
      </c>
      <c r="D20" s="743" t="s">
        <v>5977</v>
      </c>
      <c r="E20" s="744" t="s">
        <v>4583</v>
      </c>
      <c r="F20" s="662" t="s">
        <v>4572</v>
      </c>
      <c r="G20" s="662" t="s">
        <v>4613</v>
      </c>
      <c r="H20" s="662" t="s">
        <v>576</v>
      </c>
      <c r="I20" s="662" t="s">
        <v>2488</v>
      </c>
      <c r="J20" s="662" t="s">
        <v>2489</v>
      </c>
      <c r="K20" s="662" t="s">
        <v>2000</v>
      </c>
      <c r="L20" s="663">
        <v>32.270000000000003</v>
      </c>
      <c r="M20" s="663">
        <v>32.270000000000003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50</v>
      </c>
      <c r="B21" s="662" t="s">
        <v>575</v>
      </c>
      <c r="C21" s="662" t="s">
        <v>4575</v>
      </c>
      <c r="D21" s="743" t="s">
        <v>5977</v>
      </c>
      <c r="E21" s="744" t="s">
        <v>4583</v>
      </c>
      <c r="F21" s="662" t="s">
        <v>4572</v>
      </c>
      <c r="G21" s="662" t="s">
        <v>4617</v>
      </c>
      <c r="H21" s="662" t="s">
        <v>576</v>
      </c>
      <c r="I21" s="662" t="s">
        <v>681</v>
      </c>
      <c r="J21" s="662" t="s">
        <v>682</v>
      </c>
      <c r="K21" s="662" t="s">
        <v>865</v>
      </c>
      <c r="L21" s="663">
        <v>0</v>
      </c>
      <c r="M21" s="663">
        <v>0</v>
      </c>
      <c r="N21" s="662">
        <v>1</v>
      </c>
      <c r="O21" s="745">
        <v>0.5</v>
      </c>
      <c r="P21" s="663"/>
      <c r="Q21" s="678"/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50</v>
      </c>
      <c r="B22" s="662" t="s">
        <v>575</v>
      </c>
      <c r="C22" s="662" t="s">
        <v>4575</v>
      </c>
      <c r="D22" s="743" t="s">
        <v>5977</v>
      </c>
      <c r="E22" s="744" t="s">
        <v>4583</v>
      </c>
      <c r="F22" s="662" t="s">
        <v>4572</v>
      </c>
      <c r="G22" s="662" t="s">
        <v>4618</v>
      </c>
      <c r="H22" s="662" t="s">
        <v>1772</v>
      </c>
      <c r="I22" s="662" t="s">
        <v>2099</v>
      </c>
      <c r="J22" s="662" t="s">
        <v>2100</v>
      </c>
      <c r="K22" s="662" t="s">
        <v>2101</v>
      </c>
      <c r="L22" s="663">
        <v>93.43</v>
      </c>
      <c r="M22" s="663">
        <v>560.58000000000004</v>
      </c>
      <c r="N22" s="662">
        <v>6</v>
      </c>
      <c r="O22" s="745">
        <v>3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50</v>
      </c>
      <c r="B23" s="662" t="s">
        <v>575</v>
      </c>
      <c r="C23" s="662" t="s">
        <v>4575</v>
      </c>
      <c r="D23" s="743" t="s">
        <v>5977</v>
      </c>
      <c r="E23" s="744" t="s">
        <v>4583</v>
      </c>
      <c r="F23" s="662" t="s">
        <v>4572</v>
      </c>
      <c r="G23" s="662" t="s">
        <v>4618</v>
      </c>
      <c r="H23" s="662" t="s">
        <v>576</v>
      </c>
      <c r="I23" s="662" t="s">
        <v>4619</v>
      </c>
      <c r="J23" s="662" t="s">
        <v>2100</v>
      </c>
      <c r="K23" s="662" t="s">
        <v>4620</v>
      </c>
      <c r="L23" s="663">
        <v>0</v>
      </c>
      <c r="M23" s="663">
        <v>0</v>
      </c>
      <c r="N23" s="662">
        <v>2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50</v>
      </c>
      <c r="B24" s="662" t="s">
        <v>575</v>
      </c>
      <c r="C24" s="662" t="s">
        <v>4575</v>
      </c>
      <c r="D24" s="743" t="s">
        <v>5977</v>
      </c>
      <c r="E24" s="744" t="s">
        <v>4583</v>
      </c>
      <c r="F24" s="662" t="s">
        <v>4572</v>
      </c>
      <c r="G24" s="662" t="s">
        <v>4621</v>
      </c>
      <c r="H24" s="662" t="s">
        <v>576</v>
      </c>
      <c r="I24" s="662" t="s">
        <v>4622</v>
      </c>
      <c r="J24" s="662" t="s">
        <v>4623</v>
      </c>
      <c r="K24" s="662" t="s">
        <v>1792</v>
      </c>
      <c r="L24" s="663">
        <v>0</v>
      </c>
      <c r="M24" s="663">
        <v>0</v>
      </c>
      <c r="N24" s="662">
        <v>1</v>
      </c>
      <c r="O24" s="745">
        <v>0.5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50</v>
      </c>
      <c r="B25" s="662" t="s">
        <v>575</v>
      </c>
      <c r="C25" s="662" t="s">
        <v>4575</v>
      </c>
      <c r="D25" s="743" t="s">
        <v>5977</v>
      </c>
      <c r="E25" s="744" t="s">
        <v>4583</v>
      </c>
      <c r="F25" s="662" t="s">
        <v>4572</v>
      </c>
      <c r="G25" s="662" t="s">
        <v>4621</v>
      </c>
      <c r="H25" s="662" t="s">
        <v>576</v>
      </c>
      <c r="I25" s="662" t="s">
        <v>4624</v>
      </c>
      <c r="J25" s="662" t="s">
        <v>4623</v>
      </c>
      <c r="K25" s="662" t="s">
        <v>4625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50</v>
      </c>
      <c r="B26" s="662" t="s">
        <v>575</v>
      </c>
      <c r="C26" s="662" t="s">
        <v>4575</v>
      </c>
      <c r="D26" s="743" t="s">
        <v>5977</v>
      </c>
      <c r="E26" s="744" t="s">
        <v>4583</v>
      </c>
      <c r="F26" s="662" t="s">
        <v>4572</v>
      </c>
      <c r="G26" s="662" t="s">
        <v>4621</v>
      </c>
      <c r="H26" s="662" t="s">
        <v>576</v>
      </c>
      <c r="I26" s="662" t="s">
        <v>1012</v>
      </c>
      <c r="J26" s="662" t="s">
        <v>4623</v>
      </c>
      <c r="K26" s="662" t="s">
        <v>4626</v>
      </c>
      <c r="L26" s="663">
        <v>10.55</v>
      </c>
      <c r="M26" s="663">
        <v>10.55</v>
      </c>
      <c r="N26" s="662">
        <v>1</v>
      </c>
      <c r="O26" s="745">
        <v>0.5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50</v>
      </c>
      <c r="B27" s="662" t="s">
        <v>575</v>
      </c>
      <c r="C27" s="662" t="s">
        <v>4575</v>
      </c>
      <c r="D27" s="743" t="s">
        <v>5977</v>
      </c>
      <c r="E27" s="744" t="s">
        <v>4583</v>
      </c>
      <c r="F27" s="662" t="s">
        <v>4572</v>
      </c>
      <c r="G27" s="662" t="s">
        <v>4621</v>
      </c>
      <c r="H27" s="662" t="s">
        <v>576</v>
      </c>
      <c r="I27" s="662" t="s">
        <v>1125</v>
      </c>
      <c r="J27" s="662" t="s">
        <v>1110</v>
      </c>
      <c r="K27" s="662" t="s">
        <v>1126</v>
      </c>
      <c r="L27" s="663">
        <v>10.55</v>
      </c>
      <c r="M27" s="663">
        <v>42.2</v>
      </c>
      <c r="N27" s="662">
        <v>4</v>
      </c>
      <c r="O27" s="745">
        <v>2</v>
      </c>
      <c r="P27" s="663">
        <v>10.55</v>
      </c>
      <c r="Q27" s="678">
        <v>0.25</v>
      </c>
      <c r="R27" s="662">
        <v>1</v>
      </c>
      <c r="S27" s="678">
        <v>0.25</v>
      </c>
      <c r="T27" s="745">
        <v>0.5</v>
      </c>
      <c r="U27" s="701">
        <v>0.25</v>
      </c>
    </row>
    <row r="28" spans="1:21" ht="14.4" customHeight="1" x14ac:dyDescent="0.3">
      <c r="A28" s="661">
        <v>50</v>
      </c>
      <c r="B28" s="662" t="s">
        <v>575</v>
      </c>
      <c r="C28" s="662" t="s">
        <v>4575</v>
      </c>
      <c r="D28" s="743" t="s">
        <v>5977</v>
      </c>
      <c r="E28" s="744" t="s">
        <v>4583</v>
      </c>
      <c r="F28" s="662" t="s">
        <v>4572</v>
      </c>
      <c r="G28" s="662" t="s">
        <v>4627</v>
      </c>
      <c r="H28" s="662" t="s">
        <v>1772</v>
      </c>
      <c r="I28" s="662" t="s">
        <v>2749</v>
      </c>
      <c r="J28" s="662" t="s">
        <v>2750</v>
      </c>
      <c r="K28" s="662" t="s">
        <v>4532</v>
      </c>
      <c r="L28" s="663">
        <v>79.03</v>
      </c>
      <c r="M28" s="663">
        <v>79.03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50</v>
      </c>
      <c r="B29" s="662" t="s">
        <v>575</v>
      </c>
      <c r="C29" s="662" t="s">
        <v>4575</v>
      </c>
      <c r="D29" s="743" t="s">
        <v>5977</v>
      </c>
      <c r="E29" s="744" t="s">
        <v>4583</v>
      </c>
      <c r="F29" s="662" t="s">
        <v>4572</v>
      </c>
      <c r="G29" s="662" t="s">
        <v>4628</v>
      </c>
      <c r="H29" s="662" t="s">
        <v>1772</v>
      </c>
      <c r="I29" s="662" t="s">
        <v>4629</v>
      </c>
      <c r="J29" s="662" t="s">
        <v>2103</v>
      </c>
      <c r="K29" s="662" t="s">
        <v>2104</v>
      </c>
      <c r="L29" s="663">
        <v>86.41</v>
      </c>
      <c r="M29" s="663">
        <v>86.41</v>
      </c>
      <c r="N29" s="662">
        <v>1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50</v>
      </c>
      <c r="B30" s="662" t="s">
        <v>575</v>
      </c>
      <c r="C30" s="662" t="s">
        <v>4575</v>
      </c>
      <c r="D30" s="743" t="s">
        <v>5977</v>
      </c>
      <c r="E30" s="744" t="s">
        <v>4583</v>
      </c>
      <c r="F30" s="662" t="s">
        <v>4572</v>
      </c>
      <c r="G30" s="662" t="s">
        <v>4630</v>
      </c>
      <c r="H30" s="662" t="s">
        <v>576</v>
      </c>
      <c r="I30" s="662" t="s">
        <v>830</v>
      </c>
      <c r="J30" s="662" t="s">
        <v>639</v>
      </c>
      <c r="K30" s="662" t="s">
        <v>4631</v>
      </c>
      <c r="L30" s="663">
        <v>35.11</v>
      </c>
      <c r="M30" s="663">
        <v>35.11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50</v>
      </c>
      <c r="B31" s="662" t="s">
        <v>575</v>
      </c>
      <c r="C31" s="662" t="s">
        <v>4575</v>
      </c>
      <c r="D31" s="743" t="s">
        <v>5977</v>
      </c>
      <c r="E31" s="744" t="s">
        <v>4583</v>
      </c>
      <c r="F31" s="662" t="s">
        <v>4572</v>
      </c>
      <c r="G31" s="662" t="s">
        <v>4630</v>
      </c>
      <c r="H31" s="662" t="s">
        <v>576</v>
      </c>
      <c r="I31" s="662" t="s">
        <v>4632</v>
      </c>
      <c r="J31" s="662" t="s">
        <v>803</v>
      </c>
      <c r="K31" s="662" t="s">
        <v>4633</v>
      </c>
      <c r="L31" s="663">
        <v>0</v>
      </c>
      <c r="M31" s="663">
        <v>0</v>
      </c>
      <c r="N31" s="662">
        <v>1</v>
      </c>
      <c r="O31" s="745">
        <v>0.5</v>
      </c>
      <c r="P31" s="663"/>
      <c r="Q31" s="678"/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50</v>
      </c>
      <c r="B32" s="662" t="s">
        <v>575</v>
      </c>
      <c r="C32" s="662" t="s">
        <v>4575</v>
      </c>
      <c r="D32" s="743" t="s">
        <v>5977</v>
      </c>
      <c r="E32" s="744" t="s">
        <v>4583</v>
      </c>
      <c r="F32" s="662" t="s">
        <v>4572</v>
      </c>
      <c r="G32" s="662" t="s">
        <v>4630</v>
      </c>
      <c r="H32" s="662" t="s">
        <v>576</v>
      </c>
      <c r="I32" s="662" t="s">
        <v>4634</v>
      </c>
      <c r="J32" s="662" t="s">
        <v>1301</v>
      </c>
      <c r="K32" s="662" t="s">
        <v>4635</v>
      </c>
      <c r="L32" s="663">
        <v>0</v>
      </c>
      <c r="M32" s="663">
        <v>0</v>
      </c>
      <c r="N32" s="662">
        <v>2</v>
      </c>
      <c r="O32" s="745">
        <v>1</v>
      </c>
      <c r="P32" s="663">
        <v>0</v>
      </c>
      <c r="Q32" s="678"/>
      <c r="R32" s="662">
        <v>1</v>
      </c>
      <c r="S32" s="678">
        <v>0.5</v>
      </c>
      <c r="T32" s="745">
        <v>0.5</v>
      </c>
      <c r="U32" s="701">
        <v>0.5</v>
      </c>
    </row>
    <row r="33" spans="1:21" ht="14.4" customHeight="1" x14ac:dyDescent="0.3">
      <c r="A33" s="661">
        <v>50</v>
      </c>
      <c r="B33" s="662" t="s">
        <v>575</v>
      </c>
      <c r="C33" s="662" t="s">
        <v>4575</v>
      </c>
      <c r="D33" s="743" t="s">
        <v>5977</v>
      </c>
      <c r="E33" s="744" t="s">
        <v>4583</v>
      </c>
      <c r="F33" s="662" t="s">
        <v>4572</v>
      </c>
      <c r="G33" s="662" t="s">
        <v>4636</v>
      </c>
      <c r="H33" s="662" t="s">
        <v>1772</v>
      </c>
      <c r="I33" s="662" t="s">
        <v>1824</v>
      </c>
      <c r="J33" s="662" t="s">
        <v>1821</v>
      </c>
      <c r="K33" s="662" t="s">
        <v>4363</v>
      </c>
      <c r="L33" s="663">
        <v>923.74</v>
      </c>
      <c r="M33" s="663">
        <v>923.74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50</v>
      </c>
      <c r="B34" s="662" t="s">
        <v>575</v>
      </c>
      <c r="C34" s="662" t="s">
        <v>4575</v>
      </c>
      <c r="D34" s="743" t="s">
        <v>5977</v>
      </c>
      <c r="E34" s="744" t="s">
        <v>4583</v>
      </c>
      <c r="F34" s="662" t="s">
        <v>4572</v>
      </c>
      <c r="G34" s="662" t="s">
        <v>4636</v>
      </c>
      <c r="H34" s="662" t="s">
        <v>1772</v>
      </c>
      <c r="I34" s="662" t="s">
        <v>1882</v>
      </c>
      <c r="J34" s="662" t="s">
        <v>1879</v>
      </c>
      <c r="K34" s="662" t="s">
        <v>4364</v>
      </c>
      <c r="L34" s="663">
        <v>1847.49</v>
      </c>
      <c r="M34" s="663">
        <v>1847.49</v>
      </c>
      <c r="N34" s="662">
        <v>1</v>
      </c>
      <c r="O34" s="745">
        <v>0.5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50</v>
      </c>
      <c r="B35" s="662" t="s">
        <v>575</v>
      </c>
      <c r="C35" s="662" t="s">
        <v>4575</v>
      </c>
      <c r="D35" s="743" t="s">
        <v>5977</v>
      </c>
      <c r="E35" s="744" t="s">
        <v>4583</v>
      </c>
      <c r="F35" s="662" t="s">
        <v>4572</v>
      </c>
      <c r="G35" s="662" t="s">
        <v>4637</v>
      </c>
      <c r="H35" s="662" t="s">
        <v>1772</v>
      </c>
      <c r="I35" s="662" t="s">
        <v>4638</v>
      </c>
      <c r="J35" s="662" t="s">
        <v>4639</v>
      </c>
      <c r="K35" s="662" t="s">
        <v>1136</v>
      </c>
      <c r="L35" s="663">
        <v>15.55</v>
      </c>
      <c r="M35" s="663">
        <v>15.55</v>
      </c>
      <c r="N35" s="662">
        <v>1</v>
      </c>
      <c r="O35" s="745">
        <v>0.5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50</v>
      </c>
      <c r="B36" s="662" t="s">
        <v>575</v>
      </c>
      <c r="C36" s="662" t="s">
        <v>4575</v>
      </c>
      <c r="D36" s="743" t="s">
        <v>5977</v>
      </c>
      <c r="E36" s="744" t="s">
        <v>4583</v>
      </c>
      <c r="F36" s="662" t="s">
        <v>4572</v>
      </c>
      <c r="G36" s="662" t="s">
        <v>4637</v>
      </c>
      <c r="H36" s="662" t="s">
        <v>1772</v>
      </c>
      <c r="I36" s="662" t="s">
        <v>2006</v>
      </c>
      <c r="J36" s="662" t="s">
        <v>2007</v>
      </c>
      <c r="K36" s="662" t="s">
        <v>1610</v>
      </c>
      <c r="L36" s="663">
        <v>36.86</v>
      </c>
      <c r="M36" s="663">
        <v>36.86</v>
      </c>
      <c r="N36" s="662">
        <v>1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50</v>
      </c>
      <c r="B37" s="662" t="s">
        <v>575</v>
      </c>
      <c r="C37" s="662" t="s">
        <v>4575</v>
      </c>
      <c r="D37" s="743" t="s">
        <v>5977</v>
      </c>
      <c r="E37" s="744" t="s">
        <v>4583</v>
      </c>
      <c r="F37" s="662" t="s">
        <v>4572</v>
      </c>
      <c r="G37" s="662" t="s">
        <v>4640</v>
      </c>
      <c r="H37" s="662" t="s">
        <v>576</v>
      </c>
      <c r="I37" s="662" t="s">
        <v>3701</v>
      </c>
      <c r="J37" s="662" t="s">
        <v>3702</v>
      </c>
      <c r="K37" s="662" t="s">
        <v>816</v>
      </c>
      <c r="L37" s="663">
        <v>146.84</v>
      </c>
      <c r="M37" s="663">
        <v>146.84</v>
      </c>
      <c r="N37" s="662">
        <v>1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50</v>
      </c>
      <c r="B38" s="662" t="s">
        <v>575</v>
      </c>
      <c r="C38" s="662" t="s">
        <v>4575</v>
      </c>
      <c r="D38" s="743" t="s">
        <v>5977</v>
      </c>
      <c r="E38" s="744" t="s">
        <v>4583</v>
      </c>
      <c r="F38" s="662" t="s">
        <v>4572</v>
      </c>
      <c r="G38" s="662" t="s">
        <v>4641</v>
      </c>
      <c r="H38" s="662" t="s">
        <v>576</v>
      </c>
      <c r="I38" s="662" t="s">
        <v>4642</v>
      </c>
      <c r="J38" s="662" t="s">
        <v>4643</v>
      </c>
      <c r="K38" s="662" t="s">
        <v>3075</v>
      </c>
      <c r="L38" s="663">
        <v>57.64</v>
      </c>
      <c r="M38" s="663">
        <v>57.64</v>
      </c>
      <c r="N38" s="662">
        <v>1</v>
      </c>
      <c r="O38" s="745">
        <v>0.5</v>
      </c>
      <c r="P38" s="663">
        <v>57.64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50</v>
      </c>
      <c r="B39" s="662" t="s">
        <v>575</v>
      </c>
      <c r="C39" s="662" t="s">
        <v>4575</v>
      </c>
      <c r="D39" s="743" t="s">
        <v>5977</v>
      </c>
      <c r="E39" s="744" t="s">
        <v>4583</v>
      </c>
      <c r="F39" s="662" t="s">
        <v>4572</v>
      </c>
      <c r="G39" s="662" t="s">
        <v>4644</v>
      </c>
      <c r="H39" s="662" t="s">
        <v>1772</v>
      </c>
      <c r="I39" s="662" t="s">
        <v>4645</v>
      </c>
      <c r="J39" s="662" t="s">
        <v>1850</v>
      </c>
      <c r="K39" s="662" t="s">
        <v>4646</v>
      </c>
      <c r="L39" s="663">
        <v>28.81</v>
      </c>
      <c r="M39" s="663">
        <v>28.81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50</v>
      </c>
      <c r="B40" s="662" t="s">
        <v>575</v>
      </c>
      <c r="C40" s="662" t="s">
        <v>4575</v>
      </c>
      <c r="D40" s="743" t="s">
        <v>5977</v>
      </c>
      <c r="E40" s="744" t="s">
        <v>4583</v>
      </c>
      <c r="F40" s="662" t="s">
        <v>4572</v>
      </c>
      <c r="G40" s="662" t="s">
        <v>4647</v>
      </c>
      <c r="H40" s="662" t="s">
        <v>1772</v>
      </c>
      <c r="I40" s="662" t="s">
        <v>1913</v>
      </c>
      <c r="J40" s="662" t="s">
        <v>1914</v>
      </c>
      <c r="K40" s="662" t="s">
        <v>1402</v>
      </c>
      <c r="L40" s="663">
        <v>48.27</v>
      </c>
      <c r="M40" s="663">
        <v>193.08</v>
      </c>
      <c r="N40" s="662">
        <v>4</v>
      </c>
      <c r="O40" s="745">
        <v>2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50</v>
      </c>
      <c r="B41" s="662" t="s">
        <v>575</v>
      </c>
      <c r="C41" s="662" t="s">
        <v>4575</v>
      </c>
      <c r="D41" s="743" t="s">
        <v>5977</v>
      </c>
      <c r="E41" s="744" t="s">
        <v>4583</v>
      </c>
      <c r="F41" s="662" t="s">
        <v>4572</v>
      </c>
      <c r="G41" s="662" t="s">
        <v>4647</v>
      </c>
      <c r="H41" s="662" t="s">
        <v>1772</v>
      </c>
      <c r="I41" s="662" t="s">
        <v>3586</v>
      </c>
      <c r="J41" s="662" t="s">
        <v>2049</v>
      </c>
      <c r="K41" s="662" t="s">
        <v>1847</v>
      </c>
      <c r="L41" s="663">
        <v>96.53</v>
      </c>
      <c r="M41" s="663">
        <v>96.53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50</v>
      </c>
      <c r="B42" s="662" t="s">
        <v>575</v>
      </c>
      <c r="C42" s="662" t="s">
        <v>4575</v>
      </c>
      <c r="D42" s="743" t="s">
        <v>5977</v>
      </c>
      <c r="E42" s="744" t="s">
        <v>4583</v>
      </c>
      <c r="F42" s="662" t="s">
        <v>4572</v>
      </c>
      <c r="G42" s="662" t="s">
        <v>4648</v>
      </c>
      <c r="H42" s="662" t="s">
        <v>1772</v>
      </c>
      <c r="I42" s="662" t="s">
        <v>4649</v>
      </c>
      <c r="J42" s="662" t="s">
        <v>2055</v>
      </c>
      <c r="K42" s="662" t="s">
        <v>1276</v>
      </c>
      <c r="L42" s="663">
        <v>194.54</v>
      </c>
      <c r="M42" s="663">
        <v>194.54</v>
      </c>
      <c r="N42" s="662">
        <v>1</v>
      </c>
      <c r="O42" s="745">
        <v>0.5</v>
      </c>
      <c r="P42" s="663">
        <v>194.54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50</v>
      </c>
      <c r="B43" s="662" t="s">
        <v>575</v>
      </c>
      <c r="C43" s="662" t="s">
        <v>4575</v>
      </c>
      <c r="D43" s="743" t="s">
        <v>5977</v>
      </c>
      <c r="E43" s="744" t="s">
        <v>4583</v>
      </c>
      <c r="F43" s="662" t="s">
        <v>4572</v>
      </c>
      <c r="G43" s="662" t="s">
        <v>4650</v>
      </c>
      <c r="H43" s="662" t="s">
        <v>1772</v>
      </c>
      <c r="I43" s="662" t="s">
        <v>1805</v>
      </c>
      <c r="J43" s="662" t="s">
        <v>4385</v>
      </c>
      <c r="K43" s="662" t="s">
        <v>1136</v>
      </c>
      <c r="L43" s="663">
        <v>96.53</v>
      </c>
      <c r="M43" s="663">
        <v>193.06</v>
      </c>
      <c r="N43" s="662">
        <v>2</v>
      </c>
      <c r="O43" s="745">
        <v>1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50</v>
      </c>
      <c r="B44" s="662" t="s">
        <v>575</v>
      </c>
      <c r="C44" s="662" t="s">
        <v>4575</v>
      </c>
      <c r="D44" s="743" t="s">
        <v>5977</v>
      </c>
      <c r="E44" s="744" t="s">
        <v>4583</v>
      </c>
      <c r="F44" s="662" t="s">
        <v>4572</v>
      </c>
      <c r="G44" s="662" t="s">
        <v>4650</v>
      </c>
      <c r="H44" s="662" t="s">
        <v>1772</v>
      </c>
      <c r="I44" s="662" t="s">
        <v>1778</v>
      </c>
      <c r="J44" s="662" t="s">
        <v>1779</v>
      </c>
      <c r="K44" s="662" t="s">
        <v>1780</v>
      </c>
      <c r="L44" s="663">
        <v>16.09</v>
      </c>
      <c r="M44" s="663">
        <v>48.269999999999996</v>
      </c>
      <c r="N44" s="662">
        <v>3</v>
      </c>
      <c r="O44" s="745">
        <v>1.5</v>
      </c>
      <c r="P44" s="663">
        <v>32.18</v>
      </c>
      <c r="Q44" s="678">
        <v>0.66666666666666674</v>
      </c>
      <c r="R44" s="662">
        <v>2</v>
      </c>
      <c r="S44" s="678">
        <v>0.66666666666666663</v>
      </c>
      <c r="T44" s="745">
        <v>1</v>
      </c>
      <c r="U44" s="701">
        <v>0.66666666666666663</v>
      </c>
    </row>
    <row r="45" spans="1:21" ht="14.4" customHeight="1" x14ac:dyDescent="0.3">
      <c r="A45" s="661">
        <v>50</v>
      </c>
      <c r="B45" s="662" t="s">
        <v>575</v>
      </c>
      <c r="C45" s="662" t="s">
        <v>4575</v>
      </c>
      <c r="D45" s="743" t="s">
        <v>5977</v>
      </c>
      <c r="E45" s="744" t="s">
        <v>4583</v>
      </c>
      <c r="F45" s="662" t="s">
        <v>4572</v>
      </c>
      <c r="G45" s="662" t="s">
        <v>4651</v>
      </c>
      <c r="H45" s="662" t="s">
        <v>576</v>
      </c>
      <c r="I45" s="662" t="s">
        <v>1001</v>
      </c>
      <c r="J45" s="662" t="s">
        <v>1002</v>
      </c>
      <c r="K45" s="662" t="s">
        <v>4652</v>
      </c>
      <c r="L45" s="663">
        <v>107.25</v>
      </c>
      <c r="M45" s="663">
        <v>214.5</v>
      </c>
      <c r="N45" s="662">
        <v>2</v>
      </c>
      <c r="O45" s="745">
        <v>1.5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50</v>
      </c>
      <c r="B46" s="662" t="s">
        <v>575</v>
      </c>
      <c r="C46" s="662" t="s">
        <v>4575</v>
      </c>
      <c r="D46" s="743" t="s">
        <v>5977</v>
      </c>
      <c r="E46" s="744" t="s">
        <v>4583</v>
      </c>
      <c r="F46" s="662" t="s">
        <v>4572</v>
      </c>
      <c r="G46" s="662" t="s">
        <v>4653</v>
      </c>
      <c r="H46" s="662" t="s">
        <v>576</v>
      </c>
      <c r="I46" s="662" t="s">
        <v>871</v>
      </c>
      <c r="J46" s="662" t="s">
        <v>4654</v>
      </c>
      <c r="K46" s="662" t="s">
        <v>4655</v>
      </c>
      <c r="L46" s="663">
        <v>0</v>
      </c>
      <c r="M46" s="663">
        <v>0</v>
      </c>
      <c r="N46" s="662">
        <v>1</v>
      </c>
      <c r="O46" s="745">
        <v>0.5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50</v>
      </c>
      <c r="B47" s="662" t="s">
        <v>575</v>
      </c>
      <c r="C47" s="662" t="s">
        <v>4575</v>
      </c>
      <c r="D47" s="743" t="s">
        <v>5977</v>
      </c>
      <c r="E47" s="744" t="s">
        <v>4583</v>
      </c>
      <c r="F47" s="662" t="s">
        <v>4572</v>
      </c>
      <c r="G47" s="662" t="s">
        <v>4656</v>
      </c>
      <c r="H47" s="662" t="s">
        <v>576</v>
      </c>
      <c r="I47" s="662" t="s">
        <v>2448</v>
      </c>
      <c r="J47" s="662" t="s">
        <v>799</v>
      </c>
      <c r="K47" s="662" t="s">
        <v>4657</v>
      </c>
      <c r="L47" s="663">
        <v>30.47</v>
      </c>
      <c r="M47" s="663">
        <v>30.47</v>
      </c>
      <c r="N47" s="662">
        <v>1</v>
      </c>
      <c r="O47" s="745">
        <v>1</v>
      </c>
      <c r="P47" s="663">
        <v>30.47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50</v>
      </c>
      <c r="B48" s="662" t="s">
        <v>575</v>
      </c>
      <c r="C48" s="662" t="s">
        <v>4575</v>
      </c>
      <c r="D48" s="743" t="s">
        <v>5977</v>
      </c>
      <c r="E48" s="744" t="s">
        <v>4583</v>
      </c>
      <c r="F48" s="662" t="s">
        <v>4572</v>
      </c>
      <c r="G48" s="662" t="s">
        <v>4658</v>
      </c>
      <c r="H48" s="662" t="s">
        <v>576</v>
      </c>
      <c r="I48" s="662" t="s">
        <v>2219</v>
      </c>
      <c r="J48" s="662" t="s">
        <v>2220</v>
      </c>
      <c r="K48" s="662" t="s">
        <v>4659</v>
      </c>
      <c r="L48" s="663">
        <v>22.44</v>
      </c>
      <c r="M48" s="663">
        <v>44.88</v>
      </c>
      <c r="N48" s="662">
        <v>2</v>
      </c>
      <c r="O48" s="745">
        <v>1.5</v>
      </c>
      <c r="P48" s="663">
        <v>22.44</v>
      </c>
      <c r="Q48" s="678">
        <v>0.5</v>
      </c>
      <c r="R48" s="662">
        <v>1</v>
      </c>
      <c r="S48" s="678">
        <v>0.5</v>
      </c>
      <c r="T48" s="745">
        <v>0.5</v>
      </c>
      <c r="U48" s="701">
        <v>0.33333333333333331</v>
      </c>
    </row>
    <row r="49" spans="1:21" ht="14.4" customHeight="1" x14ac:dyDescent="0.3">
      <c r="A49" s="661">
        <v>50</v>
      </c>
      <c r="B49" s="662" t="s">
        <v>575</v>
      </c>
      <c r="C49" s="662" t="s">
        <v>4575</v>
      </c>
      <c r="D49" s="743" t="s">
        <v>5977</v>
      </c>
      <c r="E49" s="744" t="s">
        <v>4583</v>
      </c>
      <c r="F49" s="662" t="s">
        <v>4572</v>
      </c>
      <c r="G49" s="662" t="s">
        <v>4660</v>
      </c>
      <c r="H49" s="662" t="s">
        <v>576</v>
      </c>
      <c r="I49" s="662" t="s">
        <v>2223</v>
      </c>
      <c r="J49" s="662" t="s">
        <v>2224</v>
      </c>
      <c r="K49" s="662" t="s">
        <v>4661</v>
      </c>
      <c r="L49" s="663">
        <v>186.27</v>
      </c>
      <c r="M49" s="663">
        <v>186.27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50</v>
      </c>
      <c r="B50" s="662" t="s">
        <v>575</v>
      </c>
      <c r="C50" s="662" t="s">
        <v>4575</v>
      </c>
      <c r="D50" s="743" t="s">
        <v>5977</v>
      </c>
      <c r="E50" s="744" t="s">
        <v>4583</v>
      </c>
      <c r="F50" s="662" t="s">
        <v>4572</v>
      </c>
      <c r="G50" s="662" t="s">
        <v>4662</v>
      </c>
      <c r="H50" s="662" t="s">
        <v>1772</v>
      </c>
      <c r="I50" s="662" t="s">
        <v>1801</v>
      </c>
      <c r="J50" s="662" t="s">
        <v>1802</v>
      </c>
      <c r="K50" s="662" t="s">
        <v>4397</v>
      </c>
      <c r="L50" s="663">
        <v>131.54</v>
      </c>
      <c r="M50" s="663">
        <v>131.54</v>
      </c>
      <c r="N50" s="662">
        <v>1</v>
      </c>
      <c r="O50" s="745">
        <v>0.5</v>
      </c>
      <c r="P50" s="663">
        <v>131.54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50</v>
      </c>
      <c r="B51" s="662" t="s">
        <v>575</v>
      </c>
      <c r="C51" s="662" t="s">
        <v>4575</v>
      </c>
      <c r="D51" s="743" t="s">
        <v>5977</v>
      </c>
      <c r="E51" s="744" t="s">
        <v>4583</v>
      </c>
      <c r="F51" s="662" t="s">
        <v>4572</v>
      </c>
      <c r="G51" s="662" t="s">
        <v>4663</v>
      </c>
      <c r="H51" s="662" t="s">
        <v>1772</v>
      </c>
      <c r="I51" s="662" t="s">
        <v>1972</v>
      </c>
      <c r="J51" s="662" t="s">
        <v>1973</v>
      </c>
      <c r="K51" s="662" t="s">
        <v>608</v>
      </c>
      <c r="L51" s="663">
        <v>109.97</v>
      </c>
      <c r="M51" s="663">
        <v>109.97</v>
      </c>
      <c r="N51" s="662">
        <v>1</v>
      </c>
      <c r="O51" s="745">
        <v>1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50</v>
      </c>
      <c r="B52" s="662" t="s">
        <v>575</v>
      </c>
      <c r="C52" s="662" t="s">
        <v>4575</v>
      </c>
      <c r="D52" s="743" t="s">
        <v>5977</v>
      </c>
      <c r="E52" s="744" t="s">
        <v>4583</v>
      </c>
      <c r="F52" s="662" t="s">
        <v>4572</v>
      </c>
      <c r="G52" s="662" t="s">
        <v>4664</v>
      </c>
      <c r="H52" s="662" t="s">
        <v>576</v>
      </c>
      <c r="I52" s="662" t="s">
        <v>4665</v>
      </c>
      <c r="J52" s="662" t="s">
        <v>921</v>
      </c>
      <c r="K52" s="662" t="s">
        <v>4666</v>
      </c>
      <c r="L52" s="663">
        <v>0</v>
      </c>
      <c r="M52" s="663">
        <v>0</v>
      </c>
      <c r="N52" s="662">
        <v>1</v>
      </c>
      <c r="O52" s="745">
        <v>1</v>
      </c>
      <c r="P52" s="663"/>
      <c r="Q52" s="678"/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50</v>
      </c>
      <c r="B53" s="662" t="s">
        <v>575</v>
      </c>
      <c r="C53" s="662" t="s">
        <v>4575</v>
      </c>
      <c r="D53" s="743" t="s">
        <v>5977</v>
      </c>
      <c r="E53" s="744" t="s">
        <v>4583</v>
      </c>
      <c r="F53" s="662" t="s">
        <v>4572</v>
      </c>
      <c r="G53" s="662" t="s">
        <v>4664</v>
      </c>
      <c r="H53" s="662" t="s">
        <v>576</v>
      </c>
      <c r="I53" s="662" t="s">
        <v>4667</v>
      </c>
      <c r="J53" s="662" t="s">
        <v>925</v>
      </c>
      <c r="K53" s="662" t="s">
        <v>926</v>
      </c>
      <c r="L53" s="663">
        <v>87.89</v>
      </c>
      <c r="M53" s="663">
        <v>87.89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50</v>
      </c>
      <c r="B54" s="662" t="s">
        <v>575</v>
      </c>
      <c r="C54" s="662" t="s">
        <v>4575</v>
      </c>
      <c r="D54" s="743" t="s">
        <v>5977</v>
      </c>
      <c r="E54" s="744" t="s">
        <v>4583</v>
      </c>
      <c r="F54" s="662" t="s">
        <v>4572</v>
      </c>
      <c r="G54" s="662" t="s">
        <v>4668</v>
      </c>
      <c r="H54" s="662" t="s">
        <v>1772</v>
      </c>
      <c r="I54" s="662" t="s">
        <v>1990</v>
      </c>
      <c r="J54" s="662" t="s">
        <v>4353</v>
      </c>
      <c r="K54" s="662" t="s">
        <v>4354</v>
      </c>
      <c r="L54" s="663">
        <v>120.61</v>
      </c>
      <c r="M54" s="663">
        <v>361.83</v>
      </c>
      <c r="N54" s="662">
        <v>3</v>
      </c>
      <c r="O54" s="745">
        <v>1.5</v>
      </c>
      <c r="P54" s="663">
        <v>120.61</v>
      </c>
      <c r="Q54" s="678">
        <v>0.33333333333333337</v>
      </c>
      <c r="R54" s="662">
        <v>1</v>
      </c>
      <c r="S54" s="678">
        <v>0.33333333333333331</v>
      </c>
      <c r="T54" s="745">
        <v>0.5</v>
      </c>
      <c r="U54" s="701">
        <v>0.33333333333333331</v>
      </c>
    </row>
    <row r="55" spans="1:21" ht="14.4" customHeight="1" x14ac:dyDescent="0.3">
      <c r="A55" s="661">
        <v>50</v>
      </c>
      <c r="B55" s="662" t="s">
        <v>575</v>
      </c>
      <c r="C55" s="662" t="s">
        <v>4575</v>
      </c>
      <c r="D55" s="743" t="s">
        <v>5977</v>
      </c>
      <c r="E55" s="744" t="s">
        <v>4583</v>
      </c>
      <c r="F55" s="662" t="s">
        <v>4572</v>
      </c>
      <c r="G55" s="662" t="s">
        <v>4668</v>
      </c>
      <c r="H55" s="662" t="s">
        <v>1772</v>
      </c>
      <c r="I55" s="662" t="s">
        <v>1909</v>
      </c>
      <c r="J55" s="662" t="s">
        <v>4355</v>
      </c>
      <c r="K55" s="662" t="s">
        <v>1130</v>
      </c>
      <c r="L55" s="663">
        <v>184.74</v>
      </c>
      <c r="M55" s="663">
        <v>1108.44</v>
      </c>
      <c r="N55" s="662">
        <v>6</v>
      </c>
      <c r="O55" s="745">
        <v>3</v>
      </c>
      <c r="P55" s="663">
        <v>184.74</v>
      </c>
      <c r="Q55" s="678">
        <v>0.16666666666666666</v>
      </c>
      <c r="R55" s="662">
        <v>1</v>
      </c>
      <c r="S55" s="678">
        <v>0.16666666666666666</v>
      </c>
      <c r="T55" s="745">
        <v>0.5</v>
      </c>
      <c r="U55" s="701">
        <v>0.16666666666666666</v>
      </c>
    </row>
    <row r="56" spans="1:21" ht="14.4" customHeight="1" x14ac:dyDescent="0.3">
      <c r="A56" s="661">
        <v>50</v>
      </c>
      <c r="B56" s="662" t="s">
        <v>575</v>
      </c>
      <c r="C56" s="662" t="s">
        <v>4575</v>
      </c>
      <c r="D56" s="743" t="s">
        <v>5977</v>
      </c>
      <c r="E56" s="744" t="s">
        <v>4583</v>
      </c>
      <c r="F56" s="662" t="s">
        <v>4572</v>
      </c>
      <c r="G56" s="662" t="s">
        <v>4669</v>
      </c>
      <c r="H56" s="662" t="s">
        <v>576</v>
      </c>
      <c r="I56" s="662" t="s">
        <v>1699</v>
      </c>
      <c r="J56" s="662" t="s">
        <v>1700</v>
      </c>
      <c r="K56" s="662" t="s">
        <v>4670</v>
      </c>
      <c r="L56" s="663">
        <v>280.77</v>
      </c>
      <c r="M56" s="663">
        <v>280.77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50</v>
      </c>
      <c r="B57" s="662" t="s">
        <v>575</v>
      </c>
      <c r="C57" s="662" t="s">
        <v>4575</v>
      </c>
      <c r="D57" s="743" t="s">
        <v>5977</v>
      </c>
      <c r="E57" s="744" t="s">
        <v>4584</v>
      </c>
      <c r="F57" s="662" t="s">
        <v>4572</v>
      </c>
      <c r="G57" s="662" t="s">
        <v>4671</v>
      </c>
      <c r="H57" s="662" t="s">
        <v>576</v>
      </c>
      <c r="I57" s="662" t="s">
        <v>3097</v>
      </c>
      <c r="J57" s="662" t="s">
        <v>4672</v>
      </c>
      <c r="K57" s="662" t="s">
        <v>1103</v>
      </c>
      <c r="L57" s="663">
        <v>35.11</v>
      </c>
      <c r="M57" s="663">
        <v>35.11</v>
      </c>
      <c r="N57" s="662">
        <v>1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50</v>
      </c>
      <c r="B58" s="662" t="s">
        <v>575</v>
      </c>
      <c r="C58" s="662" t="s">
        <v>4575</v>
      </c>
      <c r="D58" s="743" t="s">
        <v>5977</v>
      </c>
      <c r="E58" s="744" t="s">
        <v>4584</v>
      </c>
      <c r="F58" s="662" t="s">
        <v>4572</v>
      </c>
      <c r="G58" s="662" t="s">
        <v>4598</v>
      </c>
      <c r="H58" s="662" t="s">
        <v>576</v>
      </c>
      <c r="I58" s="662" t="s">
        <v>1090</v>
      </c>
      <c r="J58" s="662" t="s">
        <v>1091</v>
      </c>
      <c r="K58" s="662" t="s">
        <v>1092</v>
      </c>
      <c r="L58" s="663">
        <v>72.55</v>
      </c>
      <c r="M58" s="663">
        <v>72.55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50</v>
      </c>
      <c r="B59" s="662" t="s">
        <v>575</v>
      </c>
      <c r="C59" s="662" t="s">
        <v>4575</v>
      </c>
      <c r="D59" s="743" t="s">
        <v>5977</v>
      </c>
      <c r="E59" s="744" t="s">
        <v>4584</v>
      </c>
      <c r="F59" s="662" t="s">
        <v>4572</v>
      </c>
      <c r="G59" s="662" t="s">
        <v>4598</v>
      </c>
      <c r="H59" s="662" t="s">
        <v>576</v>
      </c>
      <c r="I59" s="662" t="s">
        <v>713</v>
      </c>
      <c r="J59" s="662" t="s">
        <v>4599</v>
      </c>
      <c r="K59" s="662" t="s">
        <v>4600</v>
      </c>
      <c r="L59" s="663">
        <v>42.85</v>
      </c>
      <c r="M59" s="663">
        <v>42.85</v>
      </c>
      <c r="N59" s="662">
        <v>1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50</v>
      </c>
      <c r="B60" s="662" t="s">
        <v>575</v>
      </c>
      <c r="C60" s="662" t="s">
        <v>4575</v>
      </c>
      <c r="D60" s="743" t="s">
        <v>5977</v>
      </c>
      <c r="E60" s="744" t="s">
        <v>4584</v>
      </c>
      <c r="F60" s="662" t="s">
        <v>4572</v>
      </c>
      <c r="G60" s="662" t="s">
        <v>4673</v>
      </c>
      <c r="H60" s="662" t="s">
        <v>1772</v>
      </c>
      <c r="I60" s="662" t="s">
        <v>1893</v>
      </c>
      <c r="J60" s="662" t="s">
        <v>4491</v>
      </c>
      <c r="K60" s="662" t="s">
        <v>4490</v>
      </c>
      <c r="L60" s="663">
        <v>4.7</v>
      </c>
      <c r="M60" s="663">
        <v>4.7</v>
      </c>
      <c r="N60" s="662">
        <v>1</v>
      </c>
      <c r="O60" s="745">
        <v>1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50</v>
      </c>
      <c r="B61" s="662" t="s">
        <v>575</v>
      </c>
      <c r="C61" s="662" t="s">
        <v>4575</v>
      </c>
      <c r="D61" s="743" t="s">
        <v>5977</v>
      </c>
      <c r="E61" s="744" t="s">
        <v>4584</v>
      </c>
      <c r="F61" s="662" t="s">
        <v>4572</v>
      </c>
      <c r="G61" s="662" t="s">
        <v>4601</v>
      </c>
      <c r="H61" s="662" t="s">
        <v>1772</v>
      </c>
      <c r="I61" s="662" t="s">
        <v>1794</v>
      </c>
      <c r="J61" s="662" t="s">
        <v>1795</v>
      </c>
      <c r="K61" s="662" t="s">
        <v>4373</v>
      </c>
      <c r="L61" s="663">
        <v>72</v>
      </c>
      <c r="M61" s="663">
        <v>936</v>
      </c>
      <c r="N61" s="662">
        <v>13</v>
      </c>
      <c r="O61" s="745">
        <v>6.5</v>
      </c>
      <c r="P61" s="663">
        <v>216</v>
      </c>
      <c r="Q61" s="678">
        <v>0.23076923076923078</v>
      </c>
      <c r="R61" s="662">
        <v>3</v>
      </c>
      <c r="S61" s="678">
        <v>0.23076923076923078</v>
      </c>
      <c r="T61" s="745">
        <v>1.5</v>
      </c>
      <c r="U61" s="701">
        <v>0.23076923076923078</v>
      </c>
    </row>
    <row r="62" spans="1:21" ht="14.4" customHeight="1" x14ac:dyDescent="0.3">
      <c r="A62" s="661">
        <v>50</v>
      </c>
      <c r="B62" s="662" t="s">
        <v>575</v>
      </c>
      <c r="C62" s="662" t="s">
        <v>4575</v>
      </c>
      <c r="D62" s="743" t="s">
        <v>5977</v>
      </c>
      <c r="E62" s="744" t="s">
        <v>4584</v>
      </c>
      <c r="F62" s="662" t="s">
        <v>4572</v>
      </c>
      <c r="G62" s="662" t="s">
        <v>4601</v>
      </c>
      <c r="H62" s="662" t="s">
        <v>1772</v>
      </c>
      <c r="I62" s="662" t="s">
        <v>1798</v>
      </c>
      <c r="J62" s="662" t="s">
        <v>1795</v>
      </c>
      <c r="K62" s="662" t="s">
        <v>4374</v>
      </c>
      <c r="L62" s="663">
        <v>144.01</v>
      </c>
      <c r="M62" s="663">
        <v>144.01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50</v>
      </c>
      <c r="B63" s="662" t="s">
        <v>575</v>
      </c>
      <c r="C63" s="662" t="s">
        <v>4575</v>
      </c>
      <c r="D63" s="743" t="s">
        <v>5977</v>
      </c>
      <c r="E63" s="744" t="s">
        <v>4584</v>
      </c>
      <c r="F63" s="662" t="s">
        <v>4572</v>
      </c>
      <c r="G63" s="662" t="s">
        <v>4674</v>
      </c>
      <c r="H63" s="662" t="s">
        <v>576</v>
      </c>
      <c r="I63" s="662" t="s">
        <v>4675</v>
      </c>
      <c r="J63" s="662" t="s">
        <v>4676</v>
      </c>
      <c r="K63" s="662" t="s">
        <v>1136</v>
      </c>
      <c r="L63" s="663">
        <v>62.18</v>
      </c>
      <c r="M63" s="663">
        <v>62.18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50</v>
      </c>
      <c r="B64" s="662" t="s">
        <v>575</v>
      </c>
      <c r="C64" s="662" t="s">
        <v>4575</v>
      </c>
      <c r="D64" s="743" t="s">
        <v>5977</v>
      </c>
      <c r="E64" s="744" t="s">
        <v>4584</v>
      </c>
      <c r="F64" s="662" t="s">
        <v>4572</v>
      </c>
      <c r="G64" s="662" t="s">
        <v>4677</v>
      </c>
      <c r="H64" s="662" t="s">
        <v>1772</v>
      </c>
      <c r="I64" s="662" t="s">
        <v>2290</v>
      </c>
      <c r="J64" s="662" t="s">
        <v>2116</v>
      </c>
      <c r="K64" s="662" t="s">
        <v>4420</v>
      </c>
      <c r="L64" s="663">
        <v>154.36000000000001</v>
      </c>
      <c r="M64" s="663">
        <v>154.36000000000001</v>
      </c>
      <c r="N64" s="662">
        <v>1</v>
      </c>
      <c r="O64" s="745">
        <v>0.5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50</v>
      </c>
      <c r="B65" s="662" t="s">
        <v>575</v>
      </c>
      <c r="C65" s="662" t="s">
        <v>4575</v>
      </c>
      <c r="D65" s="743" t="s">
        <v>5977</v>
      </c>
      <c r="E65" s="744" t="s">
        <v>4584</v>
      </c>
      <c r="F65" s="662" t="s">
        <v>4572</v>
      </c>
      <c r="G65" s="662" t="s">
        <v>4602</v>
      </c>
      <c r="H65" s="662" t="s">
        <v>1772</v>
      </c>
      <c r="I65" s="662" t="s">
        <v>4678</v>
      </c>
      <c r="J65" s="662" t="s">
        <v>4679</v>
      </c>
      <c r="K65" s="662" t="s">
        <v>4680</v>
      </c>
      <c r="L65" s="663">
        <v>278.64</v>
      </c>
      <c r="M65" s="663">
        <v>835.92</v>
      </c>
      <c r="N65" s="662">
        <v>3</v>
      </c>
      <c r="O65" s="745">
        <v>1.5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50</v>
      </c>
      <c r="B66" s="662" t="s">
        <v>575</v>
      </c>
      <c r="C66" s="662" t="s">
        <v>4575</v>
      </c>
      <c r="D66" s="743" t="s">
        <v>5977</v>
      </c>
      <c r="E66" s="744" t="s">
        <v>4584</v>
      </c>
      <c r="F66" s="662" t="s">
        <v>4572</v>
      </c>
      <c r="G66" s="662" t="s">
        <v>4602</v>
      </c>
      <c r="H66" s="662" t="s">
        <v>1772</v>
      </c>
      <c r="I66" s="662" t="s">
        <v>1901</v>
      </c>
      <c r="J66" s="662" t="s">
        <v>1906</v>
      </c>
      <c r="K66" s="662" t="s">
        <v>1065</v>
      </c>
      <c r="L66" s="663">
        <v>124.91</v>
      </c>
      <c r="M66" s="663">
        <v>124.91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50</v>
      </c>
      <c r="B67" s="662" t="s">
        <v>575</v>
      </c>
      <c r="C67" s="662" t="s">
        <v>4575</v>
      </c>
      <c r="D67" s="743" t="s">
        <v>5977</v>
      </c>
      <c r="E67" s="744" t="s">
        <v>4584</v>
      </c>
      <c r="F67" s="662" t="s">
        <v>4572</v>
      </c>
      <c r="G67" s="662" t="s">
        <v>4602</v>
      </c>
      <c r="H67" s="662" t="s">
        <v>1772</v>
      </c>
      <c r="I67" s="662" t="s">
        <v>1901</v>
      </c>
      <c r="J67" s="662" t="s">
        <v>1906</v>
      </c>
      <c r="K67" s="662" t="s">
        <v>1065</v>
      </c>
      <c r="L67" s="663">
        <v>117.73</v>
      </c>
      <c r="M67" s="663">
        <v>353.19</v>
      </c>
      <c r="N67" s="662">
        <v>3</v>
      </c>
      <c r="O67" s="745">
        <v>2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50</v>
      </c>
      <c r="B68" s="662" t="s">
        <v>575</v>
      </c>
      <c r="C68" s="662" t="s">
        <v>4575</v>
      </c>
      <c r="D68" s="743" t="s">
        <v>5977</v>
      </c>
      <c r="E68" s="744" t="s">
        <v>4584</v>
      </c>
      <c r="F68" s="662" t="s">
        <v>4572</v>
      </c>
      <c r="G68" s="662" t="s">
        <v>4602</v>
      </c>
      <c r="H68" s="662" t="s">
        <v>1772</v>
      </c>
      <c r="I68" s="662" t="s">
        <v>1982</v>
      </c>
      <c r="J68" s="662" t="s">
        <v>1987</v>
      </c>
      <c r="K68" s="662" t="s">
        <v>2013</v>
      </c>
      <c r="L68" s="663">
        <v>193.1</v>
      </c>
      <c r="M68" s="663">
        <v>1158.5999999999999</v>
      </c>
      <c r="N68" s="662">
        <v>6</v>
      </c>
      <c r="O68" s="745">
        <v>4</v>
      </c>
      <c r="P68" s="663">
        <v>193.1</v>
      </c>
      <c r="Q68" s="678">
        <v>0.16666666666666669</v>
      </c>
      <c r="R68" s="662">
        <v>1</v>
      </c>
      <c r="S68" s="678">
        <v>0.16666666666666666</v>
      </c>
      <c r="T68" s="745">
        <v>1</v>
      </c>
      <c r="U68" s="701">
        <v>0.25</v>
      </c>
    </row>
    <row r="69" spans="1:21" ht="14.4" customHeight="1" x14ac:dyDescent="0.3">
      <c r="A69" s="661">
        <v>50</v>
      </c>
      <c r="B69" s="662" t="s">
        <v>575</v>
      </c>
      <c r="C69" s="662" t="s">
        <v>4575</v>
      </c>
      <c r="D69" s="743" t="s">
        <v>5977</v>
      </c>
      <c r="E69" s="744" t="s">
        <v>4584</v>
      </c>
      <c r="F69" s="662" t="s">
        <v>4572</v>
      </c>
      <c r="G69" s="662" t="s">
        <v>4602</v>
      </c>
      <c r="H69" s="662" t="s">
        <v>1772</v>
      </c>
      <c r="I69" s="662" t="s">
        <v>1982</v>
      </c>
      <c r="J69" s="662" t="s">
        <v>1987</v>
      </c>
      <c r="K69" s="662" t="s">
        <v>2013</v>
      </c>
      <c r="L69" s="663">
        <v>181.13</v>
      </c>
      <c r="M69" s="663">
        <v>3441.4700000000012</v>
      </c>
      <c r="N69" s="662">
        <v>19</v>
      </c>
      <c r="O69" s="745">
        <v>11</v>
      </c>
      <c r="P69" s="663">
        <v>181.13</v>
      </c>
      <c r="Q69" s="678">
        <v>5.2631578947368404E-2</v>
      </c>
      <c r="R69" s="662">
        <v>1</v>
      </c>
      <c r="S69" s="678">
        <v>5.2631578947368418E-2</v>
      </c>
      <c r="T69" s="745">
        <v>0.5</v>
      </c>
      <c r="U69" s="701">
        <v>4.5454545454545456E-2</v>
      </c>
    </row>
    <row r="70" spans="1:21" ht="14.4" customHeight="1" x14ac:dyDescent="0.3">
      <c r="A70" s="661">
        <v>50</v>
      </c>
      <c r="B70" s="662" t="s">
        <v>575</v>
      </c>
      <c r="C70" s="662" t="s">
        <v>4575</v>
      </c>
      <c r="D70" s="743" t="s">
        <v>5977</v>
      </c>
      <c r="E70" s="744" t="s">
        <v>4584</v>
      </c>
      <c r="F70" s="662" t="s">
        <v>4572</v>
      </c>
      <c r="G70" s="662" t="s">
        <v>4681</v>
      </c>
      <c r="H70" s="662" t="s">
        <v>1772</v>
      </c>
      <c r="I70" s="662" t="s">
        <v>1853</v>
      </c>
      <c r="J70" s="662" t="s">
        <v>1854</v>
      </c>
      <c r="K70" s="662" t="s">
        <v>1620</v>
      </c>
      <c r="L70" s="663">
        <v>65.540000000000006</v>
      </c>
      <c r="M70" s="663">
        <v>65.540000000000006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50</v>
      </c>
      <c r="B71" s="662" t="s">
        <v>575</v>
      </c>
      <c r="C71" s="662" t="s">
        <v>4575</v>
      </c>
      <c r="D71" s="743" t="s">
        <v>5977</v>
      </c>
      <c r="E71" s="744" t="s">
        <v>4584</v>
      </c>
      <c r="F71" s="662" t="s">
        <v>4572</v>
      </c>
      <c r="G71" s="662" t="s">
        <v>4605</v>
      </c>
      <c r="H71" s="662" t="s">
        <v>576</v>
      </c>
      <c r="I71" s="662" t="s">
        <v>4682</v>
      </c>
      <c r="J71" s="662" t="s">
        <v>4683</v>
      </c>
      <c r="K71" s="662" t="s">
        <v>4684</v>
      </c>
      <c r="L71" s="663">
        <v>16.38</v>
      </c>
      <c r="M71" s="663">
        <v>16.38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50</v>
      </c>
      <c r="B72" s="662" t="s">
        <v>575</v>
      </c>
      <c r="C72" s="662" t="s">
        <v>4575</v>
      </c>
      <c r="D72" s="743" t="s">
        <v>5977</v>
      </c>
      <c r="E72" s="744" t="s">
        <v>4584</v>
      </c>
      <c r="F72" s="662" t="s">
        <v>4572</v>
      </c>
      <c r="G72" s="662" t="s">
        <v>4605</v>
      </c>
      <c r="H72" s="662" t="s">
        <v>576</v>
      </c>
      <c r="I72" s="662" t="s">
        <v>4685</v>
      </c>
      <c r="J72" s="662" t="s">
        <v>4683</v>
      </c>
      <c r="K72" s="662" t="s">
        <v>4686</v>
      </c>
      <c r="L72" s="663">
        <v>0</v>
      </c>
      <c r="M72" s="663">
        <v>0</v>
      </c>
      <c r="N72" s="662">
        <v>1</v>
      </c>
      <c r="O72" s="745">
        <v>0.5</v>
      </c>
      <c r="P72" s="663"/>
      <c r="Q72" s="678"/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50</v>
      </c>
      <c r="B73" s="662" t="s">
        <v>575</v>
      </c>
      <c r="C73" s="662" t="s">
        <v>4575</v>
      </c>
      <c r="D73" s="743" t="s">
        <v>5977</v>
      </c>
      <c r="E73" s="744" t="s">
        <v>4584</v>
      </c>
      <c r="F73" s="662" t="s">
        <v>4572</v>
      </c>
      <c r="G73" s="662" t="s">
        <v>4605</v>
      </c>
      <c r="H73" s="662" t="s">
        <v>1772</v>
      </c>
      <c r="I73" s="662" t="s">
        <v>1842</v>
      </c>
      <c r="J73" s="662" t="s">
        <v>1843</v>
      </c>
      <c r="K73" s="662" t="s">
        <v>1402</v>
      </c>
      <c r="L73" s="663">
        <v>35.11</v>
      </c>
      <c r="M73" s="663">
        <v>807.5300000000002</v>
      </c>
      <c r="N73" s="662">
        <v>23</v>
      </c>
      <c r="O73" s="745">
        <v>12</v>
      </c>
      <c r="P73" s="663">
        <v>35.11</v>
      </c>
      <c r="Q73" s="678">
        <v>4.3478260869565209E-2</v>
      </c>
      <c r="R73" s="662">
        <v>1</v>
      </c>
      <c r="S73" s="678">
        <v>4.3478260869565216E-2</v>
      </c>
      <c r="T73" s="745">
        <v>0.5</v>
      </c>
      <c r="U73" s="701">
        <v>4.1666666666666664E-2</v>
      </c>
    </row>
    <row r="74" spans="1:21" ht="14.4" customHeight="1" x14ac:dyDescent="0.3">
      <c r="A74" s="661">
        <v>50</v>
      </c>
      <c r="B74" s="662" t="s">
        <v>575</v>
      </c>
      <c r="C74" s="662" t="s">
        <v>4575</v>
      </c>
      <c r="D74" s="743" t="s">
        <v>5977</v>
      </c>
      <c r="E74" s="744" t="s">
        <v>4584</v>
      </c>
      <c r="F74" s="662" t="s">
        <v>4572</v>
      </c>
      <c r="G74" s="662" t="s">
        <v>4605</v>
      </c>
      <c r="H74" s="662" t="s">
        <v>1772</v>
      </c>
      <c r="I74" s="662" t="s">
        <v>1845</v>
      </c>
      <c r="J74" s="662" t="s">
        <v>1846</v>
      </c>
      <c r="K74" s="662" t="s">
        <v>1847</v>
      </c>
      <c r="L74" s="663">
        <v>70.23</v>
      </c>
      <c r="M74" s="663">
        <v>140.46</v>
      </c>
      <c r="N74" s="662">
        <v>2</v>
      </c>
      <c r="O74" s="745">
        <v>1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50</v>
      </c>
      <c r="B75" s="662" t="s">
        <v>575</v>
      </c>
      <c r="C75" s="662" t="s">
        <v>4575</v>
      </c>
      <c r="D75" s="743" t="s">
        <v>5977</v>
      </c>
      <c r="E75" s="744" t="s">
        <v>4584</v>
      </c>
      <c r="F75" s="662" t="s">
        <v>4572</v>
      </c>
      <c r="G75" s="662" t="s">
        <v>4687</v>
      </c>
      <c r="H75" s="662" t="s">
        <v>576</v>
      </c>
      <c r="I75" s="662" t="s">
        <v>2231</v>
      </c>
      <c r="J75" s="662" t="s">
        <v>2232</v>
      </c>
      <c r="K75" s="662" t="s">
        <v>4462</v>
      </c>
      <c r="L75" s="663">
        <v>66.819999999999993</v>
      </c>
      <c r="M75" s="663">
        <v>66.819999999999993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50</v>
      </c>
      <c r="B76" s="662" t="s">
        <v>575</v>
      </c>
      <c r="C76" s="662" t="s">
        <v>4575</v>
      </c>
      <c r="D76" s="743" t="s">
        <v>5977</v>
      </c>
      <c r="E76" s="744" t="s">
        <v>4584</v>
      </c>
      <c r="F76" s="662" t="s">
        <v>4572</v>
      </c>
      <c r="G76" s="662" t="s">
        <v>4688</v>
      </c>
      <c r="H76" s="662" t="s">
        <v>1772</v>
      </c>
      <c r="I76" s="662" t="s">
        <v>2763</v>
      </c>
      <c r="J76" s="662" t="s">
        <v>1813</v>
      </c>
      <c r="K76" s="662" t="s">
        <v>1065</v>
      </c>
      <c r="L76" s="663">
        <v>132</v>
      </c>
      <c r="M76" s="663">
        <v>132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50</v>
      </c>
      <c r="B77" s="662" t="s">
        <v>575</v>
      </c>
      <c r="C77" s="662" t="s">
        <v>4575</v>
      </c>
      <c r="D77" s="743" t="s">
        <v>5977</v>
      </c>
      <c r="E77" s="744" t="s">
        <v>4584</v>
      </c>
      <c r="F77" s="662" t="s">
        <v>4572</v>
      </c>
      <c r="G77" s="662" t="s">
        <v>4689</v>
      </c>
      <c r="H77" s="662" t="s">
        <v>576</v>
      </c>
      <c r="I77" s="662" t="s">
        <v>1023</v>
      </c>
      <c r="J77" s="662" t="s">
        <v>1024</v>
      </c>
      <c r="K77" s="662" t="s">
        <v>4367</v>
      </c>
      <c r="L77" s="663">
        <v>2026.32</v>
      </c>
      <c r="M77" s="663">
        <v>2026.32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50</v>
      </c>
      <c r="B78" s="662" t="s">
        <v>575</v>
      </c>
      <c r="C78" s="662" t="s">
        <v>4575</v>
      </c>
      <c r="D78" s="743" t="s">
        <v>5977</v>
      </c>
      <c r="E78" s="744" t="s">
        <v>4584</v>
      </c>
      <c r="F78" s="662" t="s">
        <v>4572</v>
      </c>
      <c r="G78" s="662" t="s">
        <v>4689</v>
      </c>
      <c r="H78" s="662" t="s">
        <v>576</v>
      </c>
      <c r="I78" s="662" t="s">
        <v>1023</v>
      </c>
      <c r="J78" s="662" t="s">
        <v>1024</v>
      </c>
      <c r="K78" s="662" t="s">
        <v>4367</v>
      </c>
      <c r="L78" s="663">
        <v>1891.17</v>
      </c>
      <c r="M78" s="663">
        <v>1891.17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50</v>
      </c>
      <c r="B79" s="662" t="s">
        <v>575</v>
      </c>
      <c r="C79" s="662" t="s">
        <v>4575</v>
      </c>
      <c r="D79" s="743" t="s">
        <v>5977</v>
      </c>
      <c r="E79" s="744" t="s">
        <v>4584</v>
      </c>
      <c r="F79" s="662" t="s">
        <v>4572</v>
      </c>
      <c r="G79" s="662" t="s">
        <v>4689</v>
      </c>
      <c r="H79" s="662" t="s">
        <v>576</v>
      </c>
      <c r="I79" s="662" t="s">
        <v>4690</v>
      </c>
      <c r="J79" s="662" t="s">
        <v>4691</v>
      </c>
      <c r="K79" s="662" t="s">
        <v>4692</v>
      </c>
      <c r="L79" s="663">
        <v>2026.32</v>
      </c>
      <c r="M79" s="663">
        <v>2026.32</v>
      </c>
      <c r="N79" s="662">
        <v>1</v>
      </c>
      <c r="O79" s="745">
        <v>0.5</v>
      </c>
      <c r="P79" s="663">
        <v>2026.32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50</v>
      </c>
      <c r="B80" s="662" t="s">
        <v>575</v>
      </c>
      <c r="C80" s="662" t="s">
        <v>4575</v>
      </c>
      <c r="D80" s="743" t="s">
        <v>5977</v>
      </c>
      <c r="E80" s="744" t="s">
        <v>4584</v>
      </c>
      <c r="F80" s="662" t="s">
        <v>4572</v>
      </c>
      <c r="G80" s="662" t="s">
        <v>4693</v>
      </c>
      <c r="H80" s="662" t="s">
        <v>576</v>
      </c>
      <c r="I80" s="662" t="s">
        <v>3749</v>
      </c>
      <c r="J80" s="662" t="s">
        <v>2388</v>
      </c>
      <c r="K80" s="662" t="s">
        <v>4694</v>
      </c>
      <c r="L80" s="663">
        <v>748.21</v>
      </c>
      <c r="M80" s="663">
        <v>1496.42</v>
      </c>
      <c r="N80" s="662">
        <v>2</v>
      </c>
      <c r="O80" s="745">
        <v>0.5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50</v>
      </c>
      <c r="B81" s="662" t="s">
        <v>575</v>
      </c>
      <c r="C81" s="662" t="s">
        <v>4575</v>
      </c>
      <c r="D81" s="743" t="s">
        <v>5977</v>
      </c>
      <c r="E81" s="744" t="s">
        <v>4584</v>
      </c>
      <c r="F81" s="662" t="s">
        <v>4572</v>
      </c>
      <c r="G81" s="662" t="s">
        <v>4606</v>
      </c>
      <c r="H81" s="662" t="s">
        <v>576</v>
      </c>
      <c r="I81" s="662" t="s">
        <v>874</v>
      </c>
      <c r="J81" s="662" t="s">
        <v>875</v>
      </c>
      <c r="K81" s="662" t="s">
        <v>4695</v>
      </c>
      <c r="L81" s="663">
        <v>58.97</v>
      </c>
      <c r="M81" s="663">
        <v>58.97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50</v>
      </c>
      <c r="B82" s="662" t="s">
        <v>575</v>
      </c>
      <c r="C82" s="662" t="s">
        <v>4575</v>
      </c>
      <c r="D82" s="743" t="s">
        <v>5977</v>
      </c>
      <c r="E82" s="744" t="s">
        <v>4584</v>
      </c>
      <c r="F82" s="662" t="s">
        <v>4572</v>
      </c>
      <c r="G82" s="662" t="s">
        <v>4606</v>
      </c>
      <c r="H82" s="662" t="s">
        <v>576</v>
      </c>
      <c r="I82" s="662" t="s">
        <v>4607</v>
      </c>
      <c r="J82" s="662" t="s">
        <v>4608</v>
      </c>
      <c r="K82" s="662" t="s">
        <v>4609</v>
      </c>
      <c r="L82" s="663">
        <v>0</v>
      </c>
      <c r="M82" s="663">
        <v>0</v>
      </c>
      <c r="N82" s="662">
        <v>5</v>
      </c>
      <c r="O82" s="745">
        <v>3</v>
      </c>
      <c r="P82" s="663">
        <v>0</v>
      </c>
      <c r="Q82" s="678"/>
      <c r="R82" s="662">
        <v>1</v>
      </c>
      <c r="S82" s="678">
        <v>0.2</v>
      </c>
      <c r="T82" s="745">
        <v>0.5</v>
      </c>
      <c r="U82" s="701">
        <v>0.16666666666666666</v>
      </c>
    </row>
    <row r="83" spans="1:21" ht="14.4" customHeight="1" x14ac:dyDescent="0.3">
      <c r="A83" s="661">
        <v>50</v>
      </c>
      <c r="B83" s="662" t="s">
        <v>575</v>
      </c>
      <c r="C83" s="662" t="s">
        <v>4575</v>
      </c>
      <c r="D83" s="743" t="s">
        <v>5977</v>
      </c>
      <c r="E83" s="744" t="s">
        <v>4584</v>
      </c>
      <c r="F83" s="662" t="s">
        <v>4572</v>
      </c>
      <c r="G83" s="662" t="s">
        <v>4606</v>
      </c>
      <c r="H83" s="662" t="s">
        <v>576</v>
      </c>
      <c r="I83" s="662" t="s">
        <v>1008</v>
      </c>
      <c r="J83" s="662" t="s">
        <v>4608</v>
      </c>
      <c r="K83" s="662" t="s">
        <v>4610</v>
      </c>
      <c r="L83" s="663">
        <v>63.7</v>
      </c>
      <c r="M83" s="663">
        <v>445.9</v>
      </c>
      <c r="N83" s="662">
        <v>7</v>
      </c>
      <c r="O83" s="745">
        <v>3.5</v>
      </c>
      <c r="P83" s="663">
        <v>63.7</v>
      </c>
      <c r="Q83" s="678">
        <v>0.14285714285714288</v>
      </c>
      <c r="R83" s="662">
        <v>1</v>
      </c>
      <c r="S83" s="678">
        <v>0.14285714285714285</v>
      </c>
      <c r="T83" s="745">
        <v>0.5</v>
      </c>
      <c r="U83" s="701">
        <v>0.14285714285714285</v>
      </c>
    </row>
    <row r="84" spans="1:21" ht="14.4" customHeight="1" x14ac:dyDescent="0.3">
      <c r="A84" s="661">
        <v>50</v>
      </c>
      <c r="B84" s="662" t="s">
        <v>575</v>
      </c>
      <c r="C84" s="662" t="s">
        <v>4575</v>
      </c>
      <c r="D84" s="743" t="s">
        <v>5977</v>
      </c>
      <c r="E84" s="744" t="s">
        <v>4584</v>
      </c>
      <c r="F84" s="662" t="s">
        <v>4572</v>
      </c>
      <c r="G84" s="662" t="s">
        <v>4613</v>
      </c>
      <c r="H84" s="662" t="s">
        <v>576</v>
      </c>
      <c r="I84" s="662" t="s">
        <v>1098</v>
      </c>
      <c r="J84" s="662" t="s">
        <v>1099</v>
      </c>
      <c r="K84" s="662" t="s">
        <v>1100</v>
      </c>
      <c r="L84" s="663">
        <v>107.57</v>
      </c>
      <c r="M84" s="663">
        <v>107.57</v>
      </c>
      <c r="N84" s="662">
        <v>1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50</v>
      </c>
      <c r="B85" s="662" t="s">
        <v>575</v>
      </c>
      <c r="C85" s="662" t="s">
        <v>4575</v>
      </c>
      <c r="D85" s="743" t="s">
        <v>5977</v>
      </c>
      <c r="E85" s="744" t="s">
        <v>4584</v>
      </c>
      <c r="F85" s="662" t="s">
        <v>4572</v>
      </c>
      <c r="G85" s="662" t="s">
        <v>4613</v>
      </c>
      <c r="H85" s="662" t="s">
        <v>576</v>
      </c>
      <c r="I85" s="662" t="s">
        <v>4696</v>
      </c>
      <c r="J85" s="662" t="s">
        <v>4615</v>
      </c>
      <c r="K85" s="662" t="s">
        <v>845</v>
      </c>
      <c r="L85" s="663">
        <v>53.78</v>
      </c>
      <c r="M85" s="663">
        <v>53.78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50</v>
      </c>
      <c r="B86" s="662" t="s">
        <v>575</v>
      </c>
      <c r="C86" s="662" t="s">
        <v>4575</v>
      </c>
      <c r="D86" s="743" t="s">
        <v>5977</v>
      </c>
      <c r="E86" s="744" t="s">
        <v>4584</v>
      </c>
      <c r="F86" s="662" t="s">
        <v>4572</v>
      </c>
      <c r="G86" s="662" t="s">
        <v>4613</v>
      </c>
      <c r="H86" s="662" t="s">
        <v>576</v>
      </c>
      <c r="I86" s="662" t="s">
        <v>843</v>
      </c>
      <c r="J86" s="662" t="s">
        <v>844</v>
      </c>
      <c r="K86" s="662" t="s">
        <v>845</v>
      </c>
      <c r="L86" s="663">
        <v>40.340000000000003</v>
      </c>
      <c r="M86" s="663">
        <v>40.340000000000003</v>
      </c>
      <c r="N86" s="662">
        <v>1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50</v>
      </c>
      <c r="B87" s="662" t="s">
        <v>575</v>
      </c>
      <c r="C87" s="662" t="s">
        <v>4575</v>
      </c>
      <c r="D87" s="743" t="s">
        <v>5977</v>
      </c>
      <c r="E87" s="744" t="s">
        <v>4584</v>
      </c>
      <c r="F87" s="662" t="s">
        <v>4572</v>
      </c>
      <c r="G87" s="662" t="s">
        <v>4613</v>
      </c>
      <c r="H87" s="662" t="s">
        <v>576</v>
      </c>
      <c r="I87" s="662" t="s">
        <v>4697</v>
      </c>
      <c r="J87" s="662" t="s">
        <v>2489</v>
      </c>
      <c r="K87" s="662" t="s">
        <v>1126</v>
      </c>
      <c r="L87" s="663">
        <v>0</v>
      </c>
      <c r="M87" s="663">
        <v>0</v>
      </c>
      <c r="N87" s="662">
        <v>1</v>
      </c>
      <c r="O87" s="745">
        <v>0.5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50</v>
      </c>
      <c r="B88" s="662" t="s">
        <v>575</v>
      </c>
      <c r="C88" s="662" t="s">
        <v>4575</v>
      </c>
      <c r="D88" s="743" t="s">
        <v>5977</v>
      </c>
      <c r="E88" s="744" t="s">
        <v>4584</v>
      </c>
      <c r="F88" s="662" t="s">
        <v>4572</v>
      </c>
      <c r="G88" s="662" t="s">
        <v>4613</v>
      </c>
      <c r="H88" s="662" t="s">
        <v>576</v>
      </c>
      <c r="I88" s="662" t="s">
        <v>2488</v>
      </c>
      <c r="J88" s="662" t="s">
        <v>2489</v>
      </c>
      <c r="K88" s="662" t="s">
        <v>2000</v>
      </c>
      <c r="L88" s="663">
        <v>32.270000000000003</v>
      </c>
      <c r="M88" s="663">
        <v>64.540000000000006</v>
      </c>
      <c r="N88" s="662">
        <v>2</v>
      </c>
      <c r="O88" s="745">
        <v>1.5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50</v>
      </c>
      <c r="B89" s="662" t="s">
        <v>575</v>
      </c>
      <c r="C89" s="662" t="s">
        <v>4575</v>
      </c>
      <c r="D89" s="743" t="s">
        <v>5977</v>
      </c>
      <c r="E89" s="744" t="s">
        <v>4584</v>
      </c>
      <c r="F89" s="662" t="s">
        <v>4572</v>
      </c>
      <c r="G89" s="662" t="s">
        <v>4698</v>
      </c>
      <c r="H89" s="662" t="s">
        <v>576</v>
      </c>
      <c r="I89" s="662" t="s">
        <v>4699</v>
      </c>
      <c r="J89" s="662" t="s">
        <v>4700</v>
      </c>
      <c r="K89" s="662" t="s">
        <v>1065</v>
      </c>
      <c r="L89" s="663">
        <v>18.55</v>
      </c>
      <c r="M89" s="663">
        <v>18.55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50</v>
      </c>
      <c r="B90" s="662" t="s">
        <v>575</v>
      </c>
      <c r="C90" s="662" t="s">
        <v>4575</v>
      </c>
      <c r="D90" s="743" t="s">
        <v>5977</v>
      </c>
      <c r="E90" s="744" t="s">
        <v>4584</v>
      </c>
      <c r="F90" s="662" t="s">
        <v>4572</v>
      </c>
      <c r="G90" s="662" t="s">
        <v>4701</v>
      </c>
      <c r="H90" s="662" t="s">
        <v>576</v>
      </c>
      <c r="I90" s="662" t="s">
        <v>1075</v>
      </c>
      <c r="J90" s="662" t="s">
        <v>1076</v>
      </c>
      <c r="K90" s="662" t="s">
        <v>1077</v>
      </c>
      <c r="L90" s="663">
        <v>33</v>
      </c>
      <c r="M90" s="663">
        <v>132</v>
      </c>
      <c r="N90" s="662">
        <v>4</v>
      </c>
      <c r="O90" s="745">
        <v>2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50</v>
      </c>
      <c r="B91" s="662" t="s">
        <v>575</v>
      </c>
      <c r="C91" s="662" t="s">
        <v>4575</v>
      </c>
      <c r="D91" s="743" t="s">
        <v>5977</v>
      </c>
      <c r="E91" s="744" t="s">
        <v>4584</v>
      </c>
      <c r="F91" s="662" t="s">
        <v>4572</v>
      </c>
      <c r="G91" s="662" t="s">
        <v>4702</v>
      </c>
      <c r="H91" s="662" t="s">
        <v>576</v>
      </c>
      <c r="I91" s="662" t="s">
        <v>3087</v>
      </c>
      <c r="J91" s="662" t="s">
        <v>3088</v>
      </c>
      <c r="K91" s="662" t="s">
        <v>4373</v>
      </c>
      <c r="L91" s="663">
        <v>0</v>
      </c>
      <c r="M91" s="663">
        <v>0</v>
      </c>
      <c r="N91" s="662">
        <v>1</v>
      </c>
      <c r="O91" s="745">
        <v>0.5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50</v>
      </c>
      <c r="B92" s="662" t="s">
        <v>575</v>
      </c>
      <c r="C92" s="662" t="s">
        <v>4575</v>
      </c>
      <c r="D92" s="743" t="s">
        <v>5977</v>
      </c>
      <c r="E92" s="744" t="s">
        <v>4584</v>
      </c>
      <c r="F92" s="662" t="s">
        <v>4572</v>
      </c>
      <c r="G92" s="662" t="s">
        <v>4703</v>
      </c>
      <c r="H92" s="662" t="s">
        <v>576</v>
      </c>
      <c r="I92" s="662" t="s">
        <v>1063</v>
      </c>
      <c r="J92" s="662" t="s">
        <v>1064</v>
      </c>
      <c r="K92" s="662" t="s">
        <v>4704</v>
      </c>
      <c r="L92" s="663">
        <v>0</v>
      </c>
      <c r="M92" s="663">
        <v>0</v>
      </c>
      <c r="N92" s="662">
        <v>1</v>
      </c>
      <c r="O92" s="745">
        <v>0.5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50</v>
      </c>
      <c r="B93" s="662" t="s">
        <v>575</v>
      </c>
      <c r="C93" s="662" t="s">
        <v>4575</v>
      </c>
      <c r="D93" s="743" t="s">
        <v>5977</v>
      </c>
      <c r="E93" s="744" t="s">
        <v>4584</v>
      </c>
      <c r="F93" s="662" t="s">
        <v>4572</v>
      </c>
      <c r="G93" s="662" t="s">
        <v>4703</v>
      </c>
      <c r="H93" s="662" t="s">
        <v>576</v>
      </c>
      <c r="I93" s="662" t="s">
        <v>4705</v>
      </c>
      <c r="J93" s="662" t="s">
        <v>1064</v>
      </c>
      <c r="K93" s="662" t="s">
        <v>4706</v>
      </c>
      <c r="L93" s="663">
        <v>0</v>
      </c>
      <c r="M93" s="663">
        <v>0</v>
      </c>
      <c r="N93" s="662">
        <v>1</v>
      </c>
      <c r="O93" s="745">
        <v>1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50</v>
      </c>
      <c r="B94" s="662" t="s">
        <v>575</v>
      </c>
      <c r="C94" s="662" t="s">
        <v>4575</v>
      </c>
      <c r="D94" s="743" t="s">
        <v>5977</v>
      </c>
      <c r="E94" s="744" t="s">
        <v>4584</v>
      </c>
      <c r="F94" s="662" t="s">
        <v>4572</v>
      </c>
      <c r="G94" s="662" t="s">
        <v>4707</v>
      </c>
      <c r="H94" s="662" t="s">
        <v>576</v>
      </c>
      <c r="I94" s="662" t="s">
        <v>4708</v>
      </c>
      <c r="J94" s="662" t="s">
        <v>4709</v>
      </c>
      <c r="K94" s="662" t="s">
        <v>4710</v>
      </c>
      <c r="L94" s="663">
        <v>5.71</v>
      </c>
      <c r="M94" s="663">
        <v>5.71</v>
      </c>
      <c r="N94" s="662">
        <v>1</v>
      </c>
      <c r="O94" s="745">
        <v>0.5</v>
      </c>
      <c r="P94" s="663">
        <v>5.71</v>
      </c>
      <c r="Q94" s="678">
        <v>1</v>
      </c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50</v>
      </c>
      <c r="B95" s="662" t="s">
        <v>575</v>
      </c>
      <c r="C95" s="662" t="s">
        <v>4575</v>
      </c>
      <c r="D95" s="743" t="s">
        <v>5977</v>
      </c>
      <c r="E95" s="744" t="s">
        <v>4584</v>
      </c>
      <c r="F95" s="662" t="s">
        <v>4572</v>
      </c>
      <c r="G95" s="662" t="s">
        <v>4618</v>
      </c>
      <c r="H95" s="662" t="s">
        <v>1772</v>
      </c>
      <c r="I95" s="662" t="s">
        <v>2099</v>
      </c>
      <c r="J95" s="662" t="s">
        <v>2100</v>
      </c>
      <c r="K95" s="662" t="s">
        <v>2101</v>
      </c>
      <c r="L95" s="663">
        <v>93.43</v>
      </c>
      <c r="M95" s="663">
        <v>2429.1800000000012</v>
      </c>
      <c r="N95" s="662">
        <v>26</v>
      </c>
      <c r="O95" s="745">
        <v>14</v>
      </c>
      <c r="P95" s="663">
        <v>373.72</v>
      </c>
      <c r="Q95" s="678">
        <v>0.15384615384615377</v>
      </c>
      <c r="R95" s="662">
        <v>4</v>
      </c>
      <c r="S95" s="678">
        <v>0.15384615384615385</v>
      </c>
      <c r="T95" s="745">
        <v>2.5</v>
      </c>
      <c r="U95" s="701">
        <v>0.17857142857142858</v>
      </c>
    </row>
    <row r="96" spans="1:21" ht="14.4" customHeight="1" x14ac:dyDescent="0.3">
      <c r="A96" s="661">
        <v>50</v>
      </c>
      <c r="B96" s="662" t="s">
        <v>575</v>
      </c>
      <c r="C96" s="662" t="s">
        <v>4575</v>
      </c>
      <c r="D96" s="743" t="s">
        <v>5977</v>
      </c>
      <c r="E96" s="744" t="s">
        <v>4584</v>
      </c>
      <c r="F96" s="662" t="s">
        <v>4572</v>
      </c>
      <c r="G96" s="662" t="s">
        <v>4621</v>
      </c>
      <c r="H96" s="662" t="s">
        <v>576</v>
      </c>
      <c r="I96" s="662" t="s">
        <v>4622</v>
      </c>
      <c r="J96" s="662" t="s">
        <v>4623</v>
      </c>
      <c r="K96" s="662" t="s">
        <v>1792</v>
      </c>
      <c r="L96" s="663">
        <v>0</v>
      </c>
      <c r="M96" s="663">
        <v>0</v>
      </c>
      <c r="N96" s="662">
        <v>25</v>
      </c>
      <c r="O96" s="745">
        <v>12.5</v>
      </c>
      <c r="P96" s="663">
        <v>0</v>
      </c>
      <c r="Q96" s="678"/>
      <c r="R96" s="662">
        <v>4</v>
      </c>
      <c r="S96" s="678">
        <v>0.16</v>
      </c>
      <c r="T96" s="745">
        <v>2</v>
      </c>
      <c r="U96" s="701">
        <v>0.16</v>
      </c>
    </row>
    <row r="97" spans="1:21" ht="14.4" customHeight="1" x14ac:dyDescent="0.3">
      <c r="A97" s="661">
        <v>50</v>
      </c>
      <c r="B97" s="662" t="s">
        <v>575</v>
      </c>
      <c r="C97" s="662" t="s">
        <v>4575</v>
      </c>
      <c r="D97" s="743" t="s">
        <v>5977</v>
      </c>
      <c r="E97" s="744" t="s">
        <v>4584</v>
      </c>
      <c r="F97" s="662" t="s">
        <v>4572</v>
      </c>
      <c r="G97" s="662" t="s">
        <v>4621</v>
      </c>
      <c r="H97" s="662" t="s">
        <v>576</v>
      </c>
      <c r="I97" s="662" t="s">
        <v>1119</v>
      </c>
      <c r="J97" s="662" t="s">
        <v>1110</v>
      </c>
      <c r="K97" s="662" t="s">
        <v>845</v>
      </c>
      <c r="L97" s="663">
        <v>26.37</v>
      </c>
      <c r="M97" s="663">
        <v>105.48</v>
      </c>
      <c r="N97" s="662">
        <v>4</v>
      </c>
      <c r="O97" s="745">
        <v>2.5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50</v>
      </c>
      <c r="B98" s="662" t="s">
        <v>575</v>
      </c>
      <c r="C98" s="662" t="s">
        <v>4575</v>
      </c>
      <c r="D98" s="743" t="s">
        <v>5977</v>
      </c>
      <c r="E98" s="744" t="s">
        <v>4584</v>
      </c>
      <c r="F98" s="662" t="s">
        <v>4572</v>
      </c>
      <c r="G98" s="662" t="s">
        <v>4621</v>
      </c>
      <c r="H98" s="662" t="s">
        <v>576</v>
      </c>
      <c r="I98" s="662" t="s">
        <v>4711</v>
      </c>
      <c r="J98" s="662" t="s">
        <v>4623</v>
      </c>
      <c r="K98" s="662" t="s">
        <v>4712</v>
      </c>
      <c r="L98" s="663">
        <v>0</v>
      </c>
      <c r="M98" s="663">
        <v>0</v>
      </c>
      <c r="N98" s="662">
        <v>1</v>
      </c>
      <c r="O98" s="745">
        <v>0.5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50</v>
      </c>
      <c r="B99" s="662" t="s">
        <v>575</v>
      </c>
      <c r="C99" s="662" t="s">
        <v>4575</v>
      </c>
      <c r="D99" s="743" t="s">
        <v>5977</v>
      </c>
      <c r="E99" s="744" t="s">
        <v>4584</v>
      </c>
      <c r="F99" s="662" t="s">
        <v>4572</v>
      </c>
      <c r="G99" s="662" t="s">
        <v>4713</v>
      </c>
      <c r="H99" s="662" t="s">
        <v>1772</v>
      </c>
      <c r="I99" s="662" t="s">
        <v>4714</v>
      </c>
      <c r="J99" s="662" t="s">
        <v>4715</v>
      </c>
      <c r="K99" s="662" t="s">
        <v>4716</v>
      </c>
      <c r="L99" s="663">
        <v>329.88</v>
      </c>
      <c r="M99" s="663">
        <v>329.88</v>
      </c>
      <c r="N99" s="662">
        <v>1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50</v>
      </c>
      <c r="B100" s="662" t="s">
        <v>575</v>
      </c>
      <c r="C100" s="662" t="s">
        <v>4575</v>
      </c>
      <c r="D100" s="743" t="s">
        <v>5977</v>
      </c>
      <c r="E100" s="744" t="s">
        <v>4584</v>
      </c>
      <c r="F100" s="662" t="s">
        <v>4572</v>
      </c>
      <c r="G100" s="662" t="s">
        <v>4628</v>
      </c>
      <c r="H100" s="662" t="s">
        <v>1772</v>
      </c>
      <c r="I100" s="662" t="s">
        <v>4629</v>
      </c>
      <c r="J100" s="662" t="s">
        <v>2103</v>
      </c>
      <c r="K100" s="662" t="s">
        <v>2104</v>
      </c>
      <c r="L100" s="663">
        <v>101.68</v>
      </c>
      <c r="M100" s="663">
        <v>101.68</v>
      </c>
      <c r="N100" s="662">
        <v>1</v>
      </c>
      <c r="O100" s="745">
        <v>1</v>
      </c>
      <c r="P100" s="663">
        <v>101.68</v>
      </c>
      <c r="Q100" s="678">
        <v>1</v>
      </c>
      <c r="R100" s="662">
        <v>1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50</v>
      </c>
      <c r="B101" s="662" t="s">
        <v>575</v>
      </c>
      <c r="C101" s="662" t="s">
        <v>4575</v>
      </c>
      <c r="D101" s="743" t="s">
        <v>5977</v>
      </c>
      <c r="E101" s="744" t="s">
        <v>4584</v>
      </c>
      <c r="F101" s="662" t="s">
        <v>4572</v>
      </c>
      <c r="G101" s="662" t="s">
        <v>4630</v>
      </c>
      <c r="H101" s="662" t="s">
        <v>576</v>
      </c>
      <c r="I101" s="662" t="s">
        <v>3077</v>
      </c>
      <c r="J101" s="662" t="s">
        <v>803</v>
      </c>
      <c r="K101" s="662" t="s">
        <v>4717</v>
      </c>
      <c r="L101" s="663">
        <v>10.65</v>
      </c>
      <c r="M101" s="663">
        <v>63.900000000000006</v>
      </c>
      <c r="N101" s="662">
        <v>6</v>
      </c>
      <c r="O101" s="745">
        <v>3</v>
      </c>
      <c r="P101" s="663">
        <v>21.3</v>
      </c>
      <c r="Q101" s="678">
        <v>0.33333333333333331</v>
      </c>
      <c r="R101" s="662">
        <v>2</v>
      </c>
      <c r="S101" s="678">
        <v>0.33333333333333331</v>
      </c>
      <c r="T101" s="745">
        <v>1</v>
      </c>
      <c r="U101" s="701">
        <v>0.33333333333333331</v>
      </c>
    </row>
    <row r="102" spans="1:21" ht="14.4" customHeight="1" x14ac:dyDescent="0.3">
      <c r="A102" s="661">
        <v>50</v>
      </c>
      <c r="B102" s="662" t="s">
        <v>575</v>
      </c>
      <c r="C102" s="662" t="s">
        <v>4575</v>
      </c>
      <c r="D102" s="743" t="s">
        <v>5977</v>
      </c>
      <c r="E102" s="744" t="s">
        <v>4584</v>
      </c>
      <c r="F102" s="662" t="s">
        <v>4572</v>
      </c>
      <c r="G102" s="662" t="s">
        <v>4630</v>
      </c>
      <c r="H102" s="662" t="s">
        <v>576</v>
      </c>
      <c r="I102" s="662" t="s">
        <v>4718</v>
      </c>
      <c r="J102" s="662" t="s">
        <v>4719</v>
      </c>
      <c r="K102" s="662" t="s">
        <v>4720</v>
      </c>
      <c r="L102" s="663">
        <v>70.23</v>
      </c>
      <c r="M102" s="663">
        <v>140.46</v>
      </c>
      <c r="N102" s="662">
        <v>2</v>
      </c>
      <c r="O102" s="745">
        <v>1</v>
      </c>
      <c r="P102" s="663">
        <v>70.23</v>
      </c>
      <c r="Q102" s="678">
        <v>0.5</v>
      </c>
      <c r="R102" s="662">
        <v>1</v>
      </c>
      <c r="S102" s="678">
        <v>0.5</v>
      </c>
      <c r="T102" s="745">
        <v>0.5</v>
      </c>
      <c r="U102" s="701">
        <v>0.5</v>
      </c>
    </row>
    <row r="103" spans="1:21" ht="14.4" customHeight="1" x14ac:dyDescent="0.3">
      <c r="A103" s="661">
        <v>50</v>
      </c>
      <c r="B103" s="662" t="s">
        <v>575</v>
      </c>
      <c r="C103" s="662" t="s">
        <v>4575</v>
      </c>
      <c r="D103" s="743" t="s">
        <v>5977</v>
      </c>
      <c r="E103" s="744" t="s">
        <v>4584</v>
      </c>
      <c r="F103" s="662" t="s">
        <v>4572</v>
      </c>
      <c r="G103" s="662" t="s">
        <v>4630</v>
      </c>
      <c r="H103" s="662" t="s">
        <v>576</v>
      </c>
      <c r="I103" s="662" t="s">
        <v>896</v>
      </c>
      <c r="J103" s="662" t="s">
        <v>1301</v>
      </c>
      <c r="K103" s="662" t="s">
        <v>4721</v>
      </c>
      <c r="L103" s="663">
        <v>17.559999999999999</v>
      </c>
      <c r="M103" s="663">
        <v>17.559999999999999</v>
      </c>
      <c r="N103" s="662">
        <v>1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50</v>
      </c>
      <c r="B104" s="662" t="s">
        <v>575</v>
      </c>
      <c r="C104" s="662" t="s">
        <v>4575</v>
      </c>
      <c r="D104" s="743" t="s">
        <v>5977</v>
      </c>
      <c r="E104" s="744" t="s">
        <v>4584</v>
      </c>
      <c r="F104" s="662" t="s">
        <v>4572</v>
      </c>
      <c r="G104" s="662" t="s">
        <v>4636</v>
      </c>
      <c r="H104" s="662" t="s">
        <v>1772</v>
      </c>
      <c r="I104" s="662" t="s">
        <v>1824</v>
      </c>
      <c r="J104" s="662" t="s">
        <v>1821</v>
      </c>
      <c r="K104" s="662" t="s">
        <v>4363</v>
      </c>
      <c r="L104" s="663">
        <v>923.74</v>
      </c>
      <c r="M104" s="663">
        <v>923.74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50</v>
      </c>
      <c r="B105" s="662" t="s">
        <v>575</v>
      </c>
      <c r="C105" s="662" t="s">
        <v>4575</v>
      </c>
      <c r="D105" s="743" t="s">
        <v>5977</v>
      </c>
      <c r="E105" s="744" t="s">
        <v>4584</v>
      </c>
      <c r="F105" s="662" t="s">
        <v>4572</v>
      </c>
      <c r="G105" s="662" t="s">
        <v>4636</v>
      </c>
      <c r="H105" s="662" t="s">
        <v>1772</v>
      </c>
      <c r="I105" s="662" t="s">
        <v>1878</v>
      </c>
      <c r="J105" s="662" t="s">
        <v>1879</v>
      </c>
      <c r="K105" s="662" t="s">
        <v>4357</v>
      </c>
      <c r="L105" s="663">
        <v>1385.62</v>
      </c>
      <c r="M105" s="663">
        <v>5542.48</v>
      </c>
      <c r="N105" s="662">
        <v>4</v>
      </c>
      <c r="O105" s="745">
        <v>2</v>
      </c>
      <c r="P105" s="663">
        <v>2771.24</v>
      </c>
      <c r="Q105" s="678">
        <v>0.5</v>
      </c>
      <c r="R105" s="662">
        <v>2</v>
      </c>
      <c r="S105" s="678">
        <v>0.5</v>
      </c>
      <c r="T105" s="745">
        <v>0.5</v>
      </c>
      <c r="U105" s="701">
        <v>0.25</v>
      </c>
    </row>
    <row r="106" spans="1:21" ht="14.4" customHeight="1" x14ac:dyDescent="0.3">
      <c r="A106" s="661">
        <v>50</v>
      </c>
      <c r="B106" s="662" t="s">
        <v>575</v>
      </c>
      <c r="C106" s="662" t="s">
        <v>4575</v>
      </c>
      <c r="D106" s="743" t="s">
        <v>5977</v>
      </c>
      <c r="E106" s="744" t="s">
        <v>4584</v>
      </c>
      <c r="F106" s="662" t="s">
        <v>4572</v>
      </c>
      <c r="G106" s="662" t="s">
        <v>4637</v>
      </c>
      <c r="H106" s="662" t="s">
        <v>1772</v>
      </c>
      <c r="I106" s="662" t="s">
        <v>2006</v>
      </c>
      <c r="J106" s="662" t="s">
        <v>2007</v>
      </c>
      <c r="K106" s="662" t="s">
        <v>1610</v>
      </c>
      <c r="L106" s="663">
        <v>31.09</v>
      </c>
      <c r="M106" s="663">
        <v>31.09</v>
      </c>
      <c r="N106" s="662">
        <v>1</v>
      </c>
      <c r="O106" s="745">
        <v>0.5</v>
      </c>
      <c r="P106" s="663">
        <v>31.09</v>
      </c>
      <c r="Q106" s="678">
        <v>1</v>
      </c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50</v>
      </c>
      <c r="B107" s="662" t="s">
        <v>575</v>
      </c>
      <c r="C107" s="662" t="s">
        <v>4575</v>
      </c>
      <c r="D107" s="743" t="s">
        <v>5977</v>
      </c>
      <c r="E107" s="744" t="s">
        <v>4584</v>
      </c>
      <c r="F107" s="662" t="s">
        <v>4572</v>
      </c>
      <c r="G107" s="662" t="s">
        <v>4637</v>
      </c>
      <c r="H107" s="662" t="s">
        <v>1772</v>
      </c>
      <c r="I107" s="662" t="s">
        <v>2006</v>
      </c>
      <c r="J107" s="662" t="s">
        <v>2007</v>
      </c>
      <c r="K107" s="662" t="s">
        <v>1610</v>
      </c>
      <c r="L107" s="663">
        <v>36.86</v>
      </c>
      <c r="M107" s="663">
        <v>73.72</v>
      </c>
      <c r="N107" s="662">
        <v>2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50</v>
      </c>
      <c r="B108" s="662" t="s">
        <v>575</v>
      </c>
      <c r="C108" s="662" t="s">
        <v>4575</v>
      </c>
      <c r="D108" s="743" t="s">
        <v>5977</v>
      </c>
      <c r="E108" s="744" t="s">
        <v>4584</v>
      </c>
      <c r="F108" s="662" t="s">
        <v>4572</v>
      </c>
      <c r="G108" s="662" t="s">
        <v>4637</v>
      </c>
      <c r="H108" s="662" t="s">
        <v>1772</v>
      </c>
      <c r="I108" s="662" t="s">
        <v>2006</v>
      </c>
      <c r="J108" s="662" t="s">
        <v>2007</v>
      </c>
      <c r="K108" s="662" t="s">
        <v>1610</v>
      </c>
      <c r="L108" s="663">
        <v>52.97</v>
      </c>
      <c r="M108" s="663">
        <v>317.82000000000005</v>
      </c>
      <c r="N108" s="662">
        <v>6</v>
      </c>
      <c r="O108" s="745">
        <v>3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50</v>
      </c>
      <c r="B109" s="662" t="s">
        <v>575</v>
      </c>
      <c r="C109" s="662" t="s">
        <v>4575</v>
      </c>
      <c r="D109" s="743" t="s">
        <v>5977</v>
      </c>
      <c r="E109" s="744" t="s">
        <v>4584</v>
      </c>
      <c r="F109" s="662" t="s">
        <v>4572</v>
      </c>
      <c r="G109" s="662" t="s">
        <v>4644</v>
      </c>
      <c r="H109" s="662" t="s">
        <v>1772</v>
      </c>
      <c r="I109" s="662" t="s">
        <v>1849</v>
      </c>
      <c r="J109" s="662" t="s">
        <v>1850</v>
      </c>
      <c r="K109" s="662" t="s">
        <v>4335</v>
      </c>
      <c r="L109" s="663">
        <v>57.64</v>
      </c>
      <c r="M109" s="663">
        <v>172.92000000000002</v>
      </c>
      <c r="N109" s="662">
        <v>3</v>
      </c>
      <c r="O109" s="745">
        <v>2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50</v>
      </c>
      <c r="B110" s="662" t="s">
        <v>575</v>
      </c>
      <c r="C110" s="662" t="s">
        <v>4575</v>
      </c>
      <c r="D110" s="743" t="s">
        <v>5977</v>
      </c>
      <c r="E110" s="744" t="s">
        <v>4584</v>
      </c>
      <c r="F110" s="662" t="s">
        <v>4572</v>
      </c>
      <c r="G110" s="662" t="s">
        <v>4644</v>
      </c>
      <c r="H110" s="662" t="s">
        <v>1772</v>
      </c>
      <c r="I110" s="662" t="s">
        <v>4722</v>
      </c>
      <c r="J110" s="662" t="s">
        <v>1850</v>
      </c>
      <c r="K110" s="662" t="s">
        <v>1851</v>
      </c>
      <c r="L110" s="663">
        <v>0</v>
      </c>
      <c r="M110" s="663">
        <v>0</v>
      </c>
      <c r="N110" s="662">
        <v>1</v>
      </c>
      <c r="O110" s="745">
        <v>0.5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50</v>
      </c>
      <c r="B111" s="662" t="s">
        <v>575</v>
      </c>
      <c r="C111" s="662" t="s">
        <v>4575</v>
      </c>
      <c r="D111" s="743" t="s">
        <v>5977</v>
      </c>
      <c r="E111" s="744" t="s">
        <v>4584</v>
      </c>
      <c r="F111" s="662" t="s">
        <v>4572</v>
      </c>
      <c r="G111" s="662" t="s">
        <v>4644</v>
      </c>
      <c r="H111" s="662" t="s">
        <v>1772</v>
      </c>
      <c r="I111" s="662" t="s">
        <v>4723</v>
      </c>
      <c r="J111" s="662" t="s">
        <v>1850</v>
      </c>
      <c r="K111" s="662" t="s">
        <v>4724</v>
      </c>
      <c r="L111" s="663">
        <v>0</v>
      </c>
      <c r="M111" s="663">
        <v>0</v>
      </c>
      <c r="N111" s="662">
        <v>1</v>
      </c>
      <c r="O111" s="745">
        <v>1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50</v>
      </c>
      <c r="B112" s="662" t="s">
        <v>575</v>
      </c>
      <c r="C112" s="662" t="s">
        <v>4575</v>
      </c>
      <c r="D112" s="743" t="s">
        <v>5977</v>
      </c>
      <c r="E112" s="744" t="s">
        <v>4584</v>
      </c>
      <c r="F112" s="662" t="s">
        <v>4572</v>
      </c>
      <c r="G112" s="662" t="s">
        <v>4647</v>
      </c>
      <c r="H112" s="662" t="s">
        <v>1772</v>
      </c>
      <c r="I112" s="662" t="s">
        <v>1913</v>
      </c>
      <c r="J112" s="662" t="s">
        <v>1914</v>
      </c>
      <c r="K112" s="662" t="s">
        <v>1402</v>
      </c>
      <c r="L112" s="663">
        <v>48.27</v>
      </c>
      <c r="M112" s="663">
        <v>337.89000000000004</v>
      </c>
      <c r="N112" s="662">
        <v>7</v>
      </c>
      <c r="O112" s="745">
        <v>4</v>
      </c>
      <c r="P112" s="663">
        <v>96.54</v>
      </c>
      <c r="Q112" s="678">
        <v>0.2857142857142857</v>
      </c>
      <c r="R112" s="662">
        <v>2</v>
      </c>
      <c r="S112" s="678">
        <v>0.2857142857142857</v>
      </c>
      <c r="T112" s="745">
        <v>1.5</v>
      </c>
      <c r="U112" s="701">
        <v>0.375</v>
      </c>
    </row>
    <row r="113" spans="1:21" ht="14.4" customHeight="1" x14ac:dyDescent="0.3">
      <c r="A113" s="661">
        <v>50</v>
      </c>
      <c r="B113" s="662" t="s">
        <v>575</v>
      </c>
      <c r="C113" s="662" t="s">
        <v>4575</v>
      </c>
      <c r="D113" s="743" t="s">
        <v>5977</v>
      </c>
      <c r="E113" s="744" t="s">
        <v>4584</v>
      </c>
      <c r="F113" s="662" t="s">
        <v>4572</v>
      </c>
      <c r="G113" s="662" t="s">
        <v>4647</v>
      </c>
      <c r="H113" s="662" t="s">
        <v>1772</v>
      </c>
      <c r="I113" s="662" t="s">
        <v>3586</v>
      </c>
      <c r="J113" s="662" t="s">
        <v>2049</v>
      </c>
      <c r="K113" s="662" t="s">
        <v>1847</v>
      </c>
      <c r="L113" s="663">
        <v>96.53</v>
      </c>
      <c r="M113" s="663">
        <v>289.59000000000003</v>
      </c>
      <c r="N113" s="662">
        <v>3</v>
      </c>
      <c r="O113" s="745">
        <v>2</v>
      </c>
      <c r="P113" s="663">
        <v>96.53</v>
      </c>
      <c r="Q113" s="678">
        <v>0.33333333333333331</v>
      </c>
      <c r="R113" s="662">
        <v>1</v>
      </c>
      <c r="S113" s="678">
        <v>0.33333333333333331</v>
      </c>
      <c r="T113" s="745">
        <v>1</v>
      </c>
      <c r="U113" s="701">
        <v>0.5</v>
      </c>
    </row>
    <row r="114" spans="1:21" ht="14.4" customHeight="1" x14ac:dyDescent="0.3">
      <c r="A114" s="661">
        <v>50</v>
      </c>
      <c r="B114" s="662" t="s">
        <v>575</v>
      </c>
      <c r="C114" s="662" t="s">
        <v>4575</v>
      </c>
      <c r="D114" s="743" t="s">
        <v>5977</v>
      </c>
      <c r="E114" s="744" t="s">
        <v>4584</v>
      </c>
      <c r="F114" s="662" t="s">
        <v>4572</v>
      </c>
      <c r="G114" s="662" t="s">
        <v>4725</v>
      </c>
      <c r="H114" s="662" t="s">
        <v>1772</v>
      </c>
      <c r="I114" s="662" t="s">
        <v>4726</v>
      </c>
      <c r="J114" s="662" t="s">
        <v>1932</v>
      </c>
      <c r="K114" s="662" t="s">
        <v>2000</v>
      </c>
      <c r="L114" s="663">
        <v>117.46</v>
      </c>
      <c r="M114" s="663">
        <v>117.46</v>
      </c>
      <c r="N114" s="662">
        <v>1</v>
      </c>
      <c r="O114" s="745">
        <v>0.5</v>
      </c>
      <c r="P114" s="663">
        <v>117.46</v>
      </c>
      <c r="Q114" s="678">
        <v>1</v>
      </c>
      <c r="R114" s="662">
        <v>1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50</v>
      </c>
      <c r="B115" s="662" t="s">
        <v>575</v>
      </c>
      <c r="C115" s="662" t="s">
        <v>4575</v>
      </c>
      <c r="D115" s="743" t="s">
        <v>5977</v>
      </c>
      <c r="E115" s="744" t="s">
        <v>4584</v>
      </c>
      <c r="F115" s="662" t="s">
        <v>4572</v>
      </c>
      <c r="G115" s="662" t="s">
        <v>4648</v>
      </c>
      <c r="H115" s="662" t="s">
        <v>1772</v>
      </c>
      <c r="I115" s="662" t="s">
        <v>1919</v>
      </c>
      <c r="J115" s="662" t="s">
        <v>4388</v>
      </c>
      <c r="K115" s="662" t="s">
        <v>1276</v>
      </c>
      <c r="L115" s="663">
        <v>97.26</v>
      </c>
      <c r="M115" s="663">
        <v>97.26</v>
      </c>
      <c r="N115" s="662">
        <v>1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50</v>
      </c>
      <c r="B116" s="662" t="s">
        <v>575</v>
      </c>
      <c r="C116" s="662" t="s">
        <v>4575</v>
      </c>
      <c r="D116" s="743" t="s">
        <v>5977</v>
      </c>
      <c r="E116" s="744" t="s">
        <v>4584</v>
      </c>
      <c r="F116" s="662" t="s">
        <v>4572</v>
      </c>
      <c r="G116" s="662" t="s">
        <v>4648</v>
      </c>
      <c r="H116" s="662" t="s">
        <v>1772</v>
      </c>
      <c r="I116" s="662" t="s">
        <v>4649</v>
      </c>
      <c r="J116" s="662" t="s">
        <v>2055</v>
      </c>
      <c r="K116" s="662" t="s">
        <v>1276</v>
      </c>
      <c r="L116" s="663">
        <v>194.54</v>
      </c>
      <c r="M116" s="663">
        <v>389.08</v>
      </c>
      <c r="N116" s="662">
        <v>2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50</v>
      </c>
      <c r="B117" s="662" t="s">
        <v>575</v>
      </c>
      <c r="C117" s="662" t="s">
        <v>4575</v>
      </c>
      <c r="D117" s="743" t="s">
        <v>5977</v>
      </c>
      <c r="E117" s="744" t="s">
        <v>4584</v>
      </c>
      <c r="F117" s="662" t="s">
        <v>4572</v>
      </c>
      <c r="G117" s="662" t="s">
        <v>4727</v>
      </c>
      <c r="H117" s="662" t="s">
        <v>1772</v>
      </c>
      <c r="I117" s="662" t="s">
        <v>4728</v>
      </c>
      <c r="J117" s="662" t="s">
        <v>4729</v>
      </c>
      <c r="K117" s="662" t="s">
        <v>2138</v>
      </c>
      <c r="L117" s="663">
        <v>194.26</v>
      </c>
      <c r="M117" s="663">
        <v>194.26</v>
      </c>
      <c r="N117" s="662">
        <v>1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50</v>
      </c>
      <c r="B118" s="662" t="s">
        <v>575</v>
      </c>
      <c r="C118" s="662" t="s">
        <v>4575</v>
      </c>
      <c r="D118" s="743" t="s">
        <v>5977</v>
      </c>
      <c r="E118" s="744" t="s">
        <v>4584</v>
      </c>
      <c r="F118" s="662" t="s">
        <v>4572</v>
      </c>
      <c r="G118" s="662" t="s">
        <v>4650</v>
      </c>
      <c r="H118" s="662" t="s">
        <v>1772</v>
      </c>
      <c r="I118" s="662" t="s">
        <v>1805</v>
      </c>
      <c r="J118" s="662" t="s">
        <v>4385</v>
      </c>
      <c r="K118" s="662" t="s">
        <v>1136</v>
      </c>
      <c r="L118" s="663">
        <v>96.53</v>
      </c>
      <c r="M118" s="663">
        <v>386.12</v>
      </c>
      <c r="N118" s="662">
        <v>4</v>
      </c>
      <c r="O118" s="745">
        <v>2</v>
      </c>
      <c r="P118" s="663">
        <v>96.53</v>
      </c>
      <c r="Q118" s="678">
        <v>0.25</v>
      </c>
      <c r="R118" s="662">
        <v>1</v>
      </c>
      <c r="S118" s="678">
        <v>0.25</v>
      </c>
      <c r="T118" s="745">
        <v>0.5</v>
      </c>
      <c r="U118" s="701">
        <v>0.25</v>
      </c>
    </row>
    <row r="119" spans="1:21" ht="14.4" customHeight="1" x14ac:dyDescent="0.3">
      <c r="A119" s="661">
        <v>50</v>
      </c>
      <c r="B119" s="662" t="s">
        <v>575</v>
      </c>
      <c r="C119" s="662" t="s">
        <v>4575</v>
      </c>
      <c r="D119" s="743" t="s">
        <v>5977</v>
      </c>
      <c r="E119" s="744" t="s">
        <v>4584</v>
      </c>
      <c r="F119" s="662" t="s">
        <v>4572</v>
      </c>
      <c r="G119" s="662" t="s">
        <v>4650</v>
      </c>
      <c r="H119" s="662" t="s">
        <v>1772</v>
      </c>
      <c r="I119" s="662" t="s">
        <v>4730</v>
      </c>
      <c r="J119" s="662" t="s">
        <v>1779</v>
      </c>
      <c r="K119" s="662" t="s">
        <v>4731</v>
      </c>
      <c r="L119" s="663">
        <v>0</v>
      </c>
      <c r="M119" s="663">
        <v>0</v>
      </c>
      <c r="N119" s="662">
        <v>3</v>
      </c>
      <c r="O119" s="745">
        <v>1.5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50</v>
      </c>
      <c r="B120" s="662" t="s">
        <v>575</v>
      </c>
      <c r="C120" s="662" t="s">
        <v>4575</v>
      </c>
      <c r="D120" s="743" t="s">
        <v>5977</v>
      </c>
      <c r="E120" s="744" t="s">
        <v>4584</v>
      </c>
      <c r="F120" s="662" t="s">
        <v>4572</v>
      </c>
      <c r="G120" s="662" t="s">
        <v>4650</v>
      </c>
      <c r="H120" s="662" t="s">
        <v>1772</v>
      </c>
      <c r="I120" s="662" t="s">
        <v>4730</v>
      </c>
      <c r="J120" s="662" t="s">
        <v>1779</v>
      </c>
      <c r="K120" s="662" t="s">
        <v>4731</v>
      </c>
      <c r="L120" s="663">
        <v>24.14</v>
      </c>
      <c r="M120" s="663">
        <v>48.28</v>
      </c>
      <c r="N120" s="662">
        <v>2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50</v>
      </c>
      <c r="B121" s="662" t="s">
        <v>575</v>
      </c>
      <c r="C121" s="662" t="s">
        <v>4575</v>
      </c>
      <c r="D121" s="743" t="s">
        <v>5977</v>
      </c>
      <c r="E121" s="744" t="s">
        <v>4584</v>
      </c>
      <c r="F121" s="662" t="s">
        <v>4572</v>
      </c>
      <c r="G121" s="662" t="s">
        <v>4650</v>
      </c>
      <c r="H121" s="662" t="s">
        <v>1772</v>
      </c>
      <c r="I121" s="662" t="s">
        <v>1870</v>
      </c>
      <c r="J121" s="662" t="s">
        <v>4386</v>
      </c>
      <c r="K121" s="662" t="s">
        <v>1055</v>
      </c>
      <c r="L121" s="663">
        <v>48.27</v>
      </c>
      <c r="M121" s="663">
        <v>193.08</v>
      </c>
      <c r="N121" s="662">
        <v>4</v>
      </c>
      <c r="O121" s="745">
        <v>2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50</v>
      </c>
      <c r="B122" s="662" t="s">
        <v>575</v>
      </c>
      <c r="C122" s="662" t="s">
        <v>4575</v>
      </c>
      <c r="D122" s="743" t="s">
        <v>5977</v>
      </c>
      <c r="E122" s="744" t="s">
        <v>4584</v>
      </c>
      <c r="F122" s="662" t="s">
        <v>4572</v>
      </c>
      <c r="G122" s="662" t="s">
        <v>4732</v>
      </c>
      <c r="H122" s="662" t="s">
        <v>576</v>
      </c>
      <c r="I122" s="662" t="s">
        <v>1618</v>
      </c>
      <c r="J122" s="662" t="s">
        <v>1619</v>
      </c>
      <c r="K122" s="662" t="s">
        <v>1620</v>
      </c>
      <c r="L122" s="663">
        <v>1822.54</v>
      </c>
      <c r="M122" s="663">
        <v>3645.08</v>
      </c>
      <c r="N122" s="662">
        <v>2</v>
      </c>
      <c r="O122" s="745">
        <v>1</v>
      </c>
      <c r="P122" s="663">
        <v>1822.54</v>
      </c>
      <c r="Q122" s="678">
        <v>0.5</v>
      </c>
      <c r="R122" s="662">
        <v>1</v>
      </c>
      <c r="S122" s="678">
        <v>0.5</v>
      </c>
      <c r="T122" s="745">
        <v>0.5</v>
      </c>
      <c r="U122" s="701">
        <v>0.5</v>
      </c>
    </row>
    <row r="123" spans="1:21" ht="14.4" customHeight="1" x14ac:dyDescent="0.3">
      <c r="A123" s="661">
        <v>50</v>
      </c>
      <c r="B123" s="662" t="s">
        <v>575</v>
      </c>
      <c r="C123" s="662" t="s">
        <v>4575</v>
      </c>
      <c r="D123" s="743" t="s">
        <v>5977</v>
      </c>
      <c r="E123" s="744" t="s">
        <v>4584</v>
      </c>
      <c r="F123" s="662" t="s">
        <v>4572</v>
      </c>
      <c r="G123" s="662" t="s">
        <v>4732</v>
      </c>
      <c r="H123" s="662" t="s">
        <v>576</v>
      </c>
      <c r="I123" s="662" t="s">
        <v>4733</v>
      </c>
      <c r="J123" s="662" t="s">
        <v>1619</v>
      </c>
      <c r="K123" s="662" t="s">
        <v>1857</v>
      </c>
      <c r="L123" s="663">
        <v>6378.88</v>
      </c>
      <c r="M123" s="663">
        <v>6378.88</v>
      </c>
      <c r="N123" s="662">
        <v>1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50</v>
      </c>
      <c r="B124" s="662" t="s">
        <v>575</v>
      </c>
      <c r="C124" s="662" t="s">
        <v>4575</v>
      </c>
      <c r="D124" s="743" t="s">
        <v>5977</v>
      </c>
      <c r="E124" s="744" t="s">
        <v>4584</v>
      </c>
      <c r="F124" s="662" t="s">
        <v>4572</v>
      </c>
      <c r="G124" s="662" t="s">
        <v>4734</v>
      </c>
      <c r="H124" s="662" t="s">
        <v>1772</v>
      </c>
      <c r="I124" s="662" t="s">
        <v>1929</v>
      </c>
      <c r="J124" s="662" t="s">
        <v>1926</v>
      </c>
      <c r="K124" s="662" t="s">
        <v>1065</v>
      </c>
      <c r="L124" s="663">
        <v>193.1</v>
      </c>
      <c r="M124" s="663">
        <v>193.1</v>
      </c>
      <c r="N124" s="662">
        <v>1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50</v>
      </c>
      <c r="B125" s="662" t="s">
        <v>575</v>
      </c>
      <c r="C125" s="662" t="s">
        <v>4575</v>
      </c>
      <c r="D125" s="743" t="s">
        <v>5977</v>
      </c>
      <c r="E125" s="744" t="s">
        <v>4584</v>
      </c>
      <c r="F125" s="662" t="s">
        <v>4572</v>
      </c>
      <c r="G125" s="662" t="s">
        <v>4734</v>
      </c>
      <c r="H125" s="662" t="s">
        <v>1772</v>
      </c>
      <c r="I125" s="662" t="s">
        <v>2012</v>
      </c>
      <c r="J125" s="662" t="s">
        <v>2003</v>
      </c>
      <c r="K125" s="662" t="s">
        <v>2013</v>
      </c>
      <c r="L125" s="663">
        <v>278.64</v>
      </c>
      <c r="M125" s="663">
        <v>278.64</v>
      </c>
      <c r="N125" s="662">
        <v>1</v>
      </c>
      <c r="O125" s="745">
        <v>0.5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50</v>
      </c>
      <c r="B126" s="662" t="s">
        <v>575</v>
      </c>
      <c r="C126" s="662" t="s">
        <v>4575</v>
      </c>
      <c r="D126" s="743" t="s">
        <v>5977</v>
      </c>
      <c r="E126" s="744" t="s">
        <v>4584</v>
      </c>
      <c r="F126" s="662" t="s">
        <v>4572</v>
      </c>
      <c r="G126" s="662" t="s">
        <v>4651</v>
      </c>
      <c r="H126" s="662" t="s">
        <v>576</v>
      </c>
      <c r="I126" s="662" t="s">
        <v>4735</v>
      </c>
      <c r="J126" s="662" t="s">
        <v>1002</v>
      </c>
      <c r="K126" s="662" t="s">
        <v>4736</v>
      </c>
      <c r="L126" s="663">
        <v>0</v>
      </c>
      <c r="M126" s="663">
        <v>0</v>
      </c>
      <c r="N126" s="662">
        <v>1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50</v>
      </c>
      <c r="B127" s="662" t="s">
        <v>575</v>
      </c>
      <c r="C127" s="662" t="s">
        <v>4575</v>
      </c>
      <c r="D127" s="743" t="s">
        <v>5977</v>
      </c>
      <c r="E127" s="744" t="s">
        <v>4584</v>
      </c>
      <c r="F127" s="662" t="s">
        <v>4572</v>
      </c>
      <c r="G127" s="662" t="s">
        <v>4656</v>
      </c>
      <c r="H127" s="662" t="s">
        <v>576</v>
      </c>
      <c r="I127" s="662" t="s">
        <v>2448</v>
      </c>
      <c r="J127" s="662" t="s">
        <v>799</v>
      </c>
      <c r="K127" s="662" t="s">
        <v>4657</v>
      </c>
      <c r="L127" s="663">
        <v>42.08</v>
      </c>
      <c r="M127" s="663">
        <v>126.24</v>
      </c>
      <c r="N127" s="662">
        <v>3</v>
      </c>
      <c r="O127" s="745">
        <v>2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50</v>
      </c>
      <c r="B128" s="662" t="s">
        <v>575</v>
      </c>
      <c r="C128" s="662" t="s">
        <v>4575</v>
      </c>
      <c r="D128" s="743" t="s">
        <v>5977</v>
      </c>
      <c r="E128" s="744" t="s">
        <v>4584</v>
      </c>
      <c r="F128" s="662" t="s">
        <v>4572</v>
      </c>
      <c r="G128" s="662" t="s">
        <v>4656</v>
      </c>
      <c r="H128" s="662" t="s">
        <v>576</v>
      </c>
      <c r="I128" s="662" t="s">
        <v>2448</v>
      </c>
      <c r="J128" s="662" t="s">
        <v>799</v>
      </c>
      <c r="K128" s="662" t="s">
        <v>4657</v>
      </c>
      <c r="L128" s="663">
        <v>30.47</v>
      </c>
      <c r="M128" s="663">
        <v>243.76</v>
      </c>
      <c r="N128" s="662">
        <v>8</v>
      </c>
      <c r="O128" s="745">
        <v>5</v>
      </c>
      <c r="P128" s="663">
        <v>30.47</v>
      </c>
      <c r="Q128" s="678">
        <v>0.125</v>
      </c>
      <c r="R128" s="662">
        <v>1</v>
      </c>
      <c r="S128" s="678">
        <v>0.125</v>
      </c>
      <c r="T128" s="745">
        <v>0.5</v>
      </c>
      <c r="U128" s="701">
        <v>0.1</v>
      </c>
    </row>
    <row r="129" spans="1:21" ht="14.4" customHeight="1" x14ac:dyDescent="0.3">
      <c r="A129" s="661">
        <v>50</v>
      </c>
      <c r="B129" s="662" t="s">
        <v>575</v>
      </c>
      <c r="C129" s="662" t="s">
        <v>4575</v>
      </c>
      <c r="D129" s="743" t="s">
        <v>5977</v>
      </c>
      <c r="E129" s="744" t="s">
        <v>4584</v>
      </c>
      <c r="F129" s="662" t="s">
        <v>4572</v>
      </c>
      <c r="G129" s="662" t="s">
        <v>4658</v>
      </c>
      <c r="H129" s="662" t="s">
        <v>576</v>
      </c>
      <c r="I129" s="662" t="s">
        <v>2219</v>
      </c>
      <c r="J129" s="662" t="s">
        <v>2220</v>
      </c>
      <c r="K129" s="662" t="s">
        <v>4659</v>
      </c>
      <c r="L129" s="663">
        <v>22.44</v>
      </c>
      <c r="M129" s="663">
        <v>112.2</v>
      </c>
      <c r="N129" s="662">
        <v>5</v>
      </c>
      <c r="O129" s="745">
        <v>4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50</v>
      </c>
      <c r="B130" s="662" t="s">
        <v>575</v>
      </c>
      <c r="C130" s="662" t="s">
        <v>4575</v>
      </c>
      <c r="D130" s="743" t="s">
        <v>5977</v>
      </c>
      <c r="E130" s="744" t="s">
        <v>4584</v>
      </c>
      <c r="F130" s="662" t="s">
        <v>4572</v>
      </c>
      <c r="G130" s="662" t="s">
        <v>4660</v>
      </c>
      <c r="H130" s="662" t="s">
        <v>576</v>
      </c>
      <c r="I130" s="662" t="s">
        <v>2223</v>
      </c>
      <c r="J130" s="662" t="s">
        <v>2224</v>
      </c>
      <c r="K130" s="662" t="s">
        <v>4661</v>
      </c>
      <c r="L130" s="663">
        <v>186.27</v>
      </c>
      <c r="M130" s="663">
        <v>372.54</v>
      </c>
      <c r="N130" s="662">
        <v>2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50</v>
      </c>
      <c r="B131" s="662" t="s">
        <v>575</v>
      </c>
      <c r="C131" s="662" t="s">
        <v>4575</v>
      </c>
      <c r="D131" s="743" t="s">
        <v>5977</v>
      </c>
      <c r="E131" s="744" t="s">
        <v>4584</v>
      </c>
      <c r="F131" s="662" t="s">
        <v>4572</v>
      </c>
      <c r="G131" s="662" t="s">
        <v>4662</v>
      </c>
      <c r="H131" s="662" t="s">
        <v>1772</v>
      </c>
      <c r="I131" s="662" t="s">
        <v>1801</v>
      </c>
      <c r="J131" s="662" t="s">
        <v>1802</v>
      </c>
      <c r="K131" s="662" t="s">
        <v>4397</v>
      </c>
      <c r="L131" s="663">
        <v>131.54</v>
      </c>
      <c r="M131" s="663">
        <v>131.54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50</v>
      </c>
      <c r="B132" s="662" t="s">
        <v>575</v>
      </c>
      <c r="C132" s="662" t="s">
        <v>4575</v>
      </c>
      <c r="D132" s="743" t="s">
        <v>5977</v>
      </c>
      <c r="E132" s="744" t="s">
        <v>4584</v>
      </c>
      <c r="F132" s="662" t="s">
        <v>4572</v>
      </c>
      <c r="G132" s="662" t="s">
        <v>4663</v>
      </c>
      <c r="H132" s="662" t="s">
        <v>1772</v>
      </c>
      <c r="I132" s="662" t="s">
        <v>1972</v>
      </c>
      <c r="J132" s="662" t="s">
        <v>1973</v>
      </c>
      <c r="K132" s="662" t="s">
        <v>608</v>
      </c>
      <c r="L132" s="663">
        <v>109.97</v>
      </c>
      <c r="M132" s="663">
        <v>109.97</v>
      </c>
      <c r="N132" s="662">
        <v>1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50</v>
      </c>
      <c r="B133" s="662" t="s">
        <v>575</v>
      </c>
      <c r="C133" s="662" t="s">
        <v>4575</v>
      </c>
      <c r="D133" s="743" t="s">
        <v>5977</v>
      </c>
      <c r="E133" s="744" t="s">
        <v>4584</v>
      </c>
      <c r="F133" s="662" t="s">
        <v>4572</v>
      </c>
      <c r="G133" s="662" t="s">
        <v>4737</v>
      </c>
      <c r="H133" s="662" t="s">
        <v>576</v>
      </c>
      <c r="I133" s="662" t="s">
        <v>4738</v>
      </c>
      <c r="J133" s="662" t="s">
        <v>4739</v>
      </c>
      <c r="K133" s="662" t="s">
        <v>796</v>
      </c>
      <c r="L133" s="663">
        <v>171.09</v>
      </c>
      <c r="M133" s="663">
        <v>171.09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50</v>
      </c>
      <c r="B134" s="662" t="s">
        <v>575</v>
      </c>
      <c r="C134" s="662" t="s">
        <v>4575</v>
      </c>
      <c r="D134" s="743" t="s">
        <v>5977</v>
      </c>
      <c r="E134" s="744" t="s">
        <v>4584</v>
      </c>
      <c r="F134" s="662" t="s">
        <v>4572</v>
      </c>
      <c r="G134" s="662" t="s">
        <v>4740</v>
      </c>
      <c r="H134" s="662" t="s">
        <v>576</v>
      </c>
      <c r="I134" s="662" t="s">
        <v>847</v>
      </c>
      <c r="J134" s="662" t="s">
        <v>848</v>
      </c>
      <c r="K134" s="662" t="s">
        <v>4600</v>
      </c>
      <c r="L134" s="663">
        <v>94.04</v>
      </c>
      <c r="M134" s="663">
        <v>94.04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50</v>
      </c>
      <c r="B135" s="662" t="s">
        <v>575</v>
      </c>
      <c r="C135" s="662" t="s">
        <v>4575</v>
      </c>
      <c r="D135" s="743" t="s">
        <v>5977</v>
      </c>
      <c r="E135" s="744" t="s">
        <v>4584</v>
      </c>
      <c r="F135" s="662" t="s">
        <v>4572</v>
      </c>
      <c r="G135" s="662" t="s">
        <v>4741</v>
      </c>
      <c r="H135" s="662" t="s">
        <v>576</v>
      </c>
      <c r="I135" s="662" t="s">
        <v>4742</v>
      </c>
      <c r="J135" s="662" t="s">
        <v>4743</v>
      </c>
      <c r="K135" s="662" t="s">
        <v>4744</v>
      </c>
      <c r="L135" s="663">
        <v>0</v>
      </c>
      <c r="M135" s="663">
        <v>0</v>
      </c>
      <c r="N135" s="662">
        <v>1</v>
      </c>
      <c r="O135" s="745">
        <v>0.5</v>
      </c>
      <c r="P135" s="663">
        <v>0</v>
      </c>
      <c r="Q135" s="678"/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50</v>
      </c>
      <c r="B136" s="662" t="s">
        <v>575</v>
      </c>
      <c r="C136" s="662" t="s">
        <v>4575</v>
      </c>
      <c r="D136" s="743" t="s">
        <v>5977</v>
      </c>
      <c r="E136" s="744" t="s">
        <v>4584</v>
      </c>
      <c r="F136" s="662" t="s">
        <v>4572</v>
      </c>
      <c r="G136" s="662" t="s">
        <v>4745</v>
      </c>
      <c r="H136" s="662" t="s">
        <v>576</v>
      </c>
      <c r="I136" s="662" t="s">
        <v>4746</v>
      </c>
      <c r="J136" s="662" t="s">
        <v>1690</v>
      </c>
      <c r="K136" s="662" t="s">
        <v>4747</v>
      </c>
      <c r="L136" s="663">
        <v>136.93</v>
      </c>
      <c r="M136" s="663">
        <v>136.93</v>
      </c>
      <c r="N136" s="662">
        <v>1</v>
      </c>
      <c r="O136" s="745">
        <v>1</v>
      </c>
      <c r="P136" s="663">
        <v>136.93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50</v>
      </c>
      <c r="B137" s="662" t="s">
        <v>575</v>
      </c>
      <c r="C137" s="662" t="s">
        <v>4575</v>
      </c>
      <c r="D137" s="743" t="s">
        <v>5977</v>
      </c>
      <c r="E137" s="744" t="s">
        <v>4584</v>
      </c>
      <c r="F137" s="662" t="s">
        <v>4572</v>
      </c>
      <c r="G137" s="662" t="s">
        <v>4664</v>
      </c>
      <c r="H137" s="662" t="s">
        <v>576</v>
      </c>
      <c r="I137" s="662" t="s">
        <v>920</v>
      </c>
      <c r="J137" s="662" t="s">
        <v>921</v>
      </c>
      <c r="K137" s="662" t="s">
        <v>922</v>
      </c>
      <c r="L137" s="663">
        <v>43.94</v>
      </c>
      <c r="M137" s="663">
        <v>131.82</v>
      </c>
      <c r="N137" s="662">
        <v>3</v>
      </c>
      <c r="O137" s="745">
        <v>1.5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50</v>
      </c>
      <c r="B138" s="662" t="s">
        <v>575</v>
      </c>
      <c r="C138" s="662" t="s">
        <v>4575</v>
      </c>
      <c r="D138" s="743" t="s">
        <v>5977</v>
      </c>
      <c r="E138" s="744" t="s">
        <v>4584</v>
      </c>
      <c r="F138" s="662" t="s">
        <v>4572</v>
      </c>
      <c r="G138" s="662" t="s">
        <v>4668</v>
      </c>
      <c r="H138" s="662" t="s">
        <v>1772</v>
      </c>
      <c r="I138" s="662" t="s">
        <v>4748</v>
      </c>
      <c r="J138" s="662" t="s">
        <v>1896</v>
      </c>
      <c r="K138" s="662" t="s">
        <v>4749</v>
      </c>
      <c r="L138" s="663">
        <v>0</v>
      </c>
      <c r="M138" s="663">
        <v>0</v>
      </c>
      <c r="N138" s="662">
        <v>1</v>
      </c>
      <c r="O138" s="745">
        <v>0.5</v>
      </c>
      <c r="P138" s="663">
        <v>0</v>
      </c>
      <c r="Q138" s="678"/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50</v>
      </c>
      <c r="B139" s="662" t="s">
        <v>575</v>
      </c>
      <c r="C139" s="662" t="s">
        <v>4575</v>
      </c>
      <c r="D139" s="743" t="s">
        <v>5977</v>
      </c>
      <c r="E139" s="744" t="s">
        <v>4584</v>
      </c>
      <c r="F139" s="662" t="s">
        <v>4572</v>
      </c>
      <c r="G139" s="662" t="s">
        <v>4668</v>
      </c>
      <c r="H139" s="662" t="s">
        <v>1772</v>
      </c>
      <c r="I139" s="662" t="s">
        <v>1895</v>
      </c>
      <c r="J139" s="662" t="s">
        <v>1896</v>
      </c>
      <c r="K139" s="662" t="s">
        <v>4351</v>
      </c>
      <c r="L139" s="663">
        <v>93.75</v>
      </c>
      <c r="M139" s="663">
        <v>93.75</v>
      </c>
      <c r="N139" s="662">
        <v>1</v>
      </c>
      <c r="O139" s="745">
        <v>1</v>
      </c>
      <c r="P139" s="663">
        <v>93.75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50</v>
      </c>
      <c r="B140" s="662" t="s">
        <v>575</v>
      </c>
      <c r="C140" s="662" t="s">
        <v>4575</v>
      </c>
      <c r="D140" s="743" t="s">
        <v>5977</v>
      </c>
      <c r="E140" s="744" t="s">
        <v>4584</v>
      </c>
      <c r="F140" s="662" t="s">
        <v>4572</v>
      </c>
      <c r="G140" s="662" t="s">
        <v>4668</v>
      </c>
      <c r="H140" s="662" t="s">
        <v>1772</v>
      </c>
      <c r="I140" s="662" t="s">
        <v>1990</v>
      </c>
      <c r="J140" s="662" t="s">
        <v>4353</v>
      </c>
      <c r="K140" s="662" t="s">
        <v>4354</v>
      </c>
      <c r="L140" s="663">
        <v>120.61</v>
      </c>
      <c r="M140" s="663">
        <v>482.44</v>
      </c>
      <c r="N140" s="662">
        <v>4</v>
      </c>
      <c r="O140" s="745">
        <v>2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50</v>
      </c>
      <c r="B141" s="662" t="s">
        <v>575</v>
      </c>
      <c r="C141" s="662" t="s">
        <v>4575</v>
      </c>
      <c r="D141" s="743" t="s">
        <v>5977</v>
      </c>
      <c r="E141" s="744" t="s">
        <v>4584</v>
      </c>
      <c r="F141" s="662" t="s">
        <v>4572</v>
      </c>
      <c r="G141" s="662" t="s">
        <v>4668</v>
      </c>
      <c r="H141" s="662" t="s">
        <v>1772</v>
      </c>
      <c r="I141" s="662" t="s">
        <v>1909</v>
      </c>
      <c r="J141" s="662" t="s">
        <v>4355</v>
      </c>
      <c r="K141" s="662" t="s">
        <v>1130</v>
      </c>
      <c r="L141" s="663">
        <v>184.74</v>
      </c>
      <c r="M141" s="663">
        <v>738.96</v>
      </c>
      <c r="N141" s="662">
        <v>4</v>
      </c>
      <c r="O141" s="745">
        <v>2.5</v>
      </c>
      <c r="P141" s="663">
        <v>184.74</v>
      </c>
      <c r="Q141" s="678">
        <v>0.25</v>
      </c>
      <c r="R141" s="662">
        <v>1</v>
      </c>
      <c r="S141" s="678">
        <v>0.25</v>
      </c>
      <c r="T141" s="745">
        <v>1</v>
      </c>
      <c r="U141" s="701">
        <v>0.4</v>
      </c>
    </row>
    <row r="142" spans="1:21" ht="14.4" customHeight="1" x14ac:dyDescent="0.3">
      <c r="A142" s="661">
        <v>50</v>
      </c>
      <c r="B142" s="662" t="s">
        <v>575</v>
      </c>
      <c r="C142" s="662" t="s">
        <v>4575</v>
      </c>
      <c r="D142" s="743" t="s">
        <v>5977</v>
      </c>
      <c r="E142" s="744" t="s">
        <v>4584</v>
      </c>
      <c r="F142" s="662" t="s">
        <v>4572</v>
      </c>
      <c r="G142" s="662" t="s">
        <v>4750</v>
      </c>
      <c r="H142" s="662" t="s">
        <v>576</v>
      </c>
      <c r="I142" s="662" t="s">
        <v>4751</v>
      </c>
      <c r="J142" s="662" t="s">
        <v>4752</v>
      </c>
      <c r="K142" s="662" t="s">
        <v>1668</v>
      </c>
      <c r="L142" s="663">
        <v>0</v>
      </c>
      <c r="M142" s="663">
        <v>0</v>
      </c>
      <c r="N142" s="662">
        <v>1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50</v>
      </c>
      <c r="B143" s="662" t="s">
        <v>575</v>
      </c>
      <c r="C143" s="662" t="s">
        <v>4575</v>
      </c>
      <c r="D143" s="743" t="s">
        <v>5977</v>
      </c>
      <c r="E143" s="744" t="s">
        <v>4584</v>
      </c>
      <c r="F143" s="662" t="s">
        <v>4572</v>
      </c>
      <c r="G143" s="662" t="s">
        <v>4753</v>
      </c>
      <c r="H143" s="662" t="s">
        <v>1772</v>
      </c>
      <c r="I143" s="662" t="s">
        <v>2105</v>
      </c>
      <c r="J143" s="662" t="s">
        <v>2106</v>
      </c>
      <c r="K143" s="662" t="s">
        <v>2107</v>
      </c>
      <c r="L143" s="663">
        <v>1906.97</v>
      </c>
      <c r="M143" s="663">
        <v>1906.97</v>
      </c>
      <c r="N143" s="662">
        <v>1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50</v>
      </c>
      <c r="B144" s="662" t="s">
        <v>575</v>
      </c>
      <c r="C144" s="662" t="s">
        <v>4575</v>
      </c>
      <c r="D144" s="743" t="s">
        <v>5977</v>
      </c>
      <c r="E144" s="744" t="s">
        <v>4584</v>
      </c>
      <c r="F144" s="662" t="s">
        <v>4572</v>
      </c>
      <c r="G144" s="662" t="s">
        <v>4669</v>
      </c>
      <c r="H144" s="662" t="s">
        <v>576</v>
      </c>
      <c r="I144" s="662" t="s">
        <v>1699</v>
      </c>
      <c r="J144" s="662" t="s">
        <v>1700</v>
      </c>
      <c r="K144" s="662" t="s">
        <v>4670</v>
      </c>
      <c r="L144" s="663">
        <v>280.77</v>
      </c>
      <c r="M144" s="663">
        <v>561.54</v>
      </c>
      <c r="N144" s="662">
        <v>2</v>
      </c>
      <c r="O144" s="745">
        <v>1.5</v>
      </c>
      <c r="P144" s="663">
        <v>280.77</v>
      </c>
      <c r="Q144" s="678">
        <v>0.5</v>
      </c>
      <c r="R144" s="662">
        <v>1</v>
      </c>
      <c r="S144" s="678">
        <v>0.5</v>
      </c>
      <c r="T144" s="745">
        <v>1</v>
      </c>
      <c r="U144" s="701">
        <v>0.66666666666666663</v>
      </c>
    </row>
    <row r="145" spans="1:21" ht="14.4" customHeight="1" x14ac:dyDescent="0.3">
      <c r="A145" s="661">
        <v>50</v>
      </c>
      <c r="B145" s="662" t="s">
        <v>575</v>
      </c>
      <c r="C145" s="662" t="s">
        <v>4575</v>
      </c>
      <c r="D145" s="743" t="s">
        <v>5977</v>
      </c>
      <c r="E145" s="744" t="s">
        <v>4586</v>
      </c>
      <c r="F145" s="662" t="s">
        <v>4572</v>
      </c>
      <c r="G145" s="662" t="s">
        <v>4673</v>
      </c>
      <c r="H145" s="662" t="s">
        <v>1772</v>
      </c>
      <c r="I145" s="662" t="s">
        <v>2045</v>
      </c>
      <c r="J145" s="662" t="s">
        <v>4492</v>
      </c>
      <c r="K145" s="662" t="s">
        <v>4493</v>
      </c>
      <c r="L145" s="663">
        <v>10.26</v>
      </c>
      <c r="M145" s="663">
        <v>10.26</v>
      </c>
      <c r="N145" s="662">
        <v>1</v>
      </c>
      <c r="O145" s="745">
        <v>1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50</v>
      </c>
      <c r="B146" s="662" t="s">
        <v>575</v>
      </c>
      <c r="C146" s="662" t="s">
        <v>4575</v>
      </c>
      <c r="D146" s="743" t="s">
        <v>5977</v>
      </c>
      <c r="E146" s="744" t="s">
        <v>4586</v>
      </c>
      <c r="F146" s="662" t="s">
        <v>4572</v>
      </c>
      <c r="G146" s="662" t="s">
        <v>4601</v>
      </c>
      <c r="H146" s="662" t="s">
        <v>1772</v>
      </c>
      <c r="I146" s="662" t="s">
        <v>1794</v>
      </c>
      <c r="J146" s="662" t="s">
        <v>1795</v>
      </c>
      <c r="K146" s="662" t="s">
        <v>4373</v>
      </c>
      <c r="L146" s="663">
        <v>72</v>
      </c>
      <c r="M146" s="663">
        <v>864</v>
      </c>
      <c r="N146" s="662">
        <v>12</v>
      </c>
      <c r="O146" s="745">
        <v>6.5</v>
      </c>
      <c r="P146" s="663">
        <v>216</v>
      </c>
      <c r="Q146" s="678">
        <v>0.25</v>
      </c>
      <c r="R146" s="662">
        <v>3</v>
      </c>
      <c r="S146" s="678">
        <v>0.25</v>
      </c>
      <c r="T146" s="745">
        <v>1.5</v>
      </c>
      <c r="U146" s="701">
        <v>0.23076923076923078</v>
      </c>
    </row>
    <row r="147" spans="1:21" ht="14.4" customHeight="1" x14ac:dyDescent="0.3">
      <c r="A147" s="661">
        <v>50</v>
      </c>
      <c r="B147" s="662" t="s">
        <v>575</v>
      </c>
      <c r="C147" s="662" t="s">
        <v>4575</v>
      </c>
      <c r="D147" s="743" t="s">
        <v>5977</v>
      </c>
      <c r="E147" s="744" t="s">
        <v>4586</v>
      </c>
      <c r="F147" s="662" t="s">
        <v>4572</v>
      </c>
      <c r="G147" s="662" t="s">
        <v>4674</v>
      </c>
      <c r="H147" s="662" t="s">
        <v>576</v>
      </c>
      <c r="I147" s="662" t="s">
        <v>1128</v>
      </c>
      <c r="J147" s="662" t="s">
        <v>1129</v>
      </c>
      <c r="K147" s="662" t="s">
        <v>1130</v>
      </c>
      <c r="L147" s="663">
        <v>122.87</v>
      </c>
      <c r="M147" s="663">
        <v>122.87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50</v>
      </c>
      <c r="B148" s="662" t="s">
        <v>575</v>
      </c>
      <c r="C148" s="662" t="s">
        <v>4575</v>
      </c>
      <c r="D148" s="743" t="s">
        <v>5977</v>
      </c>
      <c r="E148" s="744" t="s">
        <v>4586</v>
      </c>
      <c r="F148" s="662" t="s">
        <v>4572</v>
      </c>
      <c r="G148" s="662" t="s">
        <v>4602</v>
      </c>
      <c r="H148" s="662" t="s">
        <v>1772</v>
      </c>
      <c r="I148" s="662" t="s">
        <v>4678</v>
      </c>
      <c r="J148" s="662" t="s">
        <v>4679</v>
      </c>
      <c r="K148" s="662" t="s">
        <v>4680</v>
      </c>
      <c r="L148" s="663">
        <v>278.64</v>
      </c>
      <c r="M148" s="663">
        <v>557.28</v>
      </c>
      <c r="N148" s="662">
        <v>2</v>
      </c>
      <c r="O148" s="745">
        <v>1</v>
      </c>
      <c r="P148" s="663">
        <v>278.64</v>
      </c>
      <c r="Q148" s="678">
        <v>0.5</v>
      </c>
      <c r="R148" s="662">
        <v>1</v>
      </c>
      <c r="S148" s="678">
        <v>0.5</v>
      </c>
      <c r="T148" s="745">
        <v>0.5</v>
      </c>
      <c r="U148" s="701">
        <v>0.5</v>
      </c>
    </row>
    <row r="149" spans="1:21" ht="14.4" customHeight="1" x14ac:dyDescent="0.3">
      <c r="A149" s="661">
        <v>50</v>
      </c>
      <c r="B149" s="662" t="s">
        <v>575</v>
      </c>
      <c r="C149" s="662" t="s">
        <v>4575</v>
      </c>
      <c r="D149" s="743" t="s">
        <v>5977</v>
      </c>
      <c r="E149" s="744" t="s">
        <v>4586</v>
      </c>
      <c r="F149" s="662" t="s">
        <v>4572</v>
      </c>
      <c r="G149" s="662" t="s">
        <v>4602</v>
      </c>
      <c r="H149" s="662" t="s">
        <v>1772</v>
      </c>
      <c r="I149" s="662" t="s">
        <v>1905</v>
      </c>
      <c r="J149" s="662" t="s">
        <v>1906</v>
      </c>
      <c r="K149" s="662" t="s">
        <v>4393</v>
      </c>
      <c r="L149" s="663">
        <v>392.42</v>
      </c>
      <c r="M149" s="663">
        <v>392.42</v>
      </c>
      <c r="N149" s="662">
        <v>1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50</v>
      </c>
      <c r="B150" s="662" t="s">
        <v>575</v>
      </c>
      <c r="C150" s="662" t="s">
        <v>4575</v>
      </c>
      <c r="D150" s="743" t="s">
        <v>5977</v>
      </c>
      <c r="E150" s="744" t="s">
        <v>4586</v>
      </c>
      <c r="F150" s="662" t="s">
        <v>4572</v>
      </c>
      <c r="G150" s="662" t="s">
        <v>4602</v>
      </c>
      <c r="H150" s="662" t="s">
        <v>1772</v>
      </c>
      <c r="I150" s="662" t="s">
        <v>1982</v>
      </c>
      <c r="J150" s="662" t="s">
        <v>1987</v>
      </c>
      <c r="K150" s="662" t="s">
        <v>2013</v>
      </c>
      <c r="L150" s="663">
        <v>193.1</v>
      </c>
      <c r="M150" s="663">
        <v>386.2</v>
      </c>
      <c r="N150" s="662">
        <v>2</v>
      </c>
      <c r="O150" s="745">
        <v>1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50</v>
      </c>
      <c r="B151" s="662" t="s">
        <v>575</v>
      </c>
      <c r="C151" s="662" t="s">
        <v>4575</v>
      </c>
      <c r="D151" s="743" t="s">
        <v>5977</v>
      </c>
      <c r="E151" s="744" t="s">
        <v>4586</v>
      </c>
      <c r="F151" s="662" t="s">
        <v>4572</v>
      </c>
      <c r="G151" s="662" t="s">
        <v>4602</v>
      </c>
      <c r="H151" s="662" t="s">
        <v>1772</v>
      </c>
      <c r="I151" s="662" t="s">
        <v>1982</v>
      </c>
      <c r="J151" s="662" t="s">
        <v>1987</v>
      </c>
      <c r="K151" s="662" t="s">
        <v>2013</v>
      </c>
      <c r="L151" s="663">
        <v>181.13</v>
      </c>
      <c r="M151" s="663">
        <v>543.39</v>
      </c>
      <c r="N151" s="662">
        <v>3</v>
      </c>
      <c r="O151" s="745">
        <v>2</v>
      </c>
      <c r="P151" s="663">
        <v>181.13</v>
      </c>
      <c r="Q151" s="678">
        <v>0.33333333333333331</v>
      </c>
      <c r="R151" s="662">
        <v>1</v>
      </c>
      <c r="S151" s="678">
        <v>0.33333333333333331</v>
      </c>
      <c r="T151" s="745">
        <v>0.5</v>
      </c>
      <c r="U151" s="701">
        <v>0.25</v>
      </c>
    </row>
    <row r="152" spans="1:21" ht="14.4" customHeight="1" x14ac:dyDescent="0.3">
      <c r="A152" s="661">
        <v>50</v>
      </c>
      <c r="B152" s="662" t="s">
        <v>575</v>
      </c>
      <c r="C152" s="662" t="s">
        <v>4575</v>
      </c>
      <c r="D152" s="743" t="s">
        <v>5977</v>
      </c>
      <c r="E152" s="744" t="s">
        <v>4586</v>
      </c>
      <c r="F152" s="662" t="s">
        <v>4572</v>
      </c>
      <c r="G152" s="662" t="s">
        <v>4602</v>
      </c>
      <c r="H152" s="662" t="s">
        <v>1772</v>
      </c>
      <c r="I152" s="662" t="s">
        <v>1986</v>
      </c>
      <c r="J152" s="662" t="s">
        <v>1987</v>
      </c>
      <c r="K152" s="662" t="s">
        <v>4394</v>
      </c>
      <c r="L152" s="663">
        <v>643.69000000000005</v>
      </c>
      <c r="M152" s="663">
        <v>643.69000000000005</v>
      </c>
      <c r="N152" s="662">
        <v>1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50</v>
      </c>
      <c r="B153" s="662" t="s">
        <v>575</v>
      </c>
      <c r="C153" s="662" t="s">
        <v>4575</v>
      </c>
      <c r="D153" s="743" t="s">
        <v>5977</v>
      </c>
      <c r="E153" s="744" t="s">
        <v>4586</v>
      </c>
      <c r="F153" s="662" t="s">
        <v>4572</v>
      </c>
      <c r="G153" s="662" t="s">
        <v>4602</v>
      </c>
      <c r="H153" s="662" t="s">
        <v>1772</v>
      </c>
      <c r="I153" s="662" t="s">
        <v>1986</v>
      </c>
      <c r="J153" s="662" t="s">
        <v>1987</v>
      </c>
      <c r="K153" s="662" t="s">
        <v>4394</v>
      </c>
      <c r="L153" s="663">
        <v>603.73</v>
      </c>
      <c r="M153" s="663">
        <v>603.73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50</v>
      </c>
      <c r="B154" s="662" t="s">
        <v>575</v>
      </c>
      <c r="C154" s="662" t="s">
        <v>4575</v>
      </c>
      <c r="D154" s="743" t="s">
        <v>5977</v>
      </c>
      <c r="E154" s="744" t="s">
        <v>4586</v>
      </c>
      <c r="F154" s="662" t="s">
        <v>4572</v>
      </c>
      <c r="G154" s="662" t="s">
        <v>4605</v>
      </c>
      <c r="H154" s="662" t="s">
        <v>1772</v>
      </c>
      <c r="I154" s="662" t="s">
        <v>4754</v>
      </c>
      <c r="J154" s="662" t="s">
        <v>1846</v>
      </c>
      <c r="K154" s="662" t="s">
        <v>2016</v>
      </c>
      <c r="L154" s="663">
        <v>210.66</v>
      </c>
      <c r="M154" s="663">
        <v>210.66</v>
      </c>
      <c r="N154" s="662">
        <v>1</v>
      </c>
      <c r="O154" s="745">
        <v>0.5</v>
      </c>
      <c r="P154" s="663">
        <v>210.66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50</v>
      </c>
      <c r="B155" s="662" t="s">
        <v>575</v>
      </c>
      <c r="C155" s="662" t="s">
        <v>4575</v>
      </c>
      <c r="D155" s="743" t="s">
        <v>5977</v>
      </c>
      <c r="E155" s="744" t="s">
        <v>4586</v>
      </c>
      <c r="F155" s="662" t="s">
        <v>4572</v>
      </c>
      <c r="G155" s="662" t="s">
        <v>4605</v>
      </c>
      <c r="H155" s="662" t="s">
        <v>1772</v>
      </c>
      <c r="I155" s="662" t="s">
        <v>1842</v>
      </c>
      <c r="J155" s="662" t="s">
        <v>1843</v>
      </c>
      <c r="K155" s="662" t="s">
        <v>1402</v>
      </c>
      <c r="L155" s="663">
        <v>35.11</v>
      </c>
      <c r="M155" s="663">
        <v>667.09000000000015</v>
      </c>
      <c r="N155" s="662">
        <v>19</v>
      </c>
      <c r="O155" s="745">
        <v>10</v>
      </c>
      <c r="P155" s="663">
        <v>105.33</v>
      </c>
      <c r="Q155" s="678">
        <v>0.15789473684210523</v>
      </c>
      <c r="R155" s="662">
        <v>3</v>
      </c>
      <c r="S155" s="678">
        <v>0.15789473684210525</v>
      </c>
      <c r="T155" s="745">
        <v>2</v>
      </c>
      <c r="U155" s="701">
        <v>0.2</v>
      </c>
    </row>
    <row r="156" spans="1:21" ht="14.4" customHeight="1" x14ac:dyDescent="0.3">
      <c r="A156" s="661">
        <v>50</v>
      </c>
      <c r="B156" s="662" t="s">
        <v>575</v>
      </c>
      <c r="C156" s="662" t="s">
        <v>4575</v>
      </c>
      <c r="D156" s="743" t="s">
        <v>5977</v>
      </c>
      <c r="E156" s="744" t="s">
        <v>4586</v>
      </c>
      <c r="F156" s="662" t="s">
        <v>4572</v>
      </c>
      <c r="G156" s="662" t="s">
        <v>4605</v>
      </c>
      <c r="H156" s="662" t="s">
        <v>1772</v>
      </c>
      <c r="I156" s="662" t="s">
        <v>1845</v>
      </c>
      <c r="J156" s="662" t="s">
        <v>1846</v>
      </c>
      <c r="K156" s="662" t="s">
        <v>1847</v>
      </c>
      <c r="L156" s="663">
        <v>70.23</v>
      </c>
      <c r="M156" s="663">
        <v>210.69</v>
      </c>
      <c r="N156" s="662">
        <v>3</v>
      </c>
      <c r="O156" s="745">
        <v>1.5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50</v>
      </c>
      <c r="B157" s="662" t="s">
        <v>575</v>
      </c>
      <c r="C157" s="662" t="s">
        <v>4575</v>
      </c>
      <c r="D157" s="743" t="s">
        <v>5977</v>
      </c>
      <c r="E157" s="744" t="s">
        <v>4586</v>
      </c>
      <c r="F157" s="662" t="s">
        <v>4572</v>
      </c>
      <c r="G157" s="662" t="s">
        <v>4687</v>
      </c>
      <c r="H157" s="662" t="s">
        <v>576</v>
      </c>
      <c r="I157" s="662" t="s">
        <v>2231</v>
      </c>
      <c r="J157" s="662" t="s">
        <v>2232</v>
      </c>
      <c r="K157" s="662" t="s">
        <v>4462</v>
      </c>
      <c r="L157" s="663">
        <v>78.33</v>
      </c>
      <c r="M157" s="663">
        <v>78.33</v>
      </c>
      <c r="N157" s="662">
        <v>1</v>
      </c>
      <c r="O157" s="745">
        <v>1</v>
      </c>
      <c r="P157" s="663">
        <v>78.33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50</v>
      </c>
      <c r="B158" s="662" t="s">
        <v>575</v>
      </c>
      <c r="C158" s="662" t="s">
        <v>4575</v>
      </c>
      <c r="D158" s="743" t="s">
        <v>5977</v>
      </c>
      <c r="E158" s="744" t="s">
        <v>4586</v>
      </c>
      <c r="F158" s="662" t="s">
        <v>4572</v>
      </c>
      <c r="G158" s="662" t="s">
        <v>4606</v>
      </c>
      <c r="H158" s="662" t="s">
        <v>576</v>
      </c>
      <c r="I158" s="662" t="s">
        <v>4607</v>
      </c>
      <c r="J158" s="662" t="s">
        <v>4608</v>
      </c>
      <c r="K158" s="662" t="s">
        <v>4609</v>
      </c>
      <c r="L158" s="663">
        <v>0</v>
      </c>
      <c r="M158" s="663">
        <v>0</v>
      </c>
      <c r="N158" s="662">
        <v>1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50</v>
      </c>
      <c r="B159" s="662" t="s">
        <v>575</v>
      </c>
      <c r="C159" s="662" t="s">
        <v>4575</v>
      </c>
      <c r="D159" s="743" t="s">
        <v>5977</v>
      </c>
      <c r="E159" s="744" t="s">
        <v>4586</v>
      </c>
      <c r="F159" s="662" t="s">
        <v>4572</v>
      </c>
      <c r="G159" s="662" t="s">
        <v>4611</v>
      </c>
      <c r="H159" s="662" t="s">
        <v>576</v>
      </c>
      <c r="I159" s="662" t="s">
        <v>968</v>
      </c>
      <c r="J159" s="662" t="s">
        <v>969</v>
      </c>
      <c r="K159" s="662" t="s">
        <v>4612</v>
      </c>
      <c r="L159" s="663">
        <v>0</v>
      </c>
      <c r="M159" s="663">
        <v>0</v>
      </c>
      <c r="N159" s="662">
        <v>1</v>
      </c>
      <c r="O159" s="745">
        <v>1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50</v>
      </c>
      <c r="B160" s="662" t="s">
        <v>575</v>
      </c>
      <c r="C160" s="662" t="s">
        <v>4575</v>
      </c>
      <c r="D160" s="743" t="s">
        <v>5977</v>
      </c>
      <c r="E160" s="744" t="s">
        <v>4586</v>
      </c>
      <c r="F160" s="662" t="s">
        <v>4572</v>
      </c>
      <c r="G160" s="662" t="s">
        <v>4613</v>
      </c>
      <c r="H160" s="662" t="s">
        <v>576</v>
      </c>
      <c r="I160" s="662" t="s">
        <v>4696</v>
      </c>
      <c r="J160" s="662" t="s">
        <v>4615</v>
      </c>
      <c r="K160" s="662" t="s">
        <v>845</v>
      </c>
      <c r="L160" s="663">
        <v>53.78</v>
      </c>
      <c r="M160" s="663">
        <v>161.34</v>
      </c>
      <c r="N160" s="662">
        <v>3</v>
      </c>
      <c r="O160" s="745">
        <v>2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50</v>
      </c>
      <c r="B161" s="662" t="s">
        <v>575</v>
      </c>
      <c r="C161" s="662" t="s">
        <v>4575</v>
      </c>
      <c r="D161" s="743" t="s">
        <v>5977</v>
      </c>
      <c r="E161" s="744" t="s">
        <v>4586</v>
      </c>
      <c r="F161" s="662" t="s">
        <v>4572</v>
      </c>
      <c r="G161" s="662" t="s">
        <v>4613</v>
      </c>
      <c r="H161" s="662" t="s">
        <v>576</v>
      </c>
      <c r="I161" s="662" t="s">
        <v>4616</v>
      </c>
      <c r="J161" s="662" t="s">
        <v>844</v>
      </c>
      <c r="K161" s="662" t="s">
        <v>1126</v>
      </c>
      <c r="L161" s="663">
        <v>0</v>
      </c>
      <c r="M161" s="663">
        <v>0</v>
      </c>
      <c r="N161" s="662">
        <v>2</v>
      </c>
      <c r="O161" s="745">
        <v>1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50</v>
      </c>
      <c r="B162" s="662" t="s">
        <v>575</v>
      </c>
      <c r="C162" s="662" t="s">
        <v>4575</v>
      </c>
      <c r="D162" s="743" t="s">
        <v>5977</v>
      </c>
      <c r="E162" s="744" t="s">
        <v>4586</v>
      </c>
      <c r="F162" s="662" t="s">
        <v>4572</v>
      </c>
      <c r="G162" s="662" t="s">
        <v>4613</v>
      </c>
      <c r="H162" s="662" t="s">
        <v>576</v>
      </c>
      <c r="I162" s="662" t="s">
        <v>843</v>
      </c>
      <c r="J162" s="662" t="s">
        <v>844</v>
      </c>
      <c r="K162" s="662" t="s">
        <v>845</v>
      </c>
      <c r="L162" s="663">
        <v>40.340000000000003</v>
      </c>
      <c r="M162" s="663">
        <v>161.36000000000001</v>
      </c>
      <c r="N162" s="662">
        <v>4</v>
      </c>
      <c r="O162" s="745">
        <v>2.5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50</v>
      </c>
      <c r="B163" s="662" t="s">
        <v>575</v>
      </c>
      <c r="C163" s="662" t="s">
        <v>4575</v>
      </c>
      <c r="D163" s="743" t="s">
        <v>5977</v>
      </c>
      <c r="E163" s="744" t="s">
        <v>4586</v>
      </c>
      <c r="F163" s="662" t="s">
        <v>4572</v>
      </c>
      <c r="G163" s="662" t="s">
        <v>4698</v>
      </c>
      <c r="H163" s="662" t="s">
        <v>576</v>
      </c>
      <c r="I163" s="662" t="s">
        <v>993</v>
      </c>
      <c r="J163" s="662" t="s">
        <v>994</v>
      </c>
      <c r="K163" s="662" t="s">
        <v>1847</v>
      </c>
      <c r="L163" s="663">
        <v>9.2799999999999994</v>
      </c>
      <c r="M163" s="663">
        <v>9.2799999999999994</v>
      </c>
      <c r="N163" s="662">
        <v>1</v>
      </c>
      <c r="O163" s="745">
        <v>0.5</v>
      </c>
      <c r="P163" s="663">
        <v>9.2799999999999994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50</v>
      </c>
      <c r="B164" s="662" t="s">
        <v>575</v>
      </c>
      <c r="C164" s="662" t="s">
        <v>4575</v>
      </c>
      <c r="D164" s="743" t="s">
        <v>5977</v>
      </c>
      <c r="E164" s="744" t="s">
        <v>4586</v>
      </c>
      <c r="F164" s="662" t="s">
        <v>4572</v>
      </c>
      <c r="G164" s="662" t="s">
        <v>4755</v>
      </c>
      <c r="H164" s="662" t="s">
        <v>1772</v>
      </c>
      <c r="I164" s="662" t="s">
        <v>4756</v>
      </c>
      <c r="J164" s="662" t="s">
        <v>4757</v>
      </c>
      <c r="K164" s="662" t="s">
        <v>1276</v>
      </c>
      <c r="L164" s="663">
        <v>41.49</v>
      </c>
      <c r="M164" s="663">
        <v>41.49</v>
      </c>
      <c r="N164" s="662">
        <v>1</v>
      </c>
      <c r="O164" s="745">
        <v>1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50</v>
      </c>
      <c r="B165" s="662" t="s">
        <v>575</v>
      </c>
      <c r="C165" s="662" t="s">
        <v>4575</v>
      </c>
      <c r="D165" s="743" t="s">
        <v>5977</v>
      </c>
      <c r="E165" s="744" t="s">
        <v>4586</v>
      </c>
      <c r="F165" s="662" t="s">
        <v>4572</v>
      </c>
      <c r="G165" s="662" t="s">
        <v>4707</v>
      </c>
      <c r="H165" s="662" t="s">
        <v>1772</v>
      </c>
      <c r="I165" s="662" t="s">
        <v>1942</v>
      </c>
      <c r="J165" s="662" t="s">
        <v>1943</v>
      </c>
      <c r="K165" s="662" t="s">
        <v>1944</v>
      </c>
      <c r="L165" s="663">
        <v>8.7899999999999991</v>
      </c>
      <c r="M165" s="663">
        <v>8.7899999999999991</v>
      </c>
      <c r="N165" s="662">
        <v>1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50</v>
      </c>
      <c r="B166" s="662" t="s">
        <v>575</v>
      </c>
      <c r="C166" s="662" t="s">
        <v>4575</v>
      </c>
      <c r="D166" s="743" t="s">
        <v>5977</v>
      </c>
      <c r="E166" s="744" t="s">
        <v>4586</v>
      </c>
      <c r="F166" s="662" t="s">
        <v>4572</v>
      </c>
      <c r="G166" s="662" t="s">
        <v>4707</v>
      </c>
      <c r="H166" s="662" t="s">
        <v>1772</v>
      </c>
      <c r="I166" s="662" t="s">
        <v>2038</v>
      </c>
      <c r="J166" s="662" t="s">
        <v>1943</v>
      </c>
      <c r="K166" s="662" t="s">
        <v>2039</v>
      </c>
      <c r="L166" s="663">
        <v>29.27</v>
      </c>
      <c r="M166" s="663">
        <v>29.27</v>
      </c>
      <c r="N166" s="662">
        <v>1</v>
      </c>
      <c r="O166" s="745">
        <v>0.5</v>
      </c>
      <c r="P166" s="663">
        <v>29.27</v>
      </c>
      <c r="Q166" s="678">
        <v>1</v>
      </c>
      <c r="R166" s="662">
        <v>1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50</v>
      </c>
      <c r="B167" s="662" t="s">
        <v>575</v>
      </c>
      <c r="C167" s="662" t="s">
        <v>4575</v>
      </c>
      <c r="D167" s="743" t="s">
        <v>5977</v>
      </c>
      <c r="E167" s="744" t="s">
        <v>4586</v>
      </c>
      <c r="F167" s="662" t="s">
        <v>4572</v>
      </c>
      <c r="G167" s="662" t="s">
        <v>4618</v>
      </c>
      <c r="H167" s="662" t="s">
        <v>1772</v>
      </c>
      <c r="I167" s="662" t="s">
        <v>2099</v>
      </c>
      <c r="J167" s="662" t="s">
        <v>2100</v>
      </c>
      <c r="K167" s="662" t="s">
        <v>2101</v>
      </c>
      <c r="L167" s="663">
        <v>93.43</v>
      </c>
      <c r="M167" s="663">
        <v>186.86</v>
      </c>
      <c r="N167" s="662">
        <v>2</v>
      </c>
      <c r="O167" s="745">
        <v>1.5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50</v>
      </c>
      <c r="B168" s="662" t="s">
        <v>575</v>
      </c>
      <c r="C168" s="662" t="s">
        <v>4575</v>
      </c>
      <c r="D168" s="743" t="s">
        <v>5977</v>
      </c>
      <c r="E168" s="744" t="s">
        <v>4586</v>
      </c>
      <c r="F168" s="662" t="s">
        <v>4572</v>
      </c>
      <c r="G168" s="662" t="s">
        <v>4618</v>
      </c>
      <c r="H168" s="662" t="s">
        <v>1772</v>
      </c>
      <c r="I168" s="662" t="s">
        <v>2118</v>
      </c>
      <c r="J168" s="662" t="s">
        <v>2100</v>
      </c>
      <c r="K168" s="662" t="s">
        <v>2119</v>
      </c>
      <c r="L168" s="663">
        <v>186.87</v>
      </c>
      <c r="M168" s="663">
        <v>2616.1799999999998</v>
      </c>
      <c r="N168" s="662">
        <v>14</v>
      </c>
      <c r="O168" s="745">
        <v>7.5</v>
      </c>
      <c r="P168" s="663">
        <v>934.35</v>
      </c>
      <c r="Q168" s="678">
        <v>0.35714285714285715</v>
      </c>
      <c r="R168" s="662">
        <v>5</v>
      </c>
      <c r="S168" s="678">
        <v>0.35714285714285715</v>
      </c>
      <c r="T168" s="745">
        <v>3</v>
      </c>
      <c r="U168" s="701">
        <v>0.4</v>
      </c>
    </row>
    <row r="169" spans="1:21" ht="14.4" customHeight="1" x14ac:dyDescent="0.3">
      <c r="A169" s="661">
        <v>50</v>
      </c>
      <c r="B169" s="662" t="s">
        <v>575</v>
      </c>
      <c r="C169" s="662" t="s">
        <v>4575</v>
      </c>
      <c r="D169" s="743" t="s">
        <v>5977</v>
      </c>
      <c r="E169" s="744" t="s">
        <v>4586</v>
      </c>
      <c r="F169" s="662" t="s">
        <v>4572</v>
      </c>
      <c r="G169" s="662" t="s">
        <v>4621</v>
      </c>
      <c r="H169" s="662" t="s">
        <v>576</v>
      </c>
      <c r="I169" s="662" t="s">
        <v>1060</v>
      </c>
      <c r="J169" s="662" t="s">
        <v>4623</v>
      </c>
      <c r="K169" s="662" t="s">
        <v>4758</v>
      </c>
      <c r="L169" s="663">
        <v>31.65</v>
      </c>
      <c r="M169" s="663">
        <v>63.3</v>
      </c>
      <c r="N169" s="662">
        <v>2</v>
      </c>
      <c r="O169" s="745">
        <v>1</v>
      </c>
      <c r="P169" s="663">
        <v>31.65</v>
      </c>
      <c r="Q169" s="678">
        <v>0.5</v>
      </c>
      <c r="R169" s="662">
        <v>1</v>
      </c>
      <c r="S169" s="678">
        <v>0.5</v>
      </c>
      <c r="T169" s="745">
        <v>0.5</v>
      </c>
      <c r="U169" s="701">
        <v>0.5</v>
      </c>
    </row>
    <row r="170" spans="1:21" ht="14.4" customHeight="1" x14ac:dyDescent="0.3">
      <c r="A170" s="661">
        <v>50</v>
      </c>
      <c r="B170" s="662" t="s">
        <v>575</v>
      </c>
      <c r="C170" s="662" t="s">
        <v>4575</v>
      </c>
      <c r="D170" s="743" t="s">
        <v>5977</v>
      </c>
      <c r="E170" s="744" t="s">
        <v>4586</v>
      </c>
      <c r="F170" s="662" t="s">
        <v>4572</v>
      </c>
      <c r="G170" s="662" t="s">
        <v>4621</v>
      </c>
      <c r="H170" s="662" t="s">
        <v>576</v>
      </c>
      <c r="I170" s="662" t="s">
        <v>4622</v>
      </c>
      <c r="J170" s="662" t="s">
        <v>4623</v>
      </c>
      <c r="K170" s="662" t="s">
        <v>1792</v>
      </c>
      <c r="L170" s="663">
        <v>0</v>
      </c>
      <c r="M170" s="663">
        <v>0</v>
      </c>
      <c r="N170" s="662">
        <v>2</v>
      </c>
      <c r="O170" s="745">
        <v>1</v>
      </c>
      <c r="P170" s="663">
        <v>0</v>
      </c>
      <c r="Q170" s="678"/>
      <c r="R170" s="662">
        <v>1</v>
      </c>
      <c r="S170" s="678">
        <v>0.5</v>
      </c>
      <c r="T170" s="745">
        <v>0.5</v>
      </c>
      <c r="U170" s="701">
        <v>0.5</v>
      </c>
    </row>
    <row r="171" spans="1:21" ht="14.4" customHeight="1" x14ac:dyDescent="0.3">
      <c r="A171" s="661">
        <v>50</v>
      </c>
      <c r="B171" s="662" t="s">
        <v>575</v>
      </c>
      <c r="C171" s="662" t="s">
        <v>4575</v>
      </c>
      <c r="D171" s="743" t="s">
        <v>5977</v>
      </c>
      <c r="E171" s="744" t="s">
        <v>4586</v>
      </c>
      <c r="F171" s="662" t="s">
        <v>4572</v>
      </c>
      <c r="G171" s="662" t="s">
        <v>4621</v>
      </c>
      <c r="H171" s="662" t="s">
        <v>576</v>
      </c>
      <c r="I171" s="662" t="s">
        <v>1119</v>
      </c>
      <c r="J171" s="662" t="s">
        <v>1110</v>
      </c>
      <c r="K171" s="662" t="s">
        <v>845</v>
      </c>
      <c r="L171" s="663">
        <v>26.37</v>
      </c>
      <c r="M171" s="663">
        <v>79.11</v>
      </c>
      <c r="N171" s="662">
        <v>3</v>
      </c>
      <c r="O171" s="745">
        <v>2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50</v>
      </c>
      <c r="B172" s="662" t="s">
        <v>575</v>
      </c>
      <c r="C172" s="662" t="s">
        <v>4575</v>
      </c>
      <c r="D172" s="743" t="s">
        <v>5977</v>
      </c>
      <c r="E172" s="744" t="s">
        <v>4586</v>
      </c>
      <c r="F172" s="662" t="s">
        <v>4572</v>
      </c>
      <c r="G172" s="662" t="s">
        <v>4621</v>
      </c>
      <c r="H172" s="662" t="s">
        <v>576</v>
      </c>
      <c r="I172" s="662" t="s">
        <v>1109</v>
      </c>
      <c r="J172" s="662" t="s">
        <v>1110</v>
      </c>
      <c r="K172" s="662" t="s">
        <v>1111</v>
      </c>
      <c r="L172" s="663">
        <v>52.75</v>
      </c>
      <c r="M172" s="663">
        <v>263.75</v>
      </c>
      <c r="N172" s="662">
        <v>5</v>
      </c>
      <c r="O172" s="745">
        <v>2.5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50</v>
      </c>
      <c r="B173" s="662" t="s">
        <v>575</v>
      </c>
      <c r="C173" s="662" t="s">
        <v>4575</v>
      </c>
      <c r="D173" s="743" t="s">
        <v>5977</v>
      </c>
      <c r="E173" s="744" t="s">
        <v>4586</v>
      </c>
      <c r="F173" s="662" t="s">
        <v>4572</v>
      </c>
      <c r="G173" s="662" t="s">
        <v>4621</v>
      </c>
      <c r="H173" s="662" t="s">
        <v>576</v>
      </c>
      <c r="I173" s="662" t="s">
        <v>4624</v>
      </c>
      <c r="J173" s="662" t="s">
        <v>4623</v>
      </c>
      <c r="K173" s="662" t="s">
        <v>4625</v>
      </c>
      <c r="L173" s="663">
        <v>0</v>
      </c>
      <c r="M173" s="663">
        <v>0</v>
      </c>
      <c r="N173" s="662">
        <v>1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50</v>
      </c>
      <c r="B174" s="662" t="s">
        <v>575</v>
      </c>
      <c r="C174" s="662" t="s">
        <v>4575</v>
      </c>
      <c r="D174" s="743" t="s">
        <v>5977</v>
      </c>
      <c r="E174" s="744" t="s">
        <v>4586</v>
      </c>
      <c r="F174" s="662" t="s">
        <v>4572</v>
      </c>
      <c r="G174" s="662" t="s">
        <v>4621</v>
      </c>
      <c r="H174" s="662" t="s">
        <v>576</v>
      </c>
      <c r="I174" s="662" t="s">
        <v>1125</v>
      </c>
      <c r="J174" s="662" t="s">
        <v>1110</v>
      </c>
      <c r="K174" s="662" t="s">
        <v>1126</v>
      </c>
      <c r="L174" s="663">
        <v>10.55</v>
      </c>
      <c r="M174" s="663">
        <v>31.650000000000002</v>
      </c>
      <c r="N174" s="662">
        <v>3</v>
      </c>
      <c r="O174" s="745">
        <v>1.5</v>
      </c>
      <c r="P174" s="663">
        <v>10.55</v>
      </c>
      <c r="Q174" s="678">
        <v>0.33333333333333331</v>
      </c>
      <c r="R174" s="662">
        <v>1</v>
      </c>
      <c r="S174" s="678">
        <v>0.33333333333333331</v>
      </c>
      <c r="T174" s="745">
        <v>0.5</v>
      </c>
      <c r="U174" s="701">
        <v>0.33333333333333331</v>
      </c>
    </row>
    <row r="175" spans="1:21" ht="14.4" customHeight="1" x14ac:dyDescent="0.3">
      <c r="A175" s="661">
        <v>50</v>
      </c>
      <c r="B175" s="662" t="s">
        <v>575</v>
      </c>
      <c r="C175" s="662" t="s">
        <v>4575</v>
      </c>
      <c r="D175" s="743" t="s">
        <v>5977</v>
      </c>
      <c r="E175" s="744" t="s">
        <v>4586</v>
      </c>
      <c r="F175" s="662" t="s">
        <v>4572</v>
      </c>
      <c r="G175" s="662" t="s">
        <v>4621</v>
      </c>
      <c r="H175" s="662" t="s">
        <v>576</v>
      </c>
      <c r="I175" s="662" t="s">
        <v>4711</v>
      </c>
      <c r="J175" s="662" t="s">
        <v>4623</v>
      </c>
      <c r="K175" s="662" t="s">
        <v>4712</v>
      </c>
      <c r="L175" s="663">
        <v>0</v>
      </c>
      <c r="M175" s="663">
        <v>0</v>
      </c>
      <c r="N175" s="662">
        <v>1</v>
      </c>
      <c r="O175" s="745">
        <v>0.5</v>
      </c>
      <c r="P175" s="663">
        <v>0</v>
      </c>
      <c r="Q175" s="678"/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50</v>
      </c>
      <c r="B176" s="662" t="s">
        <v>575</v>
      </c>
      <c r="C176" s="662" t="s">
        <v>4575</v>
      </c>
      <c r="D176" s="743" t="s">
        <v>5977</v>
      </c>
      <c r="E176" s="744" t="s">
        <v>4586</v>
      </c>
      <c r="F176" s="662" t="s">
        <v>4572</v>
      </c>
      <c r="G176" s="662" t="s">
        <v>4621</v>
      </c>
      <c r="H176" s="662" t="s">
        <v>576</v>
      </c>
      <c r="I176" s="662" t="s">
        <v>4711</v>
      </c>
      <c r="J176" s="662" t="s">
        <v>4623</v>
      </c>
      <c r="K176" s="662" t="s">
        <v>4712</v>
      </c>
      <c r="L176" s="663">
        <v>29.54</v>
      </c>
      <c r="M176" s="663">
        <v>29.54</v>
      </c>
      <c r="N176" s="662">
        <v>1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50</v>
      </c>
      <c r="B177" s="662" t="s">
        <v>575</v>
      </c>
      <c r="C177" s="662" t="s">
        <v>4575</v>
      </c>
      <c r="D177" s="743" t="s">
        <v>5977</v>
      </c>
      <c r="E177" s="744" t="s">
        <v>4586</v>
      </c>
      <c r="F177" s="662" t="s">
        <v>4572</v>
      </c>
      <c r="G177" s="662" t="s">
        <v>4628</v>
      </c>
      <c r="H177" s="662" t="s">
        <v>1772</v>
      </c>
      <c r="I177" s="662" t="s">
        <v>4629</v>
      </c>
      <c r="J177" s="662" t="s">
        <v>2103</v>
      </c>
      <c r="K177" s="662" t="s">
        <v>2104</v>
      </c>
      <c r="L177" s="663">
        <v>101.68</v>
      </c>
      <c r="M177" s="663">
        <v>101.68</v>
      </c>
      <c r="N177" s="662">
        <v>1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50</v>
      </c>
      <c r="B178" s="662" t="s">
        <v>575</v>
      </c>
      <c r="C178" s="662" t="s">
        <v>4575</v>
      </c>
      <c r="D178" s="743" t="s">
        <v>5977</v>
      </c>
      <c r="E178" s="744" t="s">
        <v>4586</v>
      </c>
      <c r="F178" s="662" t="s">
        <v>4572</v>
      </c>
      <c r="G178" s="662" t="s">
        <v>4628</v>
      </c>
      <c r="H178" s="662" t="s">
        <v>1772</v>
      </c>
      <c r="I178" s="662" t="s">
        <v>1862</v>
      </c>
      <c r="J178" s="662" t="s">
        <v>1863</v>
      </c>
      <c r="K178" s="662" t="s">
        <v>4347</v>
      </c>
      <c r="L178" s="663">
        <v>43.21</v>
      </c>
      <c r="M178" s="663">
        <v>43.21</v>
      </c>
      <c r="N178" s="662">
        <v>1</v>
      </c>
      <c r="O178" s="745">
        <v>1</v>
      </c>
      <c r="P178" s="663">
        <v>43.21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50</v>
      </c>
      <c r="B179" s="662" t="s">
        <v>575</v>
      </c>
      <c r="C179" s="662" t="s">
        <v>4575</v>
      </c>
      <c r="D179" s="743" t="s">
        <v>5977</v>
      </c>
      <c r="E179" s="744" t="s">
        <v>4586</v>
      </c>
      <c r="F179" s="662" t="s">
        <v>4572</v>
      </c>
      <c r="G179" s="662" t="s">
        <v>4759</v>
      </c>
      <c r="H179" s="662" t="s">
        <v>576</v>
      </c>
      <c r="I179" s="662" t="s">
        <v>982</v>
      </c>
      <c r="J179" s="662" t="s">
        <v>4760</v>
      </c>
      <c r="K179" s="662" t="s">
        <v>4761</v>
      </c>
      <c r="L179" s="663">
        <v>53.57</v>
      </c>
      <c r="M179" s="663">
        <v>53.57</v>
      </c>
      <c r="N179" s="662">
        <v>1</v>
      </c>
      <c r="O179" s="745">
        <v>1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50</v>
      </c>
      <c r="B180" s="662" t="s">
        <v>575</v>
      </c>
      <c r="C180" s="662" t="s">
        <v>4575</v>
      </c>
      <c r="D180" s="743" t="s">
        <v>5977</v>
      </c>
      <c r="E180" s="744" t="s">
        <v>4586</v>
      </c>
      <c r="F180" s="662" t="s">
        <v>4572</v>
      </c>
      <c r="G180" s="662" t="s">
        <v>4630</v>
      </c>
      <c r="H180" s="662" t="s">
        <v>576</v>
      </c>
      <c r="I180" s="662" t="s">
        <v>830</v>
      </c>
      <c r="J180" s="662" t="s">
        <v>639</v>
      </c>
      <c r="K180" s="662" t="s">
        <v>4631</v>
      </c>
      <c r="L180" s="663">
        <v>35.11</v>
      </c>
      <c r="M180" s="663">
        <v>35.11</v>
      </c>
      <c r="N180" s="662">
        <v>1</v>
      </c>
      <c r="O180" s="745">
        <v>1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50</v>
      </c>
      <c r="B181" s="662" t="s">
        <v>575</v>
      </c>
      <c r="C181" s="662" t="s">
        <v>4575</v>
      </c>
      <c r="D181" s="743" t="s">
        <v>5977</v>
      </c>
      <c r="E181" s="744" t="s">
        <v>4586</v>
      </c>
      <c r="F181" s="662" t="s">
        <v>4572</v>
      </c>
      <c r="G181" s="662" t="s">
        <v>4630</v>
      </c>
      <c r="H181" s="662" t="s">
        <v>576</v>
      </c>
      <c r="I181" s="662" t="s">
        <v>638</v>
      </c>
      <c r="J181" s="662" t="s">
        <v>639</v>
      </c>
      <c r="K181" s="662" t="s">
        <v>640</v>
      </c>
      <c r="L181" s="663">
        <v>117.03</v>
      </c>
      <c r="M181" s="663">
        <v>234.06</v>
      </c>
      <c r="N181" s="662">
        <v>2</v>
      </c>
      <c r="O181" s="745">
        <v>1.5</v>
      </c>
      <c r="P181" s="663">
        <v>117.03</v>
      </c>
      <c r="Q181" s="678">
        <v>0.5</v>
      </c>
      <c r="R181" s="662">
        <v>1</v>
      </c>
      <c r="S181" s="678">
        <v>0.5</v>
      </c>
      <c r="T181" s="745">
        <v>1</v>
      </c>
      <c r="U181" s="701">
        <v>0.66666666666666663</v>
      </c>
    </row>
    <row r="182" spans="1:21" ht="14.4" customHeight="1" x14ac:dyDescent="0.3">
      <c r="A182" s="661">
        <v>50</v>
      </c>
      <c r="B182" s="662" t="s">
        <v>575</v>
      </c>
      <c r="C182" s="662" t="s">
        <v>4575</v>
      </c>
      <c r="D182" s="743" t="s">
        <v>5977</v>
      </c>
      <c r="E182" s="744" t="s">
        <v>4586</v>
      </c>
      <c r="F182" s="662" t="s">
        <v>4572</v>
      </c>
      <c r="G182" s="662" t="s">
        <v>4630</v>
      </c>
      <c r="H182" s="662" t="s">
        <v>576</v>
      </c>
      <c r="I182" s="662" t="s">
        <v>1300</v>
      </c>
      <c r="J182" s="662" t="s">
        <v>1301</v>
      </c>
      <c r="K182" s="662" t="s">
        <v>1302</v>
      </c>
      <c r="L182" s="663">
        <v>58.52</v>
      </c>
      <c r="M182" s="663">
        <v>58.52</v>
      </c>
      <c r="N182" s="662">
        <v>1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50</v>
      </c>
      <c r="B183" s="662" t="s">
        <v>575</v>
      </c>
      <c r="C183" s="662" t="s">
        <v>4575</v>
      </c>
      <c r="D183" s="743" t="s">
        <v>5977</v>
      </c>
      <c r="E183" s="744" t="s">
        <v>4586</v>
      </c>
      <c r="F183" s="662" t="s">
        <v>4572</v>
      </c>
      <c r="G183" s="662" t="s">
        <v>4636</v>
      </c>
      <c r="H183" s="662" t="s">
        <v>1772</v>
      </c>
      <c r="I183" s="662" t="s">
        <v>1824</v>
      </c>
      <c r="J183" s="662" t="s">
        <v>1821</v>
      </c>
      <c r="K183" s="662" t="s">
        <v>4363</v>
      </c>
      <c r="L183" s="663">
        <v>923.74</v>
      </c>
      <c r="M183" s="663">
        <v>1847.48</v>
      </c>
      <c r="N183" s="662">
        <v>2</v>
      </c>
      <c r="O183" s="745">
        <v>1</v>
      </c>
      <c r="P183" s="663">
        <v>1847.48</v>
      </c>
      <c r="Q183" s="678">
        <v>1</v>
      </c>
      <c r="R183" s="662">
        <v>2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50</v>
      </c>
      <c r="B184" s="662" t="s">
        <v>575</v>
      </c>
      <c r="C184" s="662" t="s">
        <v>4575</v>
      </c>
      <c r="D184" s="743" t="s">
        <v>5977</v>
      </c>
      <c r="E184" s="744" t="s">
        <v>4586</v>
      </c>
      <c r="F184" s="662" t="s">
        <v>4572</v>
      </c>
      <c r="G184" s="662" t="s">
        <v>4636</v>
      </c>
      <c r="H184" s="662" t="s">
        <v>1772</v>
      </c>
      <c r="I184" s="662" t="s">
        <v>1878</v>
      </c>
      <c r="J184" s="662" t="s">
        <v>1879</v>
      </c>
      <c r="K184" s="662" t="s">
        <v>4357</v>
      </c>
      <c r="L184" s="663">
        <v>1385.62</v>
      </c>
      <c r="M184" s="663">
        <v>1385.62</v>
      </c>
      <c r="N184" s="662">
        <v>1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50</v>
      </c>
      <c r="B185" s="662" t="s">
        <v>575</v>
      </c>
      <c r="C185" s="662" t="s">
        <v>4575</v>
      </c>
      <c r="D185" s="743" t="s">
        <v>5977</v>
      </c>
      <c r="E185" s="744" t="s">
        <v>4586</v>
      </c>
      <c r="F185" s="662" t="s">
        <v>4572</v>
      </c>
      <c r="G185" s="662" t="s">
        <v>4637</v>
      </c>
      <c r="H185" s="662" t="s">
        <v>1772</v>
      </c>
      <c r="I185" s="662" t="s">
        <v>4638</v>
      </c>
      <c r="J185" s="662" t="s">
        <v>4639</v>
      </c>
      <c r="K185" s="662" t="s">
        <v>1136</v>
      </c>
      <c r="L185" s="663">
        <v>18.43</v>
      </c>
      <c r="M185" s="663">
        <v>18.43</v>
      </c>
      <c r="N185" s="662">
        <v>1</v>
      </c>
      <c r="O185" s="745">
        <v>1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50</v>
      </c>
      <c r="B186" s="662" t="s">
        <v>575</v>
      </c>
      <c r="C186" s="662" t="s">
        <v>4575</v>
      </c>
      <c r="D186" s="743" t="s">
        <v>5977</v>
      </c>
      <c r="E186" s="744" t="s">
        <v>4586</v>
      </c>
      <c r="F186" s="662" t="s">
        <v>4572</v>
      </c>
      <c r="G186" s="662" t="s">
        <v>4637</v>
      </c>
      <c r="H186" s="662" t="s">
        <v>1772</v>
      </c>
      <c r="I186" s="662" t="s">
        <v>2006</v>
      </c>
      <c r="J186" s="662" t="s">
        <v>2007</v>
      </c>
      <c r="K186" s="662" t="s">
        <v>1610</v>
      </c>
      <c r="L186" s="663">
        <v>36.86</v>
      </c>
      <c r="M186" s="663">
        <v>36.86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50</v>
      </c>
      <c r="B187" s="662" t="s">
        <v>575</v>
      </c>
      <c r="C187" s="662" t="s">
        <v>4575</v>
      </c>
      <c r="D187" s="743" t="s">
        <v>5977</v>
      </c>
      <c r="E187" s="744" t="s">
        <v>4586</v>
      </c>
      <c r="F187" s="662" t="s">
        <v>4572</v>
      </c>
      <c r="G187" s="662" t="s">
        <v>4637</v>
      </c>
      <c r="H187" s="662" t="s">
        <v>1772</v>
      </c>
      <c r="I187" s="662" t="s">
        <v>2006</v>
      </c>
      <c r="J187" s="662" t="s">
        <v>2007</v>
      </c>
      <c r="K187" s="662" t="s">
        <v>1610</v>
      </c>
      <c r="L187" s="663">
        <v>52.97</v>
      </c>
      <c r="M187" s="663">
        <v>317.82000000000005</v>
      </c>
      <c r="N187" s="662">
        <v>6</v>
      </c>
      <c r="O187" s="745">
        <v>4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50</v>
      </c>
      <c r="B188" s="662" t="s">
        <v>575</v>
      </c>
      <c r="C188" s="662" t="s">
        <v>4575</v>
      </c>
      <c r="D188" s="743" t="s">
        <v>5977</v>
      </c>
      <c r="E188" s="744" t="s">
        <v>4586</v>
      </c>
      <c r="F188" s="662" t="s">
        <v>4572</v>
      </c>
      <c r="G188" s="662" t="s">
        <v>4637</v>
      </c>
      <c r="H188" s="662" t="s">
        <v>576</v>
      </c>
      <c r="I188" s="662" t="s">
        <v>599</v>
      </c>
      <c r="J188" s="662" t="s">
        <v>600</v>
      </c>
      <c r="K188" s="662" t="s">
        <v>3177</v>
      </c>
      <c r="L188" s="663">
        <v>34.4</v>
      </c>
      <c r="M188" s="663">
        <v>34.4</v>
      </c>
      <c r="N188" s="662">
        <v>1</v>
      </c>
      <c r="O188" s="745">
        <v>0.5</v>
      </c>
      <c r="P188" s="663">
        <v>34.4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50</v>
      </c>
      <c r="B189" s="662" t="s">
        <v>575</v>
      </c>
      <c r="C189" s="662" t="s">
        <v>4575</v>
      </c>
      <c r="D189" s="743" t="s">
        <v>5977</v>
      </c>
      <c r="E189" s="744" t="s">
        <v>4586</v>
      </c>
      <c r="F189" s="662" t="s">
        <v>4572</v>
      </c>
      <c r="G189" s="662" t="s">
        <v>4644</v>
      </c>
      <c r="H189" s="662" t="s">
        <v>1772</v>
      </c>
      <c r="I189" s="662" t="s">
        <v>4762</v>
      </c>
      <c r="J189" s="662" t="s">
        <v>623</v>
      </c>
      <c r="K189" s="662" t="s">
        <v>624</v>
      </c>
      <c r="L189" s="663">
        <v>28.81</v>
      </c>
      <c r="M189" s="663">
        <v>57.62</v>
      </c>
      <c r="N189" s="662">
        <v>2</v>
      </c>
      <c r="O189" s="745">
        <v>1.5</v>
      </c>
      <c r="P189" s="663">
        <v>28.81</v>
      </c>
      <c r="Q189" s="678">
        <v>0.5</v>
      </c>
      <c r="R189" s="662">
        <v>1</v>
      </c>
      <c r="S189" s="678">
        <v>0.5</v>
      </c>
      <c r="T189" s="745">
        <v>1</v>
      </c>
      <c r="U189" s="701">
        <v>0.66666666666666663</v>
      </c>
    </row>
    <row r="190" spans="1:21" ht="14.4" customHeight="1" x14ac:dyDescent="0.3">
      <c r="A190" s="661">
        <v>50</v>
      </c>
      <c r="B190" s="662" t="s">
        <v>575</v>
      </c>
      <c r="C190" s="662" t="s">
        <v>4575</v>
      </c>
      <c r="D190" s="743" t="s">
        <v>5977</v>
      </c>
      <c r="E190" s="744" t="s">
        <v>4586</v>
      </c>
      <c r="F190" s="662" t="s">
        <v>4572</v>
      </c>
      <c r="G190" s="662" t="s">
        <v>4647</v>
      </c>
      <c r="H190" s="662" t="s">
        <v>1772</v>
      </c>
      <c r="I190" s="662" t="s">
        <v>1913</v>
      </c>
      <c r="J190" s="662" t="s">
        <v>1914</v>
      </c>
      <c r="K190" s="662" t="s">
        <v>1402</v>
      </c>
      <c r="L190" s="663">
        <v>48.27</v>
      </c>
      <c r="M190" s="663">
        <v>289.62</v>
      </c>
      <c r="N190" s="662">
        <v>6</v>
      </c>
      <c r="O190" s="745">
        <v>3.5</v>
      </c>
      <c r="P190" s="663">
        <v>144.81</v>
      </c>
      <c r="Q190" s="678">
        <v>0.5</v>
      </c>
      <c r="R190" s="662">
        <v>3</v>
      </c>
      <c r="S190" s="678">
        <v>0.5</v>
      </c>
      <c r="T190" s="745">
        <v>1.5</v>
      </c>
      <c r="U190" s="701">
        <v>0.42857142857142855</v>
      </c>
    </row>
    <row r="191" spans="1:21" ht="14.4" customHeight="1" x14ac:dyDescent="0.3">
      <c r="A191" s="661">
        <v>50</v>
      </c>
      <c r="B191" s="662" t="s">
        <v>575</v>
      </c>
      <c r="C191" s="662" t="s">
        <v>4575</v>
      </c>
      <c r="D191" s="743" t="s">
        <v>5977</v>
      </c>
      <c r="E191" s="744" t="s">
        <v>4586</v>
      </c>
      <c r="F191" s="662" t="s">
        <v>4572</v>
      </c>
      <c r="G191" s="662" t="s">
        <v>4647</v>
      </c>
      <c r="H191" s="662" t="s">
        <v>1772</v>
      </c>
      <c r="I191" s="662" t="s">
        <v>3586</v>
      </c>
      <c r="J191" s="662" t="s">
        <v>2049</v>
      </c>
      <c r="K191" s="662" t="s">
        <v>1847</v>
      </c>
      <c r="L191" s="663">
        <v>96.53</v>
      </c>
      <c r="M191" s="663">
        <v>96.53</v>
      </c>
      <c r="N191" s="662">
        <v>1</v>
      </c>
      <c r="O191" s="745">
        <v>1</v>
      </c>
      <c r="P191" s="663">
        <v>96.53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50</v>
      </c>
      <c r="B192" s="662" t="s">
        <v>575</v>
      </c>
      <c r="C192" s="662" t="s">
        <v>4575</v>
      </c>
      <c r="D192" s="743" t="s">
        <v>5977</v>
      </c>
      <c r="E192" s="744" t="s">
        <v>4586</v>
      </c>
      <c r="F192" s="662" t="s">
        <v>4572</v>
      </c>
      <c r="G192" s="662" t="s">
        <v>4725</v>
      </c>
      <c r="H192" s="662" t="s">
        <v>1772</v>
      </c>
      <c r="I192" s="662" t="s">
        <v>1998</v>
      </c>
      <c r="J192" s="662" t="s">
        <v>1999</v>
      </c>
      <c r="K192" s="662" t="s">
        <v>2000</v>
      </c>
      <c r="L192" s="663">
        <v>204.76</v>
      </c>
      <c r="M192" s="663">
        <v>204.76</v>
      </c>
      <c r="N192" s="662">
        <v>1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50</v>
      </c>
      <c r="B193" s="662" t="s">
        <v>575</v>
      </c>
      <c r="C193" s="662" t="s">
        <v>4575</v>
      </c>
      <c r="D193" s="743" t="s">
        <v>5977</v>
      </c>
      <c r="E193" s="744" t="s">
        <v>4586</v>
      </c>
      <c r="F193" s="662" t="s">
        <v>4572</v>
      </c>
      <c r="G193" s="662" t="s">
        <v>4648</v>
      </c>
      <c r="H193" s="662" t="s">
        <v>1772</v>
      </c>
      <c r="I193" s="662" t="s">
        <v>3588</v>
      </c>
      <c r="J193" s="662" t="s">
        <v>3589</v>
      </c>
      <c r="K193" s="662" t="s">
        <v>2000</v>
      </c>
      <c r="L193" s="663">
        <v>97.26</v>
      </c>
      <c r="M193" s="663">
        <v>97.26</v>
      </c>
      <c r="N193" s="662">
        <v>1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50</v>
      </c>
      <c r="B194" s="662" t="s">
        <v>575</v>
      </c>
      <c r="C194" s="662" t="s">
        <v>4575</v>
      </c>
      <c r="D194" s="743" t="s">
        <v>5977</v>
      </c>
      <c r="E194" s="744" t="s">
        <v>4586</v>
      </c>
      <c r="F194" s="662" t="s">
        <v>4572</v>
      </c>
      <c r="G194" s="662" t="s">
        <v>4648</v>
      </c>
      <c r="H194" s="662" t="s">
        <v>1772</v>
      </c>
      <c r="I194" s="662" t="s">
        <v>2054</v>
      </c>
      <c r="J194" s="662" t="s">
        <v>2055</v>
      </c>
      <c r="K194" s="662" t="s">
        <v>1691</v>
      </c>
      <c r="L194" s="663">
        <v>583.62</v>
      </c>
      <c r="M194" s="663">
        <v>583.62</v>
      </c>
      <c r="N194" s="662">
        <v>1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50</v>
      </c>
      <c r="B195" s="662" t="s">
        <v>575</v>
      </c>
      <c r="C195" s="662" t="s">
        <v>4575</v>
      </c>
      <c r="D195" s="743" t="s">
        <v>5977</v>
      </c>
      <c r="E195" s="744" t="s">
        <v>4586</v>
      </c>
      <c r="F195" s="662" t="s">
        <v>4572</v>
      </c>
      <c r="G195" s="662" t="s">
        <v>4650</v>
      </c>
      <c r="H195" s="662" t="s">
        <v>1772</v>
      </c>
      <c r="I195" s="662" t="s">
        <v>1805</v>
      </c>
      <c r="J195" s="662" t="s">
        <v>4385</v>
      </c>
      <c r="K195" s="662" t="s">
        <v>1136</v>
      </c>
      <c r="L195" s="663">
        <v>96.53</v>
      </c>
      <c r="M195" s="663">
        <v>482.65</v>
      </c>
      <c r="N195" s="662">
        <v>5</v>
      </c>
      <c r="O195" s="745">
        <v>2.5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50</v>
      </c>
      <c r="B196" s="662" t="s">
        <v>575</v>
      </c>
      <c r="C196" s="662" t="s">
        <v>4575</v>
      </c>
      <c r="D196" s="743" t="s">
        <v>5977</v>
      </c>
      <c r="E196" s="744" t="s">
        <v>4586</v>
      </c>
      <c r="F196" s="662" t="s">
        <v>4572</v>
      </c>
      <c r="G196" s="662" t="s">
        <v>4650</v>
      </c>
      <c r="H196" s="662" t="s">
        <v>1772</v>
      </c>
      <c r="I196" s="662" t="s">
        <v>4763</v>
      </c>
      <c r="J196" s="662" t="s">
        <v>1779</v>
      </c>
      <c r="K196" s="662" t="s">
        <v>4764</v>
      </c>
      <c r="L196" s="663">
        <v>0</v>
      </c>
      <c r="M196" s="663">
        <v>0</v>
      </c>
      <c r="N196" s="662">
        <v>1</v>
      </c>
      <c r="O196" s="745">
        <v>0.5</v>
      </c>
      <c r="P196" s="663">
        <v>0</v>
      </c>
      <c r="Q196" s="678"/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50</v>
      </c>
      <c r="B197" s="662" t="s">
        <v>575</v>
      </c>
      <c r="C197" s="662" t="s">
        <v>4575</v>
      </c>
      <c r="D197" s="743" t="s">
        <v>5977</v>
      </c>
      <c r="E197" s="744" t="s">
        <v>4586</v>
      </c>
      <c r="F197" s="662" t="s">
        <v>4572</v>
      </c>
      <c r="G197" s="662" t="s">
        <v>4650</v>
      </c>
      <c r="H197" s="662" t="s">
        <v>1772</v>
      </c>
      <c r="I197" s="662" t="s">
        <v>4763</v>
      </c>
      <c r="J197" s="662" t="s">
        <v>1779</v>
      </c>
      <c r="K197" s="662" t="s">
        <v>4764</v>
      </c>
      <c r="L197" s="663">
        <v>40.22</v>
      </c>
      <c r="M197" s="663">
        <v>120.66</v>
      </c>
      <c r="N197" s="662">
        <v>3</v>
      </c>
      <c r="O197" s="745">
        <v>2</v>
      </c>
      <c r="P197" s="663">
        <v>40.22</v>
      </c>
      <c r="Q197" s="678">
        <v>0.33333333333333331</v>
      </c>
      <c r="R197" s="662">
        <v>1</v>
      </c>
      <c r="S197" s="678">
        <v>0.33333333333333331</v>
      </c>
      <c r="T197" s="745">
        <v>0.5</v>
      </c>
      <c r="U197" s="701">
        <v>0.25</v>
      </c>
    </row>
    <row r="198" spans="1:21" ht="14.4" customHeight="1" x14ac:dyDescent="0.3">
      <c r="A198" s="661">
        <v>50</v>
      </c>
      <c r="B198" s="662" t="s">
        <v>575</v>
      </c>
      <c r="C198" s="662" t="s">
        <v>4575</v>
      </c>
      <c r="D198" s="743" t="s">
        <v>5977</v>
      </c>
      <c r="E198" s="744" t="s">
        <v>4586</v>
      </c>
      <c r="F198" s="662" t="s">
        <v>4572</v>
      </c>
      <c r="G198" s="662" t="s">
        <v>4650</v>
      </c>
      <c r="H198" s="662" t="s">
        <v>1772</v>
      </c>
      <c r="I198" s="662" t="s">
        <v>4765</v>
      </c>
      <c r="J198" s="662" t="s">
        <v>4386</v>
      </c>
      <c r="K198" s="662" t="s">
        <v>4766</v>
      </c>
      <c r="L198" s="663">
        <v>0</v>
      </c>
      <c r="M198" s="663">
        <v>0</v>
      </c>
      <c r="N198" s="662">
        <v>1</v>
      </c>
      <c r="O198" s="745">
        <v>0.5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50</v>
      </c>
      <c r="B199" s="662" t="s">
        <v>575</v>
      </c>
      <c r="C199" s="662" t="s">
        <v>4575</v>
      </c>
      <c r="D199" s="743" t="s">
        <v>5977</v>
      </c>
      <c r="E199" s="744" t="s">
        <v>4586</v>
      </c>
      <c r="F199" s="662" t="s">
        <v>4572</v>
      </c>
      <c r="G199" s="662" t="s">
        <v>4650</v>
      </c>
      <c r="H199" s="662" t="s">
        <v>1772</v>
      </c>
      <c r="I199" s="662" t="s">
        <v>4765</v>
      </c>
      <c r="J199" s="662" t="s">
        <v>4386</v>
      </c>
      <c r="K199" s="662" t="s">
        <v>4766</v>
      </c>
      <c r="L199" s="663">
        <v>80.45</v>
      </c>
      <c r="M199" s="663">
        <v>241.35000000000002</v>
      </c>
      <c r="N199" s="662">
        <v>3</v>
      </c>
      <c r="O199" s="745">
        <v>1.5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50</v>
      </c>
      <c r="B200" s="662" t="s">
        <v>575</v>
      </c>
      <c r="C200" s="662" t="s">
        <v>4575</v>
      </c>
      <c r="D200" s="743" t="s">
        <v>5977</v>
      </c>
      <c r="E200" s="744" t="s">
        <v>4586</v>
      </c>
      <c r="F200" s="662" t="s">
        <v>4572</v>
      </c>
      <c r="G200" s="662" t="s">
        <v>4656</v>
      </c>
      <c r="H200" s="662" t="s">
        <v>576</v>
      </c>
      <c r="I200" s="662" t="s">
        <v>798</v>
      </c>
      <c r="J200" s="662" t="s">
        <v>799</v>
      </c>
      <c r="K200" s="662" t="s">
        <v>1948</v>
      </c>
      <c r="L200" s="663">
        <v>152.33000000000001</v>
      </c>
      <c r="M200" s="663">
        <v>304.66000000000003</v>
      </c>
      <c r="N200" s="662">
        <v>2</v>
      </c>
      <c r="O200" s="745">
        <v>1.5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50</v>
      </c>
      <c r="B201" s="662" t="s">
        <v>575</v>
      </c>
      <c r="C201" s="662" t="s">
        <v>4575</v>
      </c>
      <c r="D201" s="743" t="s">
        <v>5977</v>
      </c>
      <c r="E201" s="744" t="s">
        <v>4586</v>
      </c>
      <c r="F201" s="662" t="s">
        <v>4572</v>
      </c>
      <c r="G201" s="662" t="s">
        <v>4656</v>
      </c>
      <c r="H201" s="662" t="s">
        <v>576</v>
      </c>
      <c r="I201" s="662" t="s">
        <v>2448</v>
      </c>
      <c r="J201" s="662" t="s">
        <v>799</v>
      </c>
      <c r="K201" s="662" t="s">
        <v>4657</v>
      </c>
      <c r="L201" s="663">
        <v>42.08</v>
      </c>
      <c r="M201" s="663">
        <v>42.08</v>
      </c>
      <c r="N201" s="662">
        <v>1</v>
      </c>
      <c r="O201" s="745">
        <v>0.5</v>
      </c>
      <c r="P201" s="663">
        <v>42.08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50</v>
      </c>
      <c r="B202" s="662" t="s">
        <v>575</v>
      </c>
      <c r="C202" s="662" t="s">
        <v>4575</v>
      </c>
      <c r="D202" s="743" t="s">
        <v>5977</v>
      </c>
      <c r="E202" s="744" t="s">
        <v>4586</v>
      </c>
      <c r="F202" s="662" t="s">
        <v>4572</v>
      </c>
      <c r="G202" s="662" t="s">
        <v>4658</v>
      </c>
      <c r="H202" s="662" t="s">
        <v>576</v>
      </c>
      <c r="I202" s="662" t="s">
        <v>2219</v>
      </c>
      <c r="J202" s="662" t="s">
        <v>2220</v>
      </c>
      <c r="K202" s="662" t="s">
        <v>4659</v>
      </c>
      <c r="L202" s="663">
        <v>22.44</v>
      </c>
      <c r="M202" s="663">
        <v>44.88</v>
      </c>
      <c r="N202" s="662">
        <v>2</v>
      </c>
      <c r="O202" s="745">
        <v>1.5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50</v>
      </c>
      <c r="B203" s="662" t="s">
        <v>575</v>
      </c>
      <c r="C203" s="662" t="s">
        <v>4575</v>
      </c>
      <c r="D203" s="743" t="s">
        <v>5977</v>
      </c>
      <c r="E203" s="744" t="s">
        <v>4586</v>
      </c>
      <c r="F203" s="662" t="s">
        <v>4572</v>
      </c>
      <c r="G203" s="662" t="s">
        <v>4660</v>
      </c>
      <c r="H203" s="662" t="s">
        <v>576</v>
      </c>
      <c r="I203" s="662" t="s">
        <v>2223</v>
      </c>
      <c r="J203" s="662" t="s">
        <v>2224</v>
      </c>
      <c r="K203" s="662" t="s">
        <v>4661</v>
      </c>
      <c r="L203" s="663">
        <v>186.27</v>
      </c>
      <c r="M203" s="663">
        <v>186.27</v>
      </c>
      <c r="N203" s="662">
        <v>1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50</v>
      </c>
      <c r="B204" s="662" t="s">
        <v>575</v>
      </c>
      <c r="C204" s="662" t="s">
        <v>4575</v>
      </c>
      <c r="D204" s="743" t="s">
        <v>5977</v>
      </c>
      <c r="E204" s="744" t="s">
        <v>4586</v>
      </c>
      <c r="F204" s="662" t="s">
        <v>4572</v>
      </c>
      <c r="G204" s="662" t="s">
        <v>4663</v>
      </c>
      <c r="H204" s="662" t="s">
        <v>1772</v>
      </c>
      <c r="I204" s="662" t="s">
        <v>1972</v>
      </c>
      <c r="J204" s="662" t="s">
        <v>1973</v>
      </c>
      <c r="K204" s="662" t="s">
        <v>608</v>
      </c>
      <c r="L204" s="663">
        <v>109.97</v>
      </c>
      <c r="M204" s="663">
        <v>109.97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50</v>
      </c>
      <c r="B205" s="662" t="s">
        <v>575</v>
      </c>
      <c r="C205" s="662" t="s">
        <v>4575</v>
      </c>
      <c r="D205" s="743" t="s">
        <v>5977</v>
      </c>
      <c r="E205" s="744" t="s">
        <v>4586</v>
      </c>
      <c r="F205" s="662" t="s">
        <v>4572</v>
      </c>
      <c r="G205" s="662" t="s">
        <v>4737</v>
      </c>
      <c r="H205" s="662" t="s">
        <v>576</v>
      </c>
      <c r="I205" s="662" t="s">
        <v>4767</v>
      </c>
      <c r="J205" s="662" t="s">
        <v>4768</v>
      </c>
      <c r="K205" s="662" t="s">
        <v>4769</v>
      </c>
      <c r="L205" s="663">
        <v>0</v>
      </c>
      <c r="M205" s="663">
        <v>0</v>
      </c>
      <c r="N205" s="662">
        <v>1</v>
      </c>
      <c r="O205" s="745">
        <v>0.5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50</v>
      </c>
      <c r="B206" s="662" t="s">
        <v>575</v>
      </c>
      <c r="C206" s="662" t="s">
        <v>4575</v>
      </c>
      <c r="D206" s="743" t="s">
        <v>5977</v>
      </c>
      <c r="E206" s="744" t="s">
        <v>4586</v>
      </c>
      <c r="F206" s="662" t="s">
        <v>4572</v>
      </c>
      <c r="G206" s="662" t="s">
        <v>4664</v>
      </c>
      <c r="H206" s="662" t="s">
        <v>576</v>
      </c>
      <c r="I206" s="662" t="s">
        <v>4770</v>
      </c>
      <c r="J206" s="662" t="s">
        <v>4585</v>
      </c>
      <c r="K206" s="662"/>
      <c r="L206" s="663">
        <v>43.94</v>
      </c>
      <c r="M206" s="663">
        <v>43.94</v>
      </c>
      <c r="N206" s="662">
        <v>1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50</v>
      </c>
      <c r="B207" s="662" t="s">
        <v>575</v>
      </c>
      <c r="C207" s="662" t="s">
        <v>4575</v>
      </c>
      <c r="D207" s="743" t="s">
        <v>5977</v>
      </c>
      <c r="E207" s="744" t="s">
        <v>4586</v>
      </c>
      <c r="F207" s="662" t="s">
        <v>4572</v>
      </c>
      <c r="G207" s="662" t="s">
        <v>4664</v>
      </c>
      <c r="H207" s="662" t="s">
        <v>576</v>
      </c>
      <c r="I207" s="662" t="s">
        <v>4665</v>
      </c>
      <c r="J207" s="662" t="s">
        <v>921</v>
      </c>
      <c r="K207" s="662" t="s">
        <v>4666</v>
      </c>
      <c r="L207" s="663">
        <v>0</v>
      </c>
      <c r="M207" s="663">
        <v>0</v>
      </c>
      <c r="N207" s="662">
        <v>1</v>
      </c>
      <c r="O207" s="745">
        <v>1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50</v>
      </c>
      <c r="B208" s="662" t="s">
        <v>575</v>
      </c>
      <c r="C208" s="662" t="s">
        <v>4575</v>
      </c>
      <c r="D208" s="743" t="s">
        <v>5977</v>
      </c>
      <c r="E208" s="744" t="s">
        <v>4586</v>
      </c>
      <c r="F208" s="662" t="s">
        <v>4572</v>
      </c>
      <c r="G208" s="662" t="s">
        <v>4664</v>
      </c>
      <c r="H208" s="662" t="s">
        <v>576</v>
      </c>
      <c r="I208" s="662" t="s">
        <v>920</v>
      </c>
      <c r="J208" s="662" t="s">
        <v>921</v>
      </c>
      <c r="K208" s="662" t="s">
        <v>922</v>
      </c>
      <c r="L208" s="663">
        <v>43.94</v>
      </c>
      <c r="M208" s="663">
        <v>43.94</v>
      </c>
      <c r="N208" s="662">
        <v>1</v>
      </c>
      <c r="O208" s="745">
        <v>1</v>
      </c>
      <c r="P208" s="663">
        <v>43.94</v>
      </c>
      <c r="Q208" s="678">
        <v>1</v>
      </c>
      <c r="R208" s="662">
        <v>1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50</v>
      </c>
      <c r="B209" s="662" t="s">
        <v>575</v>
      </c>
      <c r="C209" s="662" t="s">
        <v>4575</v>
      </c>
      <c r="D209" s="743" t="s">
        <v>5977</v>
      </c>
      <c r="E209" s="744" t="s">
        <v>4586</v>
      </c>
      <c r="F209" s="662" t="s">
        <v>4572</v>
      </c>
      <c r="G209" s="662" t="s">
        <v>4668</v>
      </c>
      <c r="H209" s="662" t="s">
        <v>1772</v>
      </c>
      <c r="I209" s="662" t="s">
        <v>1895</v>
      </c>
      <c r="J209" s="662" t="s">
        <v>1896</v>
      </c>
      <c r="K209" s="662" t="s">
        <v>4351</v>
      </c>
      <c r="L209" s="663">
        <v>93.75</v>
      </c>
      <c r="M209" s="663">
        <v>93.75</v>
      </c>
      <c r="N209" s="662">
        <v>1</v>
      </c>
      <c r="O209" s="745">
        <v>0.5</v>
      </c>
      <c r="P209" s="663">
        <v>93.75</v>
      </c>
      <c r="Q209" s="678">
        <v>1</v>
      </c>
      <c r="R209" s="662">
        <v>1</v>
      </c>
      <c r="S209" s="678">
        <v>1</v>
      </c>
      <c r="T209" s="745">
        <v>0.5</v>
      </c>
      <c r="U209" s="701">
        <v>1</v>
      </c>
    </row>
    <row r="210" spans="1:21" ht="14.4" customHeight="1" x14ac:dyDescent="0.3">
      <c r="A210" s="661">
        <v>50</v>
      </c>
      <c r="B210" s="662" t="s">
        <v>575</v>
      </c>
      <c r="C210" s="662" t="s">
        <v>4575</v>
      </c>
      <c r="D210" s="743" t="s">
        <v>5977</v>
      </c>
      <c r="E210" s="744" t="s">
        <v>4586</v>
      </c>
      <c r="F210" s="662" t="s">
        <v>4572</v>
      </c>
      <c r="G210" s="662" t="s">
        <v>4668</v>
      </c>
      <c r="H210" s="662" t="s">
        <v>1772</v>
      </c>
      <c r="I210" s="662" t="s">
        <v>1898</v>
      </c>
      <c r="J210" s="662" t="s">
        <v>1899</v>
      </c>
      <c r="K210" s="662" t="s">
        <v>4352</v>
      </c>
      <c r="L210" s="663">
        <v>184.74</v>
      </c>
      <c r="M210" s="663">
        <v>184.74</v>
      </c>
      <c r="N210" s="662">
        <v>1</v>
      </c>
      <c r="O210" s="745">
        <v>0.5</v>
      </c>
      <c r="P210" s="663">
        <v>184.74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50</v>
      </c>
      <c r="B211" s="662" t="s">
        <v>575</v>
      </c>
      <c r="C211" s="662" t="s">
        <v>4575</v>
      </c>
      <c r="D211" s="743" t="s">
        <v>5977</v>
      </c>
      <c r="E211" s="744" t="s">
        <v>4586</v>
      </c>
      <c r="F211" s="662" t="s">
        <v>4572</v>
      </c>
      <c r="G211" s="662" t="s">
        <v>4668</v>
      </c>
      <c r="H211" s="662" t="s">
        <v>1772</v>
      </c>
      <c r="I211" s="662" t="s">
        <v>1990</v>
      </c>
      <c r="J211" s="662" t="s">
        <v>4353</v>
      </c>
      <c r="K211" s="662" t="s">
        <v>4354</v>
      </c>
      <c r="L211" s="663">
        <v>120.61</v>
      </c>
      <c r="M211" s="663">
        <v>844.27</v>
      </c>
      <c r="N211" s="662">
        <v>7</v>
      </c>
      <c r="O211" s="745">
        <v>4.5</v>
      </c>
      <c r="P211" s="663">
        <v>120.61</v>
      </c>
      <c r="Q211" s="678">
        <v>0.14285714285714285</v>
      </c>
      <c r="R211" s="662">
        <v>1</v>
      </c>
      <c r="S211" s="678">
        <v>0.14285714285714285</v>
      </c>
      <c r="T211" s="745">
        <v>0.5</v>
      </c>
      <c r="U211" s="701">
        <v>0.1111111111111111</v>
      </c>
    </row>
    <row r="212" spans="1:21" ht="14.4" customHeight="1" x14ac:dyDescent="0.3">
      <c r="A212" s="661">
        <v>50</v>
      </c>
      <c r="B212" s="662" t="s">
        <v>575</v>
      </c>
      <c r="C212" s="662" t="s">
        <v>4575</v>
      </c>
      <c r="D212" s="743" t="s">
        <v>5977</v>
      </c>
      <c r="E212" s="744" t="s">
        <v>4586</v>
      </c>
      <c r="F212" s="662" t="s">
        <v>4572</v>
      </c>
      <c r="G212" s="662" t="s">
        <v>4668</v>
      </c>
      <c r="H212" s="662" t="s">
        <v>1772</v>
      </c>
      <c r="I212" s="662" t="s">
        <v>1909</v>
      </c>
      <c r="J212" s="662" t="s">
        <v>4355</v>
      </c>
      <c r="K212" s="662" t="s">
        <v>1130</v>
      </c>
      <c r="L212" s="663">
        <v>184.74</v>
      </c>
      <c r="M212" s="663">
        <v>554.22</v>
      </c>
      <c r="N212" s="662">
        <v>3</v>
      </c>
      <c r="O212" s="745">
        <v>2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50</v>
      </c>
      <c r="B213" s="662" t="s">
        <v>575</v>
      </c>
      <c r="C213" s="662" t="s">
        <v>4575</v>
      </c>
      <c r="D213" s="743" t="s">
        <v>5977</v>
      </c>
      <c r="E213" s="744" t="s">
        <v>4587</v>
      </c>
      <c r="F213" s="662" t="s">
        <v>4572</v>
      </c>
      <c r="G213" s="662" t="s">
        <v>4671</v>
      </c>
      <c r="H213" s="662" t="s">
        <v>576</v>
      </c>
      <c r="I213" s="662" t="s">
        <v>4771</v>
      </c>
      <c r="J213" s="662" t="s">
        <v>4772</v>
      </c>
      <c r="K213" s="662" t="s">
        <v>1103</v>
      </c>
      <c r="L213" s="663">
        <v>35.11</v>
      </c>
      <c r="M213" s="663">
        <v>35.11</v>
      </c>
      <c r="N213" s="662">
        <v>1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50</v>
      </c>
      <c r="B214" s="662" t="s">
        <v>575</v>
      </c>
      <c r="C214" s="662" t="s">
        <v>4575</v>
      </c>
      <c r="D214" s="743" t="s">
        <v>5977</v>
      </c>
      <c r="E214" s="744" t="s">
        <v>4587</v>
      </c>
      <c r="F214" s="662" t="s">
        <v>4572</v>
      </c>
      <c r="G214" s="662" t="s">
        <v>4773</v>
      </c>
      <c r="H214" s="662" t="s">
        <v>576</v>
      </c>
      <c r="I214" s="662" t="s">
        <v>4774</v>
      </c>
      <c r="J214" s="662" t="s">
        <v>4775</v>
      </c>
      <c r="K214" s="662" t="s">
        <v>4776</v>
      </c>
      <c r="L214" s="663">
        <v>32.28</v>
      </c>
      <c r="M214" s="663">
        <v>32.28</v>
      </c>
      <c r="N214" s="662">
        <v>1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50</v>
      </c>
      <c r="B215" s="662" t="s">
        <v>575</v>
      </c>
      <c r="C215" s="662" t="s">
        <v>4575</v>
      </c>
      <c r="D215" s="743" t="s">
        <v>5977</v>
      </c>
      <c r="E215" s="744" t="s">
        <v>4587</v>
      </c>
      <c r="F215" s="662" t="s">
        <v>4572</v>
      </c>
      <c r="G215" s="662" t="s">
        <v>4777</v>
      </c>
      <c r="H215" s="662" t="s">
        <v>576</v>
      </c>
      <c r="I215" s="662" t="s">
        <v>889</v>
      </c>
      <c r="J215" s="662" t="s">
        <v>886</v>
      </c>
      <c r="K215" s="662" t="s">
        <v>4778</v>
      </c>
      <c r="L215" s="663">
        <v>0</v>
      </c>
      <c r="M215" s="663">
        <v>0</v>
      </c>
      <c r="N215" s="662">
        <v>1</v>
      </c>
      <c r="O215" s="745">
        <v>1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50</v>
      </c>
      <c r="B216" s="662" t="s">
        <v>575</v>
      </c>
      <c r="C216" s="662" t="s">
        <v>4575</v>
      </c>
      <c r="D216" s="743" t="s">
        <v>5977</v>
      </c>
      <c r="E216" s="744" t="s">
        <v>4587</v>
      </c>
      <c r="F216" s="662" t="s">
        <v>4572</v>
      </c>
      <c r="G216" s="662" t="s">
        <v>4598</v>
      </c>
      <c r="H216" s="662" t="s">
        <v>576</v>
      </c>
      <c r="I216" s="662" t="s">
        <v>4779</v>
      </c>
      <c r="J216" s="662" t="s">
        <v>1091</v>
      </c>
      <c r="K216" s="662" t="s">
        <v>4600</v>
      </c>
      <c r="L216" s="663">
        <v>0</v>
      </c>
      <c r="M216" s="663">
        <v>0</v>
      </c>
      <c r="N216" s="662">
        <v>1</v>
      </c>
      <c r="O216" s="745">
        <v>0.5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50</v>
      </c>
      <c r="B217" s="662" t="s">
        <v>575</v>
      </c>
      <c r="C217" s="662" t="s">
        <v>4575</v>
      </c>
      <c r="D217" s="743" t="s">
        <v>5977</v>
      </c>
      <c r="E217" s="744" t="s">
        <v>4587</v>
      </c>
      <c r="F217" s="662" t="s">
        <v>4572</v>
      </c>
      <c r="G217" s="662" t="s">
        <v>4598</v>
      </c>
      <c r="H217" s="662" t="s">
        <v>576</v>
      </c>
      <c r="I217" s="662" t="s">
        <v>4780</v>
      </c>
      <c r="J217" s="662" t="s">
        <v>4781</v>
      </c>
      <c r="K217" s="662" t="s">
        <v>4782</v>
      </c>
      <c r="L217" s="663">
        <v>40.58</v>
      </c>
      <c r="M217" s="663">
        <v>40.58</v>
      </c>
      <c r="N217" s="662">
        <v>1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50</v>
      </c>
      <c r="B218" s="662" t="s">
        <v>575</v>
      </c>
      <c r="C218" s="662" t="s">
        <v>4575</v>
      </c>
      <c r="D218" s="743" t="s">
        <v>5977</v>
      </c>
      <c r="E218" s="744" t="s">
        <v>4587</v>
      </c>
      <c r="F218" s="662" t="s">
        <v>4572</v>
      </c>
      <c r="G218" s="662" t="s">
        <v>4598</v>
      </c>
      <c r="H218" s="662" t="s">
        <v>576</v>
      </c>
      <c r="I218" s="662" t="s">
        <v>713</v>
      </c>
      <c r="J218" s="662" t="s">
        <v>4599</v>
      </c>
      <c r="K218" s="662" t="s">
        <v>4600</v>
      </c>
      <c r="L218" s="663">
        <v>36.270000000000003</v>
      </c>
      <c r="M218" s="663">
        <v>36.270000000000003</v>
      </c>
      <c r="N218" s="662">
        <v>1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50</v>
      </c>
      <c r="B219" s="662" t="s">
        <v>575</v>
      </c>
      <c r="C219" s="662" t="s">
        <v>4575</v>
      </c>
      <c r="D219" s="743" t="s">
        <v>5977</v>
      </c>
      <c r="E219" s="744" t="s">
        <v>4587</v>
      </c>
      <c r="F219" s="662" t="s">
        <v>4572</v>
      </c>
      <c r="G219" s="662" t="s">
        <v>4598</v>
      </c>
      <c r="H219" s="662" t="s">
        <v>576</v>
      </c>
      <c r="I219" s="662" t="s">
        <v>713</v>
      </c>
      <c r="J219" s="662" t="s">
        <v>4599</v>
      </c>
      <c r="K219" s="662" t="s">
        <v>4600</v>
      </c>
      <c r="L219" s="663">
        <v>42.85</v>
      </c>
      <c r="M219" s="663">
        <v>42.85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50</v>
      </c>
      <c r="B220" s="662" t="s">
        <v>575</v>
      </c>
      <c r="C220" s="662" t="s">
        <v>4575</v>
      </c>
      <c r="D220" s="743" t="s">
        <v>5977</v>
      </c>
      <c r="E220" s="744" t="s">
        <v>4587</v>
      </c>
      <c r="F220" s="662" t="s">
        <v>4572</v>
      </c>
      <c r="G220" s="662" t="s">
        <v>4598</v>
      </c>
      <c r="H220" s="662" t="s">
        <v>576</v>
      </c>
      <c r="I220" s="662" t="s">
        <v>4783</v>
      </c>
      <c r="J220" s="662" t="s">
        <v>4599</v>
      </c>
      <c r="K220" s="662" t="s">
        <v>4600</v>
      </c>
      <c r="L220" s="663">
        <v>36.270000000000003</v>
      </c>
      <c r="M220" s="663">
        <v>36.270000000000003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50</v>
      </c>
      <c r="B221" s="662" t="s">
        <v>575</v>
      </c>
      <c r="C221" s="662" t="s">
        <v>4575</v>
      </c>
      <c r="D221" s="743" t="s">
        <v>5977</v>
      </c>
      <c r="E221" s="744" t="s">
        <v>4587</v>
      </c>
      <c r="F221" s="662" t="s">
        <v>4572</v>
      </c>
      <c r="G221" s="662" t="s">
        <v>4673</v>
      </c>
      <c r="H221" s="662" t="s">
        <v>576</v>
      </c>
      <c r="I221" s="662" t="s">
        <v>4784</v>
      </c>
      <c r="J221" s="662" t="s">
        <v>4785</v>
      </c>
      <c r="K221" s="662" t="s">
        <v>4490</v>
      </c>
      <c r="L221" s="663">
        <v>4.7</v>
      </c>
      <c r="M221" s="663">
        <v>4.7</v>
      </c>
      <c r="N221" s="662">
        <v>1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50</v>
      </c>
      <c r="B222" s="662" t="s">
        <v>575</v>
      </c>
      <c r="C222" s="662" t="s">
        <v>4575</v>
      </c>
      <c r="D222" s="743" t="s">
        <v>5977</v>
      </c>
      <c r="E222" s="744" t="s">
        <v>4587</v>
      </c>
      <c r="F222" s="662" t="s">
        <v>4572</v>
      </c>
      <c r="G222" s="662" t="s">
        <v>4601</v>
      </c>
      <c r="H222" s="662" t="s">
        <v>1772</v>
      </c>
      <c r="I222" s="662" t="s">
        <v>1794</v>
      </c>
      <c r="J222" s="662" t="s">
        <v>1795</v>
      </c>
      <c r="K222" s="662" t="s">
        <v>4373</v>
      </c>
      <c r="L222" s="663">
        <v>72</v>
      </c>
      <c r="M222" s="663">
        <v>1152</v>
      </c>
      <c r="N222" s="662">
        <v>16</v>
      </c>
      <c r="O222" s="745">
        <v>9</v>
      </c>
      <c r="P222" s="663">
        <v>72</v>
      </c>
      <c r="Q222" s="678">
        <v>6.25E-2</v>
      </c>
      <c r="R222" s="662">
        <v>1</v>
      </c>
      <c r="S222" s="678">
        <v>6.25E-2</v>
      </c>
      <c r="T222" s="745">
        <v>0.5</v>
      </c>
      <c r="U222" s="701">
        <v>5.5555555555555552E-2</v>
      </c>
    </row>
    <row r="223" spans="1:21" ht="14.4" customHeight="1" x14ac:dyDescent="0.3">
      <c r="A223" s="661">
        <v>50</v>
      </c>
      <c r="B223" s="662" t="s">
        <v>575</v>
      </c>
      <c r="C223" s="662" t="s">
        <v>4575</v>
      </c>
      <c r="D223" s="743" t="s">
        <v>5977</v>
      </c>
      <c r="E223" s="744" t="s">
        <v>4587</v>
      </c>
      <c r="F223" s="662" t="s">
        <v>4572</v>
      </c>
      <c r="G223" s="662" t="s">
        <v>4601</v>
      </c>
      <c r="H223" s="662" t="s">
        <v>1772</v>
      </c>
      <c r="I223" s="662" t="s">
        <v>1798</v>
      </c>
      <c r="J223" s="662" t="s">
        <v>1795</v>
      </c>
      <c r="K223" s="662" t="s">
        <v>4374</v>
      </c>
      <c r="L223" s="663">
        <v>144.01</v>
      </c>
      <c r="M223" s="663">
        <v>576.04</v>
      </c>
      <c r="N223" s="662">
        <v>4</v>
      </c>
      <c r="O223" s="745">
        <v>2</v>
      </c>
      <c r="P223" s="663">
        <v>144.01</v>
      </c>
      <c r="Q223" s="678">
        <v>0.25</v>
      </c>
      <c r="R223" s="662">
        <v>1</v>
      </c>
      <c r="S223" s="678">
        <v>0.25</v>
      </c>
      <c r="T223" s="745">
        <v>0.5</v>
      </c>
      <c r="U223" s="701">
        <v>0.25</v>
      </c>
    </row>
    <row r="224" spans="1:21" ht="14.4" customHeight="1" x14ac:dyDescent="0.3">
      <c r="A224" s="661">
        <v>50</v>
      </c>
      <c r="B224" s="662" t="s">
        <v>575</v>
      </c>
      <c r="C224" s="662" t="s">
        <v>4575</v>
      </c>
      <c r="D224" s="743" t="s">
        <v>5977</v>
      </c>
      <c r="E224" s="744" t="s">
        <v>4587</v>
      </c>
      <c r="F224" s="662" t="s">
        <v>4572</v>
      </c>
      <c r="G224" s="662" t="s">
        <v>4601</v>
      </c>
      <c r="H224" s="662" t="s">
        <v>576</v>
      </c>
      <c r="I224" s="662" t="s">
        <v>4786</v>
      </c>
      <c r="J224" s="662" t="s">
        <v>4787</v>
      </c>
      <c r="K224" s="662" t="s">
        <v>4788</v>
      </c>
      <c r="L224" s="663">
        <v>120</v>
      </c>
      <c r="M224" s="663">
        <v>120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50</v>
      </c>
      <c r="B225" s="662" t="s">
        <v>575</v>
      </c>
      <c r="C225" s="662" t="s">
        <v>4575</v>
      </c>
      <c r="D225" s="743" t="s">
        <v>5977</v>
      </c>
      <c r="E225" s="744" t="s">
        <v>4587</v>
      </c>
      <c r="F225" s="662" t="s">
        <v>4572</v>
      </c>
      <c r="G225" s="662" t="s">
        <v>4601</v>
      </c>
      <c r="H225" s="662" t="s">
        <v>576</v>
      </c>
      <c r="I225" s="662" t="s">
        <v>4789</v>
      </c>
      <c r="J225" s="662" t="s">
        <v>4787</v>
      </c>
      <c r="K225" s="662" t="s">
        <v>4373</v>
      </c>
      <c r="L225" s="663">
        <v>0</v>
      </c>
      <c r="M225" s="663">
        <v>0</v>
      </c>
      <c r="N225" s="662">
        <v>3</v>
      </c>
      <c r="O225" s="745">
        <v>1.5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50</v>
      </c>
      <c r="B226" s="662" t="s">
        <v>575</v>
      </c>
      <c r="C226" s="662" t="s">
        <v>4575</v>
      </c>
      <c r="D226" s="743" t="s">
        <v>5977</v>
      </c>
      <c r="E226" s="744" t="s">
        <v>4587</v>
      </c>
      <c r="F226" s="662" t="s">
        <v>4572</v>
      </c>
      <c r="G226" s="662" t="s">
        <v>4674</v>
      </c>
      <c r="H226" s="662" t="s">
        <v>576</v>
      </c>
      <c r="I226" s="662" t="s">
        <v>4790</v>
      </c>
      <c r="J226" s="662" t="s">
        <v>1135</v>
      </c>
      <c r="K226" s="662" t="s">
        <v>1136</v>
      </c>
      <c r="L226" s="663">
        <v>0</v>
      </c>
      <c r="M226" s="663">
        <v>0</v>
      </c>
      <c r="N226" s="662">
        <v>1</v>
      </c>
      <c r="O226" s="745">
        <v>0.5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50</v>
      </c>
      <c r="B227" s="662" t="s">
        <v>575</v>
      </c>
      <c r="C227" s="662" t="s">
        <v>4575</v>
      </c>
      <c r="D227" s="743" t="s">
        <v>5977</v>
      </c>
      <c r="E227" s="744" t="s">
        <v>4587</v>
      </c>
      <c r="F227" s="662" t="s">
        <v>4572</v>
      </c>
      <c r="G227" s="662" t="s">
        <v>4674</v>
      </c>
      <c r="H227" s="662" t="s">
        <v>576</v>
      </c>
      <c r="I227" s="662" t="s">
        <v>1134</v>
      </c>
      <c r="J227" s="662" t="s">
        <v>1135</v>
      </c>
      <c r="K227" s="662" t="s">
        <v>1136</v>
      </c>
      <c r="L227" s="663">
        <v>62.18</v>
      </c>
      <c r="M227" s="663">
        <v>62.18</v>
      </c>
      <c r="N227" s="662">
        <v>1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50</v>
      </c>
      <c r="B228" s="662" t="s">
        <v>575</v>
      </c>
      <c r="C228" s="662" t="s">
        <v>4575</v>
      </c>
      <c r="D228" s="743" t="s">
        <v>5977</v>
      </c>
      <c r="E228" s="744" t="s">
        <v>4587</v>
      </c>
      <c r="F228" s="662" t="s">
        <v>4572</v>
      </c>
      <c r="G228" s="662" t="s">
        <v>4674</v>
      </c>
      <c r="H228" s="662" t="s">
        <v>576</v>
      </c>
      <c r="I228" s="662" t="s">
        <v>4791</v>
      </c>
      <c r="J228" s="662" t="s">
        <v>1129</v>
      </c>
      <c r="K228" s="662" t="s">
        <v>1168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50</v>
      </c>
      <c r="B229" s="662" t="s">
        <v>575</v>
      </c>
      <c r="C229" s="662" t="s">
        <v>4575</v>
      </c>
      <c r="D229" s="743" t="s">
        <v>5977</v>
      </c>
      <c r="E229" s="744" t="s">
        <v>4587</v>
      </c>
      <c r="F229" s="662" t="s">
        <v>4572</v>
      </c>
      <c r="G229" s="662" t="s">
        <v>4674</v>
      </c>
      <c r="H229" s="662" t="s">
        <v>576</v>
      </c>
      <c r="I229" s="662" t="s">
        <v>4675</v>
      </c>
      <c r="J229" s="662" t="s">
        <v>4676</v>
      </c>
      <c r="K229" s="662" t="s">
        <v>1136</v>
      </c>
      <c r="L229" s="663">
        <v>77.680000000000007</v>
      </c>
      <c r="M229" s="663">
        <v>77.680000000000007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50</v>
      </c>
      <c r="B230" s="662" t="s">
        <v>575</v>
      </c>
      <c r="C230" s="662" t="s">
        <v>4575</v>
      </c>
      <c r="D230" s="743" t="s">
        <v>5977</v>
      </c>
      <c r="E230" s="744" t="s">
        <v>4587</v>
      </c>
      <c r="F230" s="662" t="s">
        <v>4572</v>
      </c>
      <c r="G230" s="662" t="s">
        <v>4677</v>
      </c>
      <c r="H230" s="662" t="s">
        <v>576</v>
      </c>
      <c r="I230" s="662" t="s">
        <v>4792</v>
      </c>
      <c r="J230" s="662" t="s">
        <v>2116</v>
      </c>
      <c r="K230" s="662" t="s">
        <v>1208</v>
      </c>
      <c r="L230" s="663">
        <v>0</v>
      </c>
      <c r="M230" s="663">
        <v>0</v>
      </c>
      <c r="N230" s="662">
        <v>3</v>
      </c>
      <c r="O230" s="745">
        <v>1.5</v>
      </c>
      <c r="P230" s="663"/>
      <c r="Q230" s="678"/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50</v>
      </c>
      <c r="B231" s="662" t="s">
        <v>575</v>
      </c>
      <c r="C231" s="662" t="s">
        <v>4575</v>
      </c>
      <c r="D231" s="743" t="s">
        <v>5977</v>
      </c>
      <c r="E231" s="744" t="s">
        <v>4587</v>
      </c>
      <c r="F231" s="662" t="s">
        <v>4572</v>
      </c>
      <c r="G231" s="662" t="s">
        <v>4677</v>
      </c>
      <c r="H231" s="662" t="s">
        <v>1772</v>
      </c>
      <c r="I231" s="662" t="s">
        <v>2290</v>
      </c>
      <c r="J231" s="662" t="s">
        <v>2116</v>
      </c>
      <c r="K231" s="662" t="s">
        <v>4420</v>
      </c>
      <c r="L231" s="663">
        <v>154.36000000000001</v>
      </c>
      <c r="M231" s="663">
        <v>463.08000000000004</v>
      </c>
      <c r="N231" s="662">
        <v>3</v>
      </c>
      <c r="O231" s="745">
        <v>2.5</v>
      </c>
      <c r="P231" s="663">
        <v>154.36000000000001</v>
      </c>
      <c r="Q231" s="678">
        <v>0.33333333333333331</v>
      </c>
      <c r="R231" s="662">
        <v>1</v>
      </c>
      <c r="S231" s="678">
        <v>0.33333333333333331</v>
      </c>
      <c r="T231" s="745">
        <v>1</v>
      </c>
      <c r="U231" s="701">
        <v>0.4</v>
      </c>
    </row>
    <row r="232" spans="1:21" ht="14.4" customHeight="1" x14ac:dyDescent="0.3">
      <c r="A232" s="661">
        <v>50</v>
      </c>
      <c r="B232" s="662" t="s">
        <v>575</v>
      </c>
      <c r="C232" s="662" t="s">
        <v>4575</v>
      </c>
      <c r="D232" s="743" t="s">
        <v>5977</v>
      </c>
      <c r="E232" s="744" t="s">
        <v>4587</v>
      </c>
      <c r="F232" s="662" t="s">
        <v>4572</v>
      </c>
      <c r="G232" s="662" t="s">
        <v>4602</v>
      </c>
      <c r="H232" s="662" t="s">
        <v>1772</v>
      </c>
      <c r="I232" s="662" t="s">
        <v>4678</v>
      </c>
      <c r="J232" s="662" t="s">
        <v>4679</v>
      </c>
      <c r="K232" s="662" t="s">
        <v>4680</v>
      </c>
      <c r="L232" s="663">
        <v>298.95999999999998</v>
      </c>
      <c r="M232" s="663">
        <v>597.91999999999996</v>
      </c>
      <c r="N232" s="662">
        <v>2</v>
      </c>
      <c r="O232" s="745">
        <v>1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50</v>
      </c>
      <c r="B233" s="662" t="s">
        <v>575</v>
      </c>
      <c r="C233" s="662" t="s">
        <v>4575</v>
      </c>
      <c r="D233" s="743" t="s">
        <v>5977</v>
      </c>
      <c r="E233" s="744" t="s">
        <v>4587</v>
      </c>
      <c r="F233" s="662" t="s">
        <v>4572</v>
      </c>
      <c r="G233" s="662" t="s">
        <v>4602</v>
      </c>
      <c r="H233" s="662" t="s">
        <v>1772</v>
      </c>
      <c r="I233" s="662" t="s">
        <v>4678</v>
      </c>
      <c r="J233" s="662" t="s">
        <v>4679</v>
      </c>
      <c r="K233" s="662" t="s">
        <v>4680</v>
      </c>
      <c r="L233" s="663">
        <v>278.64</v>
      </c>
      <c r="M233" s="663">
        <v>1393.1999999999998</v>
      </c>
      <c r="N233" s="662">
        <v>5</v>
      </c>
      <c r="O233" s="745">
        <v>3</v>
      </c>
      <c r="P233" s="663">
        <v>278.64</v>
      </c>
      <c r="Q233" s="678">
        <v>0.2</v>
      </c>
      <c r="R233" s="662">
        <v>1</v>
      </c>
      <c r="S233" s="678">
        <v>0.2</v>
      </c>
      <c r="T233" s="745">
        <v>0.5</v>
      </c>
      <c r="U233" s="701">
        <v>0.16666666666666666</v>
      </c>
    </row>
    <row r="234" spans="1:21" ht="14.4" customHeight="1" x14ac:dyDescent="0.3">
      <c r="A234" s="661">
        <v>50</v>
      </c>
      <c r="B234" s="662" t="s">
        <v>575</v>
      </c>
      <c r="C234" s="662" t="s">
        <v>4575</v>
      </c>
      <c r="D234" s="743" t="s">
        <v>5977</v>
      </c>
      <c r="E234" s="744" t="s">
        <v>4587</v>
      </c>
      <c r="F234" s="662" t="s">
        <v>4572</v>
      </c>
      <c r="G234" s="662" t="s">
        <v>4602</v>
      </c>
      <c r="H234" s="662" t="s">
        <v>576</v>
      </c>
      <c r="I234" s="662" t="s">
        <v>4793</v>
      </c>
      <c r="J234" s="662" t="s">
        <v>4794</v>
      </c>
      <c r="K234" s="662" t="s">
        <v>1065</v>
      </c>
      <c r="L234" s="663">
        <v>117.73</v>
      </c>
      <c r="M234" s="663">
        <v>117.73</v>
      </c>
      <c r="N234" s="662">
        <v>1</v>
      </c>
      <c r="O234" s="745">
        <v>0.5</v>
      </c>
      <c r="P234" s="663">
        <v>117.73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50</v>
      </c>
      <c r="B235" s="662" t="s">
        <v>575</v>
      </c>
      <c r="C235" s="662" t="s">
        <v>4575</v>
      </c>
      <c r="D235" s="743" t="s">
        <v>5977</v>
      </c>
      <c r="E235" s="744" t="s">
        <v>4587</v>
      </c>
      <c r="F235" s="662" t="s">
        <v>4572</v>
      </c>
      <c r="G235" s="662" t="s">
        <v>4602</v>
      </c>
      <c r="H235" s="662" t="s">
        <v>1772</v>
      </c>
      <c r="I235" s="662" t="s">
        <v>4795</v>
      </c>
      <c r="J235" s="662" t="s">
        <v>4796</v>
      </c>
      <c r="K235" s="662" t="s">
        <v>2004</v>
      </c>
      <c r="L235" s="663">
        <v>543.36</v>
      </c>
      <c r="M235" s="663">
        <v>543.36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50</v>
      </c>
      <c r="B236" s="662" t="s">
        <v>575</v>
      </c>
      <c r="C236" s="662" t="s">
        <v>4575</v>
      </c>
      <c r="D236" s="743" t="s">
        <v>5977</v>
      </c>
      <c r="E236" s="744" t="s">
        <v>4587</v>
      </c>
      <c r="F236" s="662" t="s">
        <v>4572</v>
      </c>
      <c r="G236" s="662" t="s">
        <v>4602</v>
      </c>
      <c r="H236" s="662" t="s">
        <v>576</v>
      </c>
      <c r="I236" s="662" t="s">
        <v>4797</v>
      </c>
      <c r="J236" s="662" t="s">
        <v>4798</v>
      </c>
      <c r="K236" s="662" t="s">
        <v>2013</v>
      </c>
      <c r="L236" s="663">
        <v>193.1</v>
      </c>
      <c r="M236" s="663">
        <v>193.1</v>
      </c>
      <c r="N236" s="662">
        <v>1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50</v>
      </c>
      <c r="B237" s="662" t="s">
        <v>575</v>
      </c>
      <c r="C237" s="662" t="s">
        <v>4575</v>
      </c>
      <c r="D237" s="743" t="s">
        <v>5977</v>
      </c>
      <c r="E237" s="744" t="s">
        <v>4587</v>
      </c>
      <c r="F237" s="662" t="s">
        <v>4572</v>
      </c>
      <c r="G237" s="662" t="s">
        <v>4602</v>
      </c>
      <c r="H237" s="662" t="s">
        <v>576</v>
      </c>
      <c r="I237" s="662" t="s">
        <v>4797</v>
      </c>
      <c r="J237" s="662" t="s">
        <v>4798</v>
      </c>
      <c r="K237" s="662" t="s">
        <v>2013</v>
      </c>
      <c r="L237" s="663">
        <v>181.13</v>
      </c>
      <c r="M237" s="663">
        <v>181.13</v>
      </c>
      <c r="N237" s="662">
        <v>1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50</v>
      </c>
      <c r="B238" s="662" t="s">
        <v>575</v>
      </c>
      <c r="C238" s="662" t="s">
        <v>4575</v>
      </c>
      <c r="D238" s="743" t="s">
        <v>5977</v>
      </c>
      <c r="E238" s="744" t="s">
        <v>4587</v>
      </c>
      <c r="F238" s="662" t="s">
        <v>4572</v>
      </c>
      <c r="G238" s="662" t="s">
        <v>4602</v>
      </c>
      <c r="H238" s="662" t="s">
        <v>1772</v>
      </c>
      <c r="I238" s="662" t="s">
        <v>1901</v>
      </c>
      <c r="J238" s="662" t="s">
        <v>1906</v>
      </c>
      <c r="K238" s="662" t="s">
        <v>1065</v>
      </c>
      <c r="L238" s="663">
        <v>117.73</v>
      </c>
      <c r="M238" s="663">
        <v>1177.3</v>
      </c>
      <c r="N238" s="662">
        <v>10</v>
      </c>
      <c r="O238" s="745">
        <v>6</v>
      </c>
      <c r="P238" s="663">
        <v>235.46</v>
      </c>
      <c r="Q238" s="678">
        <v>0.2</v>
      </c>
      <c r="R238" s="662">
        <v>2</v>
      </c>
      <c r="S238" s="678">
        <v>0.2</v>
      </c>
      <c r="T238" s="745">
        <v>1</v>
      </c>
      <c r="U238" s="701">
        <v>0.16666666666666666</v>
      </c>
    </row>
    <row r="239" spans="1:21" ht="14.4" customHeight="1" x14ac:dyDescent="0.3">
      <c r="A239" s="661">
        <v>50</v>
      </c>
      <c r="B239" s="662" t="s">
        <v>575</v>
      </c>
      <c r="C239" s="662" t="s">
        <v>4575</v>
      </c>
      <c r="D239" s="743" t="s">
        <v>5977</v>
      </c>
      <c r="E239" s="744" t="s">
        <v>4587</v>
      </c>
      <c r="F239" s="662" t="s">
        <v>4572</v>
      </c>
      <c r="G239" s="662" t="s">
        <v>4602</v>
      </c>
      <c r="H239" s="662" t="s">
        <v>1772</v>
      </c>
      <c r="I239" s="662" t="s">
        <v>1982</v>
      </c>
      <c r="J239" s="662" t="s">
        <v>1987</v>
      </c>
      <c r="K239" s="662" t="s">
        <v>2013</v>
      </c>
      <c r="L239" s="663">
        <v>193.1</v>
      </c>
      <c r="M239" s="663">
        <v>3282.6999999999989</v>
      </c>
      <c r="N239" s="662">
        <v>17</v>
      </c>
      <c r="O239" s="745">
        <v>9.5</v>
      </c>
      <c r="P239" s="663">
        <v>386.2</v>
      </c>
      <c r="Q239" s="678">
        <v>0.11764705882352945</v>
      </c>
      <c r="R239" s="662">
        <v>2</v>
      </c>
      <c r="S239" s="678">
        <v>0.11764705882352941</v>
      </c>
      <c r="T239" s="745">
        <v>1</v>
      </c>
      <c r="U239" s="701">
        <v>0.10526315789473684</v>
      </c>
    </row>
    <row r="240" spans="1:21" ht="14.4" customHeight="1" x14ac:dyDescent="0.3">
      <c r="A240" s="661">
        <v>50</v>
      </c>
      <c r="B240" s="662" t="s">
        <v>575</v>
      </c>
      <c r="C240" s="662" t="s">
        <v>4575</v>
      </c>
      <c r="D240" s="743" t="s">
        <v>5977</v>
      </c>
      <c r="E240" s="744" t="s">
        <v>4587</v>
      </c>
      <c r="F240" s="662" t="s">
        <v>4572</v>
      </c>
      <c r="G240" s="662" t="s">
        <v>4602</v>
      </c>
      <c r="H240" s="662" t="s">
        <v>1772</v>
      </c>
      <c r="I240" s="662" t="s">
        <v>1982</v>
      </c>
      <c r="J240" s="662" t="s">
        <v>1987</v>
      </c>
      <c r="K240" s="662" t="s">
        <v>2013</v>
      </c>
      <c r="L240" s="663">
        <v>181.13</v>
      </c>
      <c r="M240" s="663">
        <v>4528.2500000000018</v>
      </c>
      <c r="N240" s="662">
        <v>25</v>
      </c>
      <c r="O240" s="745">
        <v>15</v>
      </c>
      <c r="P240" s="663">
        <v>362.26</v>
      </c>
      <c r="Q240" s="678">
        <v>7.999999999999996E-2</v>
      </c>
      <c r="R240" s="662">
        <v>2</v>
      </c>
      <c r="S240" s="678">
        <v>0.08</v>
      </c>
      <c r="T240" s="745">
        <v>1</v>
      </c>
      <c r="U240" s="701">
        <v>6.6666666666666666E-2</v>
      </c>
    </row>
    <row r="241" spans="1:21" ht="14.4" customHeight="1" x14ac:dyDescent="0.3">
      <c r="A241" s="661">
        <v>50</v>
      </c>
      <c r="B241" s="662" t="s">
        <v>575</v>
      </c>
      <c r="C241" s="662" t="s">
        <v>4575</v>
      </c>
      <c r="D241" s="743" t="s">
        <v>5977</v>
      </c>
      <c r="E241" s="744" t="s">
        <v>4587</v>
      </c>
      <c r="F241" s="662" t="s">
        <v>4572</v>
      </c>
      <c r="G241" s="662" t="s">
        <v>4602</v>
      </c>
      <c r="H241" s="662" t="s">
        <v>1772</v>
      </c>
      <c r="I241" s="662" t="s">
        <v>1986</v>
      </c>
      <c r="J241" s="662" t="s">
        <v>1987</v>
      </c>
      <c r="K241" s="662" t="s">
        <v>4394</v>
      </c>
      <c r="L241" s="663">
        <v>643.69000000000005</v>
      </c>
      <c r="M241" s="663">
        <v>1287.3800000000001</v>
      </c>
      <c r="N241" s="662">
        <v>2</v>
      </c>
      <c r="O241" s="745">
        <v>1</v>
      </c>
      <c r="P241" s="663">
        <v>643.69000000000005</v>
      </c>
      <c r="Q241" s="678">
        <v>0.5</v>
      </c>
      <c r="R241" s="662">
        <v>1</v>
      </c>
      <c r="S241" s="678">
        <v>0.5</v>
      </c>
      <c r="T241" s="745">
        <v>0.5</v>
      </c>
      <c r="U241" s="701">
        <v>0.5</v>
      </c>
    </row>
    <row r="242" spans="1:21" ht="14.4" customHeight="1" x14ac:dyDescent="0.3">
      <c r="A242" s="661">
        <v>50</v>
      </c>
      <c r="B242" s="662" t="s">
        <v>575</v>
      </c>
      <c r="C242" s="662" t="s">
        <v>4575</v>
      </c>
      <c r="D242" s="743" t="s">
        <v>5977</v>
      </c>
      <c r="E242" s="744" t="s">
        <v>4587</v>
      </c>
      <c r="F242" s="662" t="s">
        <v>4572</v>
      </c>
      <c r="G242" s="662" t="s">
        <v>4602</v>
      </c>
      <c r="H242" s="662" t="s">
        <v>576</v>
      </c>
      <c r="I242" s="662" t="s">
        <v>4799</v>
      </c>
      <c r="J242" s="662" t="s">
        <v>4800</v>
      </c>
      <c r="K242" s="662" t="s">
        <v>1620</v>
      </c>
      <c r="L242" s="663">
        <v>0</v>
      </c>
      <c r="M242" s="663">
        <v>0</v>
      </c>
      <c r="N242" s="662">
        <v>2</v>
      </c>
      <c r="O242" s="745">
        <v>1.5</v>
      </c>
      <c r="P242" s="663"/>
      <c r="Q242" s="678"/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50</v>
      </c>
      <c r="B243" s="662" t="s">
        <v>575</v>
      </c>
      <c r="C243" s="662" t="s">
        <v>4575</v>
      </c>
      <c r="D243" s="743" t="s">
        <v>5977</v>
      </c>
      <c r="E243" s="744" t="s">
        <v>4587</v>
      </c>
      <c r="F243" s="662" t="s">
        <v>4572</v>
      </c>
      <c r="G243" s="662" t="s">
        <v>4602</v>
      </c>
      <c r="H243" s="662" t="s">
        <v>576</v>
      </c>
      <c r="I243" s="662" t="s">
        <v>4801</v>
      </c>
      <c r="J243" s="662" t="s">
        <v>4802</v>
      </c>
      <c r="K243" s="662" t="s">
        <v>4803</v>
      </c>
      <c r="L243" s="663">
        <v>0</v>
      </c>
      <c r="M243" s="663">
        <v>0</v>
      </c>
      <c r="N243" s="662">
        <v>1</v>
      </c>
      <c r="O243" s="745">
        <v>0.5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50</v>
      </c>
      <c r="B244" s="662" t="s">
        <v>575</v>
      </c>
      <c r="C244" s="662" t="s">
        <v>4575</v>
      </c>
      <c r="D244" s="743" t="s">
        <v>5977</v>
      </c>
      <c r="E244" s="744" t="s">
        <v>4587</v>
      </c>
      <c r="F244" s="662" t="s">
        <v>4572</v>
      </c>
      <c r="G244" s="662" t="s">
        <v>4804</v>
      </c>
      <c r="H244" s="662" t="s">
        <v>576</v>
      </c>
      <c r="I244" s="662" t="s">
        <v>4805</v>
      </c>
      <c r="J244" s="662" t="s">
        <v>4806</v>
      </c>
      <c r="K244" s="662" t="s">
        <v>4807</v>
      </c>
      <c r="L244" s="663">
        <v>0</v>
      </c>
      <c r="M244" s="663">
        <v>0</v>
      </c>
      <c r="N244" s="662">
        <v>2</v>
      </c>
      <c r="O244" s="745">
        <v>1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50</v>
      </c>
      <c r="B245" s="662" t="s">
        <v>575</v>
      </c>
      <c r="C245" s="662" t="s">
        <v>4575</v>
      </c>
      <c r="D245" s="743" t="s">
        <v>5977</v>
      </c>
      <c r="E245" s="744" t="s">
        <v>4587</v>
      </c>
      <c r="F245" s="662" t="s">
        <v>4572</v>
      </c>
      <c r="G245" s="662" t="s">
        <v>4681</v>
      </c>
      <c r="H245" s="662" t="s">
        <v>1772</v>
      </c>
      <c r="I245" s="662" t="s">
        <v>1853</v>
      </c>
      <c r="J245" s="662" t="s">
        <v>1854</v>
      </c>
      <c r="K245" s="662" t="s">
        <v>1620</v>
      </c>
      <c r="L245" s="663">
        <v>65.540000000000006</v>
      </c>
      <c r="M245" s="663">
        <v>131.08000000000001</v>
      </c>
      <c r="N245" s="662">
        <v>2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50</v>
      </c>
      <c r="B246" s="662" t="s">
        <v>575</v>
      </c>
      <c r="C246" s="662" t="s">
        <v>4575</v>
      </c>
      <c r="D246" s="743" t="s">
        <v>5977</v>
      </c>
      <c r="E246" s="744" t="s">
        <v>4587</v>
      </c>
      <c r="F246" s="662" t="s">
        <v>4572</v>
      </c>
      <c r="G246" s="662" t="s">
        <v>4605</v>
      </c>
      <c r="H246" s="662" t="s">
        <v>1772</v>
      </c>
      <c r="I246" s="662" t="s">
        <v>1842</v>
      </c>
      <c r="J246" s="662" t="s">
        <v>1843</v>
      </c>
      <c r="K246" s="662" t="s">
        <v>1402</v>
      </c>
      <c r="L246" s="663">
        <v>35.11</v>
      </c>
      <c r="M246" s="663">
        <v>1299.07</v>
      </c>
      <c r="N246" s="662">
        <v>37</v>
      </c>
      <c r="O246" s="745">
        <v>18.5</v>
      </c>
      <c r="P246" s="663">
        <v>140.44</v>
      </c>
      <c r="Q246" s="678">
        <v>0.10810810810810811</v>
      </c>
      <c r="R246" s="662">
        <v>4</v>
      </c>
      <c r="S246" s="678">
        <v>0.10810810810810811</v>
      </c>
      <c r="T246" s="745">
        <v>2</v>
      </c>
      <c r="U246" s="701">
        <v>0.10810810810810811</v>
      </c>
    </row>
    <row r="247" spans="1:21" ht="14.4" customHeight="1" x14ac:dyDescent="0.3">
      <c r="A247" s="661">
        <v>50</v>
      </c>
      <c r="B247" s="662" t="s">
        <v>575</v>
      </c>
      <c r="C247" s="662" t="s">
        <v>4575</v>
      </c>
      <c r="D247" s="743" t="s">
        <v>5977</v>
      </c>
      <c r="E247" s="744" t="s">
        <v>4587</v>
      </c>
      <c r="F247" s="662" t="s">
        <v>4572</v>
      </c>
      <c r="G247" s="662" t="s">
        <v>4605</v>
      </c>
      <c r="H247" s="662" t="s">
        <v>1772</v>
      </c>
      <c r="I247" s="662" t="s">
        <v>1845</v>
      </c>
      <c r="J247" s="662" t="s">
        <v>1846</v>
      </c>
      <c r="K247" s="662" t="s">
        <v>1847</v>
      </c>
      <c r="L247" s="663">
        <v>70.23</v>
      </c>
      <c r="M247" s="663">
        <v>421.38</v>
      </c>
      <c r="N247" s="662">
        <v>6</v>
      </c>
      <c r="O247" s="745">
        <v>3</v>
      </c>
      <c r="P247" s="663">
        <v>140.46</v>
      </c>
      <c r="Q247" s="678">
        <v>0.33333333333333337</v>
      </c>
      <c r="R247" s="662">
        <v>2</v>
      </c>
      <c r="S247" s="678">
        <v>0.33333333333333331</v>
      </c>
      <c r="T247" s="745">
        <v>1</v>
      </c>
      <c r="U247" s="701">
        <v>0.33333333333333331</v>
      </c>
    </row>
    <row r="248" spans="1:21" ht="14.4" customHeight="1" x14ac:dyDescent="0.3">
      <c r="A248" s="661">
        <v>50</v>
      </c>
      <c r="B248" s="662" t="s">
        <v>575</v>
      </c>
      <c r="C248" s="662" t="s">
        <v>4575</v>
      </c>
      <c r="D248" s="743" t="s">
        <v>5977</v>
      </c>
      <c r="E248" s="744" t="s">
        <v>4587</v>
      </c>
      <c r="F248" s="662" t="s">
        <v>4572</v>
      </c>
      <c r="G248" s="662" t="s">
        <v>4605</v>
      </c>
      <c r="H248" s="662" t="s">
        <v>576</v>
      </c>
      <c r="I248" s="662" t="s">
        <v>4808</v>
      </c>
      <c r="J248" s="662" t="s">
        <v>4809</v>
      </c>
      <c r="K248" s="662" t="s">
        <v>1847</v>
      </c>
      <c r="L248" s="663">
        <v>70.23</v>
      </c>
      <c r="M248" s="663">
        <v>70.23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50</v>
      </c>
      <c r="B249" s="662" t="s">
        <v>575</v>
      </c>
      <c r="C249" s="662" t="s">
        <v>4575</v>
      </c>
      <c r="D249" s="743" t="s">
        <v>5977</v>
      </c>
      <c r="E249" s="744" t="s">
        <v>4587</v>
      </c>
      <c r="F249" s="662" t="s">
        <v>4572</v>
      </c>
      <c r="G249" s="662" t="s">
        <v>4605</v>
      </c>
      <c r="H249" s="662" t="s">
        <v>576</v>
      </c>
      <c r="I249" s="662" t="s">
        <v>4810</v>
      </c>
      <c r="J249" s="662" t="s">
        <v>4811</v>
      </c>
      <c r="K249" s="662" t="s">
        <v>1402</v>
      </c>
      <c r="L249" s="663">
        <v>35.11</v>
      </c>
      <c r="M249" s="663">
        <v>140.44</v>
      </c>
      <c r="N249" s="662">
        <v>4</v>
      </c>
      <c r="O249" s="745">
        <v>2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50</v>
      </c>
      <c r="B250" s="662" t="s">
        <v>575</v>
      </c>
      <c r="C250" s="662" t="s">
        <v>4575</v>
      </c>
      <c r="D250" s="743" t="s">
        <v>5977</v>
      </c>
      <c r="E250" s="744" t="s">
        <v>4587</v>
      </c>
      <c r="F250" s="662" t="s">
        <v>4572</v>
      </c>
      <c r="G250" s="662" t="s">
        <v>4812</v>
      </c>
      <c r="H250" s="662" t="s">
        <v>576</v>
      </c>
      <c r="I250" s="662" t="s">
        <v>1382</v>
      </c>
      <c r="J250" s="662" t="s">
        <v>4813</v>
      </c>
      <c r="K250" s="662" t="s">
        <v>4684</v>
      </c>
      <c r="L250" s="663">
        <v>45.05</v>
      </c>
      <c r="M250" s="663">
        <v>45.05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50</v>
      </c>
      <c r="B251" s="662" t="s">
        <v>575</v>
      </c>
      <c r="C251" s="662" t="s">
        <v>4575</v>
      </c>
      <c r="D251" s="743" t="s">
        <v>5977</v>
      </c>
      <c r="E251" s="744" t="s">
        <v>4587</v>
      </c>
      <c r="F251" s="662" t="s">
        <v>4572</v>
      </c>
      <c r="G251" s="662" t="s">
        <v>4687</v>
      </c>
      <c r="H251" s="662" t="s">
        <v>576</v>
      </c>
      <c r="I251" s="662" t="s">
        <v>4814</v>
      </c>
      <c r="J251" s="662" t="s">
        <v>4815</v>
      </c>
      <c r="K251" s="662" t="s">
        <v>4462</v>
      </c>
      <c r="L251" s="663">
        <v>78.33</v>
      </c>
      <c r="M251" s="663">
        <v>78.33</v>
      </c>
      <c r="N251" s="662">
        <v>1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50</v>
      </c>
      <c r="B252" s="662" t="s">
        <v>575</v>
      </c>
      <c r="C252" s="662" t="s">
        <v>4575</v>
      </c>
      <c r="D252" s="743" t="s">
        <v>5977</v>
      </c>
      <c r="E252" s="744" t="s">
        <v>4587</v>
      </c>
      <c r="F252" s="662" t="s">
        <v>4572</v>
      </c>
      <c r="G252" s="662" t="s">
        <v>4687</v>
      </c>
      <c r="H252" s="662" t="s">
        <v>576</v>
      </c>
      <c r="I252" s="662" t="s">
        <v>2231</v>
      </c>
      <c r="J252" s="662" t="s">
        <v>2232</v>
      </c>
      <c r="K252" s="662" t="s">
        <v>4462</v>
      </c>
      <c r="L252" s="663">
        <v>78.33</v>
      </c>
      <c r="M252" s="663">
        <v>156.66</v>
      </c>
      <c r="N252" s="662">
        <v>2</v>
      </c>
      <c r="O252" s="745">
        <v>2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50</v>
      </c>
      <c r="B253" s="662" t="s">
        <v>575</v>
      </c>
      <c r="C253" s="662" t="s">
        <v>4575</v>
      </c>
      <c r="D253" s="743" t="s">
        <v>5977</v>
      </c>
      <c r="E253" s="744" t="s">
        <v>4587</v>
      </c>
      <c r="F253" s="662" t="s">
        <v>4572</v>
      </c>
      <c r="G253" s="662" t="s">
        <v>4688</v>
      </c>
      <c r="H253" s="662" t="s">
        <v>576</v>
      </c>
      <c r="I253" s="662" t="s">
        <v>4816</v>
      </c>
      <c r="J253" s="662" t="s">
        <v>4817</v>
      </c>
      <c r="K253" s="662" t="s">
        <v>1065</v>
      </c>
      <c r="L253" s="663">
        <v>132</v>
      </c>
      <c r="M253" s="663">
        <v>132</v>
      </c>
      <c r="N253" s="662">
        <v>1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50</v>
      </c>
      <c r="B254" s="662" t="s">
        <v>575</v>
      </c>
      <c r="C254" s="662" t="s">
        <v>4575</v>
      </c>
      <c r="D254" s="743" t="s">
        <v>5977</v>
      </c>
      <c r="E254" s="744" t="s">
        <v>4587</v>
      </c>
      <c r="F254" s="662" t="s">
        <v>4572</v>
      </c>
      <c r="G254" s="662" t="s">
        <v>4818</v>
      </c>
      <c r="H254" s="662" t="s">
        <v>576</v>
      </c>
      <c r="I254" s="662" t="s">
        <v>725</v>
      </c>
      <c r="J254" s="662" t="s">
        <v>4819</v>
      </c>
      <c r="K254" s="662" t="s">
        <v>4490</v>
      </c>
      <c r="L254" s="663">
        <v>28.2</v>
      </c>
      <c r="M254" s="663">
        <v>28.2</v>
      </c>
      <c r="N254" s="662">
        <v>1</v>
      </c>
      <c r="O254" s="745">
        <v>0.5</v>
      </c>
      <c r="P254" s="663">
        <v>28.2</v>
      </c>
      <c r="Q254" s="678">
        <v>1</v>
      </c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50</v>
      </c>
      <c r="B255" s="662" t="s">
        <v>575</v>
      </c>
      <c r="C255" s="662" t="s">
        <v>4575</v>
      </c>
      <c r="D255" s="743" t="s">
        <v>5977</v>
      </c>
      <c r="E255" s="744" t="s">
        <v>4587</v>
      </c>
      <c r="F255" s="662" t="s">
        <v>4572</v>
      </c>
      <c r="G255" s="662" t="s">
        <v>4818</v>
      </c>
      <c r="H255" s="662" t="s">
        <v>576</v>
      </c>
      <c r="I255" s="662" t="s">
        <v>928</v>
      </c>
      <c r="J255" s="662" t="s">
        <v>4820</v>
      </c>
      <c r="K255" s="662" t="s">
        <v>4821</v>
      </c>
      <c r="L255" s="663">
        <v>23.72</v>
      </c>
      <c r="M255" s="663">
        <v>47.44</v>
      </c>
      <c r="N255" s="662">
        <v>2</v>
      </c>
      <c r="O255" s="745">
        <v>1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50</v>
      </c>
      <c r="B256" s="662" t="s">
        <v>575</v>
      </c>
      <c r="C256" s="662" t="s">
        <v>4575</v>
      </c>
      <c r="D256" s="743" t="s">
        <v>5977</v>
      </c>
      <c r="E256" s="744" t="s">
        <v>4587</v>
      </c>
      <c r="F256" s="662" t="s">
        <v>4572</v>
      </c>
      <c r="G256" s="662" t="s">
        <v>4822</v>
      </c>
      <c r="H256" s="662" t="s">
        <v>576</v>
      </c>
      <c r="I256" s="662" t="s">
        <v>763</v>
      </c>
      <c r="J256" s="662" t="s">
        <v>764</v>
      </c>
      <c r="K256" s="662" t="s">
        <v>4347</v>
      </c>
      <c r="L256" s="663">
        <v>110.28</v>
      </c>
      <c r="M256" s="663">
        <v>110.28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50</v>
      </c>
      <c r="B257" s="662" t="s">
        <v>575</v>
      </c>
      <c r="C257" s="662" t="s">
        <v>4575</v>
      </c>
      <c r="D257" s="743" t="s">
        <v>5977</v>
      </c>
      <c r="E257" s="744" t="s">
        <v>4587</v>
      </c>
      <c r="F257" s="662" t="s">
        <v>4572</v>
      </c>
      <c r="G257" s="662" t="s">
        <v>4823</v>
      </c>
      <c r="H257" s="662" t="s">
        <v>576</v>
      </c>
      <c r="I257" s="662" t="s">
        <v>4824</v>
      </c>
      <c r="J257" s="662" t="s">
        <v>2276</v>
      </c>
      <c r="K257" s="662" t="s">
        <v>4825</v>
      </c>
      <c r="L257" s="663">
        <v>39.74</v>
      </c>
      <c r="M257" s="663">
        <v>39.74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50</v>
      </c>
      <c r="B258" s="662" t="s">
        <v>575</v>
      </c>
      <c r="C258" s="662" t="s">
        <v>4575</v>
      </c>
      <c r="D258" s="743" t="s">
        <v>5977</v>
      </c>
      <c r="E258" s="744" t="s">
        <v>4587</v>
      </c>
      <c r="F258" s="662" t="s">
        <v>4572</v>
      </c>
      <c r="G258" s="662" t="s">
        <v>4826</v>
      </c>
      <c r="H258" s="662" t="s">
        <v>576</v>
      </c>
      <c r="I258" s="662" t="s">
        <v>4827</v>
      </c>
      <c r="J258" s="662" t="s">
        <v>4828</v>
      </c>
      <c r="K258" s="662" t="s">
        <v>4829</v>
      </c>
      <c r="L258" s="663">
        <v>0</v>
      </c>
      <c r="M258" s="663">
        <v>0</v>
      </c>
      <c r="N258" s="662">
        <v>1</v>
      </c>
      <c r="O258" s="745">
        <v>0.5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50</v>
      </c>
      <c r="B259" s="662" t="s">
        <v>575</v>
      </c>
      <c r="C259" s="662" t="s">
        <v>4575</v>
      </c>
      <c r="D259" s="743" t="s">
        <v>5977</v>
      </c>
      <c r="E259" s="744" t="s">
        <v>4587</v>
      </c>
      <c r="F259" s="662" t="s">
        <v>4572</v>
      </c>
      <c r="G259" s="662" t="s">
        <v>4606</v>
      </c>
      <c r="H259" s="662" t="s">
        <v>576</v>
      </c>
      <c r="I259" s="662" t="s">
        <v>4607</v>
      </c>
      <c r="J259" s="662" t="s">
        <v>4608</v>
      </c>
      <c r="K259" s="662" t="s">
        <v>4609</v>
      </c>
      <c r="L259" s="663">
        <v>0</v>
      </c>
      <c r="M259" s="663">
        <v>0</v>
      </c>
      <c r="N259" s="662">
        <v>14</v>
      </c>
      <c r="O259" s="745">
        <v>7</v>
      </c>
      <c r="P259" s="663">
        <v>0</v>
      </c>
      <c r="Q259" s="678"/>
      <c r="R259" s="662">
        <v>4</v>
      </c>
      <c r="S259" s="678">
        <v>0.2857142857142857</v>
      </c>
      <c r="T259" s="745">
        <v>2</v>
      </c>
      <c r="U259" s="701">
        <v>0.2857142857142857</v>
      </c>
    </row>
    <row r="260" spans="1:21" ht="14.4" customHeight="1" x14ac:dyDescent="0.3">
      <c r="A260" s="661">
        <v>50</v>
      </c>
      <c r="B260" s="662" t="s">
        <v>575</v>
      </c>
      <c r="C260" s="662" t="s">
        <v>4575</v>
      </c>
      <c r="D260" s="743" t="s">
        <v>5977</v>
      </c>
      <c r="E260" s="744" t="s">
        <v>4587</v>
      </c>
      <c r="F260" s="662" t="s">
        <v>4572</v>
      </c>
      <c r="G260" s="662" t="s">
        <v>4606</v>
      </c>
      <c r="H260" s="662" t="s">
        <v>576</v>
      </c>
      <c r="I260" s="662" t="s">
        <v>1008</v>
      </c>
      <c r="J260" s="662" t="s">
        <v>4608</v>
      </c>
      <c r="K260" s="662" t="s">
        <v>4610</v>
      </c>
      <c r="L260" s="663">
        <v>63.7</v>
      </c>
      <c r="M260" s="663">
        <v>509.59999999999997</v>
      </c>
      <c r="N260" s="662">
        <v>8</v>
      </c>
      <c r="O260" s="745">
        <v>4.5</v>
      </c>
      <c r="P260" s="663">
        <v>63.7</v>
      </c>
      <c r="Q260" s="678">
        <v>0.12500000000000003</v>
      </c>
      <c r="R260" s="662">
        <v>1</v>
      </c>
      <c r="S260" s="678">
        <v>0.125</v>
      </c>
      <c r="T260" s="745">
        <v>1</v>
      </c>
      <c r="U260" s="701">
        <v>0.22222222222222221</v>
      </c>
    </row>
    <row r="261" spans="1:21" ht="14.4" customHeight="1" x14ac:dyDescent="0.3">
      <c r="A261" s="661">
        <v>50</v>
      </c>
      <c r="B261" s="662" t="s">
        <v>575</v>
      </c>
      <c r="C261" s="662" t="s">
        <v>4575</v>
      </c>
      <c r="D261" s="743" t="s">
        <v>5977</v>
      </c>
      <c r="E261" s="744" t="s">
        <v>4587</v>
      </c>
      <c r="F261" s="662" t="s">
        <v>4572</v>
      </c>
      <c r="G261" s="662" t="s">
        <v>4830</v>
      </c>
      <c r="H261" s="662" t="s">
        <v>576</v>
      </c>
      <c r="I261" s="662" t="s">
        <v>4831</v>
      </c>
      <c r="J261" s="662" t="s">
        <v>690</v>
      </c>
      <c r="K261" s="662" t="s">
        <v>4832</v>
      </c>
      <c r="L261" s="663">
        <v>0</v>
      </c>
      <c r="M261" s="663">
        <v>0</v>
      </c>
      <c r="N261" s="662">
        <v>1</v>
      </c>
      <c r="O261" s="745">
        <v>0.5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50</v>
      </c>
      <c r="B262" s="662" t="s">
        <v>575</v>
      </c>
      <c r="C262" s="662" t="s">
        <v>4575</v>
      </c>
      <c r="D262" s="743" t="s">
        <v>5977</v>
      </c>
      <c r="E262" s="744" t="s">
        <v>4587</v>
      </c>
      <c r="F262" s="662" t="s">
        <v>4572</v>
      </c>
      <c r="G262" s="662" t="s">
        <v>4830</v>
      </c>
      <c r="H262" s="662" t="s">
        <v>576</v>
      </c>
      <c r="I262" s="662" t="s">
        <v>689</v>
      </c>
      <c r="J262" s="662" t="s">
        <v>690</v>
      </c>
      <c r="K262" s="662" t="s">
        <v>4833</v>
      </c>
      <c r="L262" s="663">
        <v>46.25</v>
      </c>
      <c r="M262" s="663">
        <v>46.25</v>
      </c>
      <c r="N262" s="662">
        <v>1</v>
      </c>
      <c r="O262" s="745">
        <v>0.5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50</v>
      </c>
      <c r="B263" s="662" t="s">
        <v>575</v>
      </c>
      <c r="C263" s="662" t="s">
        <v>4575</v>
      </c>
      <c r="D263" s="743" t="s">
        <v>5977</v>
      </c>
      <c r="E263" s="744" t="s">
        <v>4587</v>
      </c>
      <c r="F263" s="662" t="s">
        <v>4572</v>
      </c>
      <c r="G263" s="662" t="s">
        <v>4830</v>
      </c>
      <c r="H263" s="662" t="s">
        <v>576</v>
      </c>
      <c r="I263" s="662" t="s">
        <v>4834</v>
      </c>
      <c r="J263" s="662" t="s">
        <v>4835</v>
      </c>
      <c r="K263" s="662" t="s">
        <v>4832</v>
      </c>
      <c r="L263" s="663">
        <v>0</v>
      </c>
      <c r="M263" s="663">
        <v>0</v>
      </c>
      <c r="N263" s="662">
        <v>1</v>
      </c>
      <c r="O263" s="745">
        <v>0.5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50</v>
      </c>
      <c r="B264" s="662" t="s">
        <v>575</v>
      </c>
      <c r="C264" s="662" t="s">
        <v>4575</v>
      </c>
      <c r="D264" s="743" t="s">
        <v>5977</v>
      </c>
      <c r="E264" s="744" t="s">
        <v>4587</v>
      </c>
      <c r="F264" s="662" t="s">
        <v>4572</v>
      </c>
      <c r="G264" s="662" t="s">
        <v>4830</v>
      </c>
      <c r="H264" s="662" t="s">
        <v>576</v>
      </c>
      <c r="I264" s="662" t="s">
        <v>4836</v>
      </c>
      <c r="J264" s="662" t="s">
        <v>4837</v>
      </c>
      <c r="K264" s="662" t="s">
        <v>4838</v>
      </c>
      <c r="L264" s="663">
        <v>47.07</v>
      </c>
      <c r="M264" s="663">
        <v>47.07</v>
      </c>
      <c r="N264" s="662">
        <v>1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50</v>
      </c>
      <c r="B265" s="662" t="s">
        <v>575</v>
      </c>
      <c r="C265" s="662" t="s">
        <v>4575</v>
      </c>
      <c r="D265" s="743" t="s">
        <v>5977</v>
      </c>
      <c r="E265" s="744" t="s">
        <v>4587</v>
      </c>
      <c r="F265" s="662" t="s">
        <v>4572</v>
      </c>
      <c r="G265" s="662" t="s">
        <v>4839</v>
      </c>
      <c r="H265" s="662" t="s">
        <v>1772</v>
      </c>
      <c r="I265" s="662" t="s">
        <v>1938</v>
      </c>
      <c r="J265" s="662" t="s">
        <v>1939</v>
      </c>
      <c r="K265" s="662" t="s">
        <v>1940</v>
      </c>
      <c r="L265" s="663">
        <v>30.83</v>
      </c>
      <c r="M265" s="663">
        <v>123.32</v>
      </c>
      <c r="N265" s="662">
        <v>4</v>
      </c>
      <c r="O265" s="745">
        <v>2.5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50</v>
      </c>
      <c r="B266" s="662" t="s">
        <v>575</v>
      </c>
      <c r="C266" s="662" t="s">
        <v>4575</v>
      </c>
      <c r="D266" s="743" t="s">
        <v>5977</v>
      </c>
      <c r="E266" s="744" t="s">
        <v>4587</v>
      </c>
      <c r="F266" s="662" t="s">
        <v>4572</v>
      </c>
      <c r="G266" s="662" t="s">
        <v>4839</v>
      </c>
      <c r="H266" s="662" t="s">
        <v>576</v>
      </c>
      <c r="I266" s="662" t="s">
        <v>4840</v>
      </c>
      <c r="J266" s="662" t="s">
        <v>4841</v>
      </c>
      <c r="K266" s="662" t="s">
        <v>1940</v>
      </c>
      <c r="L266" s="663">
        <v>30.83</v>
      </c>
      <c r="M266" s="663">
        <v>30.83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50</v>
      </c>
      <c r="B267" s="662" t="s">
        <v>575</v>
      </c>
      <c r="C267" s="662" t="s">
        <v>4575</v>
      </c>
      <c r="D267" s="743" t="s">
        <v>5977</v>
      </c>
      <c r="E267" s="744" t="s">
        <v>4587</v>
      </c>
      <c r="F267" s="662" t="s">
        <v>4572</v>
      </c>
      <c r="G267" s="662" t="s">
        <v>4839</v>
      </c>
      <c r="H267" s="662" t="s">
        <v>576</v>
      </c>
      <c r="I267" s="662" t="s">
        <v>4842</v>
      </c>
      <c r="J267" s="662" t="s">
        <v>4843</v>
      </c>
      <c r="K267" s="662" t="s">
        <v>1717</v>
      </c>
      <c r="L267" s="663">
        <v>46.25</v>
      </c>
      <c r="M267" s="663">
        <v>46.25</v>
      </c>
      <c r="N267" s="662">
        <v>1</v>
      </c>
      <c r="O267" s="745">
        <v>0.5</v>
      </c>
      <c r="P267" s="663">
        <v>46.25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50</v>
      </c>
      <c r="B268" s="662" t="s">
        <v>575</v>
      </c>
      <c r="C268" s="662" t="s">
        <v>4575</v>
      </c>
      <c r="D268" s="743" t="s">
        <v>5977</v>
      </c>
      <c r="E268" s="744" t="s">
        <v>4587</v>
      </c>
      <c r="F268" s="662" t="s">
        <v>4572</v>
      </c>
      <c r="G268" s="662" t="s">
        <v>4839</v>
      </c>
      <c r="H268" s="662" t="s">
        <v>576</v>
      </c>
      <c r="I268" s="662" t="s">
        <v>4844</v>
      </c>
      <c r="J268" s="662" t="s">
        <v>4845</v>
      </c>
      <c r="K268" s="662" t="s">
        <v>4846</v>
      </c>
      <c r="L268" s="663">
        <v>0</v>
      </c>
      <c r="M268" s="663">
        <v>0</v>
      </c>
      <c r="N268" s="662">
        <v>1</v>
      </c>
      <c r="O268" s="745">
        <v>0.5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50</v>
      </c>
      <c r="B269" s="662" t="s">
        <v>575</v>
      </c>
      <c r="C269" s="662" t="s">
        <v>4575</v>
      </c>
      <c r="D269" s="743" t="s">
        <v>5977</v>
      </c>
      <c r="E269" s="744" t="s">
        <v>4587</v>
      </c>
      <c r="F269" s="662" t="s">
        <v>4572</v>
      </c>
      <c r="G269" s="662" t="s">
        <v>4847</v>
      </c>
      <c r="H269" s="662" t="s">
        <v>576</v>
      </c>
      <c r="I269" s="662" t="s">
        <v>908</v>
      </c>
      <c r="J269" s="662" t="s">
        <v>909</v>
      </c>
      <c r="K269" s="662" t="s">
        <v>4848</v>
      </c>
      <c r="L269" s="663">
        <v>156.77000000000001</v>
      </c>
      <c r="M269" s="663">
        <v>156.77000000000001</v>
      </c>
      <c r="N269" s="662">
        <v>1</v>
      </c>
      <c r="O269" s="745">
        <v>0.5</v>
      </c>
      <c r="P269" s="663">
        <v>156.77000000000001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50</v>
      </c>
      <c r="B270" s="662" t="s">
        <v>575</v>
      </c>
      <c r="C270" s="662" t="s">
        <v>4575</v>
      </c>
      <c r="D270" s="743" t="s">
        <v>5977</v>
      </c>
      <c r="E270" s="744" t="s">
        <v>4587</v>
      </c>
      <c r="F270" s="662" t="s">
        <v>4572</v>
      </c>
      <c r="G270" s="662" t="s">
        <v>4613</v>
      </c>
      <c r="H270" s="662" t="s">
        <v>576</v>
      </c>
      <c r="I270" s="662" t="s">
        <v>4616</v>
      </c>
      <c r="J270" s="662" t="s">
        <v>844</v>
      </c>
      <c r="K270" s="662" t="s">
        <v>1126</v>
      </c>
      <c r="L270" s="663">
        <v>0</v>
      </c>
      <c r="M270" s="663">
        <v>0</v>
      </c>
      <c r="N270" s="662">
        <v>3</v>
      </c>
      <c r="O270" s="745">
        <v>2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50</v>
      </c>
      <c r="B271" s="662" t="s">
        <v>575</v>
      </c>
      <c r="C271" s="662" t="s">
        <v>4575</v>
      </c>
      <c r="D271" s="743" t="s">
        <v>5977</v>
      </c>
      <c r="E271" s="744" t="s">
        <v>4587</v>
      </c>
      <c r="F271" s="662" t="s">
        <v>4572</v>
      </c>
      <c r="G271" s="662" t="s">
        <v>4613</v>
      </c>
      <c r="H271" s="662" t="s">
        <v>576</v>
      </c>
      <c r="I271" s="662" t="s">
        <v>843</v>
      </c>
      <c r="J271" s="662" t="s">
        <v>844</v>
      </c>
      <c r="K271" s="662" t="s">
        <v>845</v>
      </c>
      <c r="L271" s="663">
        <v>40.340000000000003</v>
      </c>
      <c r="M271" s="663">
        <v>40.340000000000003</v>
      </c>
      <c r="N271" s="662">
        <v>1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50</v>
      </c>
      <c r="B272" s="662" t="s">
        <v>575</v>
      </c>
      <c r="C272" s="662" t="s">
        <v>4575</v>
      </c>
      <c r="D272" s="743" t="s">
        <v>5977</v>
      </c>
      <c r="E272" s="744" t="s">
        <v>4587</v>
      </c>
      <c r="F272" s="662" t="s">
        <v>4572</v>
      </c>
      <c r="G272" s="662" t="s">
        <v>4613</v>
      </c>
      <c r="H272" s="662" t="s">
        <v>576</v>
      </c>
      <c r="I272" s="662" t="s">
        <v>4697</v>
      </c>
      <c r="J272" s="662" t="s">
        <v>2489</v>
      </c>
      <c r="K272" s="662" t="s">
        <v>1126</v>
      </c>
      <c r="L272" s="663">
        <v>0</v>
      </c>
      <c r="M272" s="663">
        <v>0</v>
      </c>
      <c r="N272" s="662">
        <v>1</v>
      </c>
      <c r="O272" s="745">
        <v>0.5</v>
      </c>
      <c r="P272" s="663"/>
      <c r="Q272" s="678"/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50</v>
      </c>
      <c r="B273" s="662" t="s">
        <v>575</v>
      </c>
      <c r="C273" s="662" t="s">
        <v>4575</v>
      </c>
      <c r="D273" s="743" t="s">
        <v>5977</v>
      </c>
      <c r="E273" s="744" t="s">
        <v>4587</v>
      </c>
      <c r="F273" s="662" t="s">
        <v>4572</v>
      </c>
      <c r="G273" s="662" t="s">
        <v>4613</v>
      </c>
      <c r="H273" s="662" t="s">
        <v>576</v>
      </c>
      <c r="I273" s="662" t="s">
        <v>2488</v>
      </c>
      <c r="J273" s="662" t="s">
        <v>2489</v>
      </c>
      <c r="K273" s="662" t="s">
        <v>2000</v>
      </c>
      <c r="L273" s="663">
        <v>32.270000000000003</v>
      </c>
      <c r="M273" s="663">
        <v>64.540000000000006</v>
      </c>
      <c r="N273" s="662">
        <v>2</v>
      </c>
      <c r="O273" s="745">
        <v>1</v>
      </c>
      <c r="P273" s="663">
        <v>32.270000000000003</v>
      </c>
      <c r="Q273" s="678">
        <v>0.5</v>
      </c>
      <c r="R273" s="662">
        <v>1</v>
      </c>
      <c r="S273" s="678">
        <v>0.5</v>
      </c>
      <c r="T273" s="745">
        <v>0.5</v>
      </c>
      <c r="U273" s="701">
        <v>0.5</v>
      </c>
    </row>
    <row r="274" spans="1:21" ht="14.4" customHeight="1" x14ac:dyDescent="0.3">
      <c r="A274" s="661">
        <v>50</v>
      </c>
      <c r="B274" s="662" t="s">
        <v>575</v>
      </c>
      <c r="C274" s="662" t="s">
        <v>4575</v>
      </c>
      <c r="D274" s="743" t="s">
        <v>5977</v>
      </c>
      <c r="E274" s="744" t="s">
        <v>4587</v>
      </c>
      <c r="F274" s="662" t="s">
        <v>4572</v>
      </c>
      <c r="G274" s="662" t="s">
        <v>4701</v>
      </c>
      <c r="H274" s="662" t="s">
        <v>576</v>
      </c>
      <c r="I274" s="662" t="s">
        <v>1075</v>
      </c>
      <c r="J274" s="662" t="s">
        <v>1076</v>
      </c>
      <c r="K274" s="662" t="s">
        <v>1077</v>
      </c>
      <c r="L274" s="663">
        <v>33</v>
      </c>
      <c r="M274" s="663">
        <v>165</v>
      </c>
      <c r="N274" s="662">
        <v>5</v>
      </c>
      <c r="O274" s="745">
        <v>3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50</v>
      </c>
      <c r="B275" s="662" t="s">
        <v>575</v>
      </c>
      <c r="C275" s="662" t="s">
        <v>4575</v>
      </c>
      <c r="D275" s="743" t="s">
        <v>5977</v>
      </c>
      <c r="E275" s="744" t="s">
        <v>4587</v>
      </c>
      <c r="F275" s="662" t="s">
        <v>4572</v>
      </c>
      <c r="G275" s="662" t="s">
        <v>4849</v>
      </c>
      <c r="H275" s="662" t="s">
        <v>576</v>
      </c>
      <c r="I275" s="662" t="s">
        <v>4850</v>
      </c>
      <c r="J275" s="662" t="s">
        <v>998</v>
      </c>
      <c r="K275" s="662" t="s">
        <v>4851</v>
      </c>
      <c r="L275" s="663">
        <v>152.84</v>
      </c>
      <c r="M275" s="663">
        <v>152.84</v>
      </c>
      <c r="N275" s="662">
        <v>1</v>
      </c>
      <c r="O275" s="745">
        <v>0.5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50</v>
      </c>
      <c r="B276" s="662" t="s">
        <v>575</v>
      </c>
      <c r="C276" s="662" t="s">
        <v>4575</v>
      </c>
      <c r="D276" s="743" t="s">
        <v>5977</v>
      </c>
      <c r="E276" s="744" t="s">
        <v>4587</v>
      </c>
      <c r="F276" s="662" t="s">
        <v>4572</v>
      </c>
      <c r="G276" s="662" t="s">
        <v>4849</v>
      </c>
      <c r="H276" s="662" t="s">
        <v>576</v>
      </c>
      <c r="I276" s="662" t="s">
        <v>4852</v>
      </c>
      <c r="J276" s="662" t="s">
        <v>4853</v>
      </c>
      <c r="K276" s="662" t="s">
        <v>4764</v>
      </c>
      <c r="L276" s="663">
        <v>0</v>
      </c>
      <c r="M276" s="663">
        <v>0</v>
      </c>
      <c r="N276" s="662">
        <v>1</v>
      </c>
      <c r="O276" s="745">
        <v>0.5</v>
      </c>
      <c r="P276" s="663">
        <v>0</v>
      </c>
      <c r="Q276" s="678"/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50</v>
      </c>
      <c r="B277" s="662" t="s">
        <v>575</v>
      </c>
      <c r="C277" s="662" t="s">
        <v>4575</v>
      </c>
      <c r="D277" s="743" t="s">
        <v>5977</v>
      </c>
      <c r="E277" s="744" t="s">
        <v>4587</v>
      </c>
      <c r="F277" s="662" t="s">
        <v>4572</v>
      </c>
      <c r="G277" s="662" t="s">
        <v>4854</v>
      </c>
      <c r="H277" s="662" t="s">
        <v>576</v>
      </c>
      <c r="I277" s="662" t="s">
        <v>4855</v>
      </c>
      <c r="J277" s="662" t="s">
        <v>1146</v>
      </c>
      <c r="K277" s="662" t="s">
        <v>4856</v>
      </c>
      <c r="L277" s="663">
        <v>0</v>
      </c>
      <c r="M277" s="663">
        <v>0</v>
      </c>
      <c r="N277" s="662">
        <v>1</v>
      </c>
      <c r="O277" s="745">
        <v>1</v>
      </c>
      <c r="P277" s="663">
        <v>0</v>
      </c>
      <c r="Q277" s="678"/>
      <c r="R277" s="662">
        <v>1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50</v>
      </c>
      <c r="B278" s="662" t="s">
        <v>575</v>
      </c>
      <c r="C278" s="662" t="s">
        <v>4575</v>
      </c>
      <c r="D278" s="743" t="s">
        <v>5977</v>
      </c>
      <c r="E278" s="744" t="s">
        <v>4587</v>
      </c>
      <c r="F278" s="662" t="s">
        <v>4572</v>
      </c>
      <c r="G278" s="662" t="s">
        <v>4857</v>
      </c>
      <c r="H278" s="662" t="s">
        <v>576</v>
      </c>
      <c r="I278" s="662" t="s">
        <v>4858</v>
      </c>
      <c r="J278" s="662" t="s">
        <v>4859</v>
      </c>
      <c r="K278" s="662" t="s">
        <v>4860</v>
      </c>
      <c r="L278" s="663">
        <v>1249.21</v>
      </c>
      <c r="M278" s="663">
        <v>1249.21</v>
      </c>
      <c r="N278" s="662">
        <v>1</v>
      </c>
      <c r="O278" s="745">
        <v>1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50</v>
      </c>
      <c r="B279" s="662" t="s">
        <v>575</v>
      </c>
      <c r="C279" s="662" t="s">
        <v>4575</v>
      </c>
      <c r="D279" s="743" t="s">
        <v>5977</v>
      </c>
      <c r="E279" s="744" t="s">
        <v>4587</v>
      </c>
      <c r="F279" s="662" t="s">
        <v>4572</v>
      </c>
      <c r="G279" s="662" t="s">
        <v>4861</v>
      </c>
      <c r="H279" s="662" t="s">
        <v>576</v>
      </c>
      <c r="I279" s="662" t="s">
        <v>4862</v>
      </c>
      <c r="J279" s="662" t="s">
        <v>4863</v>
      </c>
      <c r="K279" s="662" t="s">
        <v>4864</v>
      </c>
      <c r="L279" s="663">
        <v>0</v>
      </c>
      <c r="M279" s="663">
        <v>0</v>
      </c>
      <c r="N279" s="662">
        <v>1</v>
      </c>
      <c r="O279" s="745">
        <v>0.5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50</v>
      </c>
      <c r="B280" s="662" t="s">
        <v>575</v>
      </c>
      <c r="C280" s="662" t="s">
        <v>4575</v>
      </c>
      <c r="D280" s="743" t="s">
        <v>5977</v>
      </c>
      <c r="E280" s="744" t="s">
        <v>4587</v>
      </c>
      <c r="F280" s="662" t="s">
        <v>4572</v>
      </c>
      <c r="G280" s="662" t="s">
        <v>4707</v>
      </c>
      <c r="H280" s="662" t="s">
        <v>576</v>
      </c>
      <c r="I280" s="662" t="s">
        <v>4865</v>
      </c>
      <c r="J280" s="662" t="s">
        <v>4866</v>
      </c>
      <c r="K280" s="662" t="s">
        <v>3359</v>
      </c>
      <c r="L280" s="663">
        <v>35.11</v>
      </c>
      <c r="M280" s="663">
        <v>35.11</v>
      </c>
      <c r="N280" s="662">
        <v>1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50</v>
      </c>
      <c r="B281" s="662" t="s">
        <v>575</v>
      </c>
      <c r="C281" s="662" t="s">
        <v>4575</v>
      </c>
      <c r="D281" s="743" t="s">
        <v>5977</v>
      </c>
      <c r="E281" s="744" t="s">
        <v>4587</v>
      </c>
      <c r="F281" s="662" t="s">
        <v>4572</v>
      </c>
      <c r="G281" s="662" t="s">
        <v>4707</v>
      </c>
      <c r="H281" s="662" t="s">
        <v>576</v>
      </c>
      <c r="I281" s="662" t="s">
        <v>4867</v>
      </c>
      <c r="J281" s="662" t="s">
        <v>4868</v>
      </c>
      <c r="K281" s="662" t="s">
        <v>4869</v>
      </c>
      <c r="L281" s="663">
        <v>17.559999999999999</v>
      </c>
      <c r="M281" s="663">
        <v>17.559999999999999</v>
      </c>
      <c r="N281" s="662">
        <v>1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50</v>
      </c>
      <c r="B282" s="662" t="s">
        <v>575</v>
      </c>
      <c r="C282" s="662" t="s">
        <v>4575</v>
      </c>
      <c r="D282" s="743" t="s">
        <v>5977</v>
      </c>
      <c r="E282" s="744" t="s">
        <v>4587</v>
      </c>
      <c r="F282" s="662" t="s">
        <v>4572</v>
      </c>
      <c r="G282" s="662" t="s">
        <v>4707</v>
      </c>
      <c r="H282" s="662" t="s">
        <v>576</v>
      </c>
      <c r="I282" s="662" t="s">
        <v>4870</v>
      </c>
      <c r="J282" s="662" t="s">
        <v>4871</v>
      </c>
      <c r="K282" s="662" t="s">
        <v>4872</v>
      </c>
      <c r="L282" s="663">
        <v>0</v>
      </c>
      <c r="M282" s="663">
        <v>0</v>
      </c>
      <c r="N282" s="662">
        <v>1</v>
      </c>
      <c r="O282" s="745">
        <v>0.5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50</v>
      </c>
      <c r="B283" s="662" t="s">
        <v>575</v>
      </c>
      <c r="C283" s="662" t="s">
        <v>4575</v>
      </c>
      <c r="D283" s="743" t="s">
        <v>5977</v>
      </c>
      <c r="E283" s="744" t="s">
        <v>4587</v>
      </c>
      <c r="F283" s="662" t="s">
        <v>4572</v>
      </c>
      <c r="G283" s="662" t="s">
        <v>4618</v>
      </c>
      <c r="H283" s="662" t="s">
        <v>576</v>
      </c>
      <c r="I283" s="662" t="s">
        <v>4873</v>
      </c>
      <c r="J283" s="662" t="s">
        <v>3032</v>
      </c>
      <c r="K283" s="662" t="s">
        <v>3041</v>
      </c>
      <c r="L283" s="663">
        <v>100.11</v>
      </c>
      <c r="M283" s="663">
        <v>300.33</v>
      </c>
      <c r="N283" s="662">
        <v>3</v>
      </c>
      <c r="O283" s="745">
        <v>1.5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50</v>
      </c>
      <c r="B284" s="662" t="s">
        <v>575</v>
      </c>
      <c r="C284" s="662" t="s">
        <v>4575</v>
      </c>
      <c r="D284" s="743" t="s">
        <v>5977</v>
      </c>
      <c r="E284" s="744" t="s">
        <v>4587</v>
      </c>
      <c r="F284" s="662" t="s">
        <v>4572</v>
      </c>
      <c r="G284" s="662" t="s">
        <v>4618</v>
      </c>
      <c r="H284" s="662" t="s">
        <v>1772</v>
      </c>
      <c r="I284" s="662" t="s">
        <v>2099</v>
      </c>
      <c r="J284" s="662" t="s">
        <v>2100</v>
      </c>
      <c r="K284" s="662" t="s">
        <v>2101</v>
      </c>
      <c r="L284" s="663">
        <v>93.43</v>
      </c>
      <c r="M284" s="663">
        <v>2148.8900000000008</v>
      </c>
      <c r="N284" s="662">
        <v>23</v>
      </c>
      <c r="O284" s="745">
        <v>11.5</v>
      </c>
      <c r="P284" s="663">
        <v>280.29000000000002</v>
      </c>
      <c r="Q284" s="678">
        <v>0.13043478260869562</v>
      </c>
      <c r="R284" s="662">
        <v>3</v>
      </c>
      <c r="S284" s="678">
        <v>0.13043478260869565</v>
      </c>
      <c r="T284" s="745">
        <v>1.5</v>
      </c>
      <c r="U284" s="701">
        <v>0.13043478260869565</v>
      </c>
    </row>
    <row r="285" spans="1:21" ht="14.4" customHeight="1" x14ac:dyDescent="0.3">
      <c r="A285" s="661">
        <v>50</v>
      </c>
      <c r="B285" s="662" t="s">
        <v>575</v>
      </c>
      <c r="C285" s="662" t="s">
        <v>4575</v>
      </c>
      <c r="D285" s="743" t="s">
        <v>5977</v>
      </c>
      <c r="E285" s="744" t="s">
        <v>4587</v>
      </c>
      <c r="F285" s="662" t="s">
        <v>4572</v>
      </c>
      <c r="G285" s="662" t="s">
        <v>4618</v>
      </c>
      <c r="H285" s="662" t="s">
        <v>576</v>
      </c>
      <c r="I285" s="662" t="s">
        <v>4874</v>
      </c>
      <c r="J285" s="662" t="s">
        <v>3032</v>
      </c>
      <c r="K285" s="662" t="s">
        <v>3041</v>
      </c>
      <c r="L285" s="663">
        <v>0</v>
      </c>
      <c r="M285" s="663">
        <v>0</v>
      </c>
      <c r="N285" s="662">
        <v>3</v>
      </c>
      <c r="O285" s="745">
        <v>1.5</v>
      </c>
      <c r="P285" s="663">
        <v>0</v>
      </c>
      <c r="Q285" s="678"/>
      <c r="R285" s="662">
        <v>1</v>
      </c>
      <c r="S285" s="678">
        <v>0.33333333333333331</v>
      </c>
      <c r="T285" s="745">
        <v>0.5</v>
      </c>
      <c r="U285" s="701">
        <v>0.33333333333333331</v>
      </c>
    </row>
    <row r="286" spans="1:21" ht="14.4" customHeight="1" x14ac:dyDescent="0.3">
      <c r="A286" s="661">
        <v>50</v>
      </c>
      <c r="B286" s="662" t="s">
        <v>575</v>
      </c>
      <c r="C286" s="662" t="s">
        <v>4575</v>
      </c>
      <c r="D286" s="743" t="s">
        <v>5977</v>
      </c>
      <c r="E286" s="744" t="s">
        <v>4587</v>
      </c>
      <c r="F286" s="662" t="s">
        <v>4572</v>
      </c>
      <c r="G286" s="662" t="s">
        <v>4618</v>
      </c>
      <c r="H286" s="662" t="s">
        <v>1772</v>
      </c>
      <c r="I286" s="662" t="s">
        <v>2118</v>
      </c>
      <c r="J286" s="662" t="s">
        <v>2100</v>
      </c>
      <c r="K286" s="662" t="s">
        <v>2119</v>
      </c>
      <c r="L286" s="663">
        <v>186.87</v>
      </c>
      <c r="M286" s="663">
        <v>2055.5700000000002</v>
      </c>
      <c r="N286" s="662">
        <v>11</v>
      </c>
      <c r="O286" s="745">
        <v>6</v>
      </c>
      <c r="P286" s="663">
        <v>560.61</v>
      </c>
      <c r="Q286" s="678">
        <v>0.27272727272727271</v>
      </c>
      <c r="R286" s="662">
        <v>3</v>
      </c>
      <c r="S286" s="678">
        <v>0.27272727272727271</v>
      </c>
      <c r="T286" s="745">
        <v>2</v>
      </c>
      <c r="U286" s="701">
        <v>0.33333333333333331</v>
      </c>
    </row>
    <row r="287" spans="1:21" ht="14.4" customHeight="1" x14ac:dyDescent="0.3">
      <c r="A287" s="661">
        <v>50</v>
      </c>
      <c r="B287" s="662" t="s">
        <v>575</v>
      </c>
      <c r="C287" s="662" t="s">
        <v>4575</v>
      </c>
      <c r="D287" s="743" t="s">
        <v>5977</v>
      </c>
      <c r="E287" s="744" t="s">
        <v>4587</v>
      </c>
      <c r="F287" s="662" t="s">
        <v>4572</v>
      </c>
      <c r="G287" s="662" t="s">
        <v>4618</v>
      </c>
      <c r="H287" s="662" t="s">
        <v>576</v>
      </c>
      <c r="I287" s="662" t="s">
        <v>4875</v>
      </c>
      <c r="J287" s="662" t="s">
        <v>3032</v>
      </c>
      <c r="K287" s="662" t="s">
        <v>2101</v>
      </c>
      <c r="L287" s="663">
        <v>0</v>
      </c>
      <c r="M287" s="663">
        <v>0</v>
      </c>
      <c r="N287" s="662">
        <v>1</v>
      </c>
      <c r="O287" s="745">
        <v>0.5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50</v>
      </c>
      <c r="B288" s="662" t="s">
        <v>575</v>
      </c>
      <c r="C288" s="662" t="s">
        <v>4575</v>
      </c>
      <c r="D288" s="743" t="s">
        <v>5977</v>
      </c>
      <c r="E288" s="744" t="s">
        <v>4587</v>
      </c>
      <c r="F288" s="662" t="s">
        <v>4572</v>
      </c>
      <c r="G288" s="662" t="s">
        <v>4621</v>
      </c>
      <c r="H288" s="662" t="s">
        <v>576</v>
      </c>
      <c r="I288" s="662" t="s">
        <v>4622</v>
      </c>
      <c r="J288" s="662" t="s">
        <v>4623</v>
      </c>
      <c r="K288" s="662" t="s">
        <v>1792</v>
      </c>
      <c r="L288" s="663">
        <v>0</v>
      </c>
      <c r="M288" s="663">
        <v>0</v>
      </c>
      <c r="N288" s="662">
        <v>30</v>
      </c>
      <c r="O288" s="745">
        <v>14.5</v>
      </c>
      <c r="P288" s="663">
        <v>0</v>
      </c>
      <c r="Q288" s="678"/>
      <c r="R288" s="662">
        <v>3</v>
      </c>
      <c r="S288" s="678">
        <v>0.1</v>
      </c>
      <c r="T288" s="745">
        <v>1.5</v>
      </c>
      <c r="U288" s="701">
        <v>0.10344827586206896</v>
      </c>
    </row>
    <row r="289" spans="1:21" ht="14.4" customHeight="1" x14ac:dyDescent="0.3">
      <c r="A289" s="661">
        <v>50</v>
      </c>
      <c r="B289" s="662" t="s">
        <v>575</v>
      </c>
      <c r="C289" s="662" t="s">
        <v>4575</v>
      </c>
      <c r="D289" s="743" t="s">
        <v>5977</v>
      </c>
      <c r="E289" s="744" t="s">
        <v>4587</v>
      </c>
      <c r="F289" s="662" t="s">
        <v>4572</v>
      </c>
      <c r="G289" s="662" t="s">
        <v>4621</v>
      </c>
      <c r="H289" s="662" t="s">
        <v>576</v>
      </c>
      <c r="I289" s="662" t="s">
        <v>1119</v>
      </c>
      <c r="J289" s="662" t="s">
        <v>1110</v>
      </c>
      <c r="K289" s="662" t="s">
        <v>845</v>
      </c>
      <c r="L289" s="663">
        <v>26.37</v>
      </c>
      <c r="M289" s="663">
        <v>395.55</v>
      </c>
      <c r="N289" s="662">
        <v>15</v>
      </c>
      <c r="O289" s="745">
        <v>7.5</v>
      </c>
      <c r="P289" s="663">
        <v>52.74</v>
      </c>
      <c r="Q289" s="678">
        <v>0.13333333333333333</v>
      </c>
      <c r="R289" s="662">
        <v>2</v>
      </c>
      <c r="S289" s="678">
        <v>0.13333333333333333</v>
      </c>
      <c r="T289" s="745">
        <v>1</v>
      </c>
      <c r="U289" s="701">
        <v>0.13333333333333333</v>
      </c>
    </row>
    <row r="290" spans="1:21" ht="14.4" customHeight="1" x14ac:dyDescent="0.3">
      <c r="A290" s="661">
        <v>50</v>
      </c>
      <c r="B290" s="662" t="s">
        <v>575</v>
      </c>
      <c r="C290" s="662" t="s">
        <v>4575</v>
      </c>
      <c r="D290" s="743" t="s">
        <v>5977</v>
      </c>
      <c r="E290" s="744" t="s">
        <v>4587</v>
      </c>
      <c r="F290" s="662" t="s">
        <v>4572</v>
      </c>
      <c r="G290" s="662" t="s">
        <v>4621</v>
      </c>
      <c r="H290" s="662" t="s">
        <v>576</v>
      </c>
      <c r="I290" s="662" t="s">
        <v>4876</v>
      </c>
      <c r="J290" s="662" t="s">
        <v>4877</v>
      </c>
      <c r="K290" s="662" t="s">
        <v>4878</v>
      </c>
      <c r="L290" s="663">
        <v>0</v>
      </c>
      <c r="M290" s="663">
        <v>0</v>
      </c>
      <c r="N290" s="662">
        <v>4</v>
      </c>
      <c r="O290" s="745">
        <v>2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50</v>
      </c>
      <c r="B291" s="662" t="s">
        <v>575</v>
      </c>
      <c r="C291" s="662" t="s">
        <v>4575</v>
      </c>
      <c r="D291" s="743" t="s">
        <v>5977</v>
      </c>
      <c r="E291" s="744" t="s">
        <v>4587</v>
      </c>
      <c r="F291" s="662" t="s">
        <v>4572</v>
      </c>
      <c r="G291" s="662" t="s">
        <v>4621</v>
      </c>
      <c r="H291" s="662" t="s">
        <v>576</v>
      </c>
      <c r="I291" s="662" t="s">
        <v>4711</v>
      </c>
      <c r="J291" s="662" t="s">
        <v>4623</v>
      </c>
      <c r="K291" s="662" t="s">
        <v>4712</v>
      </c>
      <c r="L291" s="663">
        <v>0</v>
      </c>
      <c r="M291" s="663">
        <v>0</v>
      </c>
      <c r="N291" s="662">
        <v>8</v>
      </c>
      <c r="O291" s="745">
        <v>4</v>
      </c>
      <c r="P291" s="663">
        <v>0</v>
      </c>
      <c r="Q291" s="678"/>
      <c r="R291" s="662">
        <v>2</v>
      </c>
      <c r="S291" s="678">
        <v>0.25</v>
      </c>
      <c r="T291" s="745">
        <v>1</v>
      </c>
      <c r="U291" s="701">
        <v>0.25</v>
      </c>
    </row>
    <row r="292" spans="1:21" ht="14.4" customHeight="1" x14ac:dyDescent="0.3">
      <c r="A292" s="661">
        <v>50</v>
      </c>
      <c r="B292" s="662" t="s">
        <v>575</v>
      </c>
      <c r="C292" s="662" t="s">
        <v>4575</v>
      </c>
      <c r="D292" s="743" t="s">
        <v>5977</v>
      </c>
      <c r="E292" s="744" t="s">
        <v>4587</v>
      </c>
      <c r="F292" s="662" t="s">
        <v>4572</v>
      </c>
      <c r="G292" s="662" t="s">
        <v>4621</v>
      </c>
      <c r="H292" s="662" t="s">
        <v>576</v>
      </c>
      <c r="I292" s="662" t="s">
        <v>4711</v>
      </c>
      <c r="J292" s="662" t="s">
        <v>4623</v>
      </c>
      <c r="K292" s="662" t="s">
        <v>4712</v>
      </c>
      <c r="L292" s="663">
        <v>29.54</v>
      </c>
      <c r="M292" s="663">
        <v>206.77999999999997</v>
      </c>
      <c r="N292" s="662">
        <v>7</v>
      </c>
      <c r="O292" s="745">
        <v>3.5</v>
      </c>
      <c r="P292" s="663">
        <v>29.54</v>
      </c>
      <c r="Q292" s="678">
        <v>0.14285714285714288</v>
      </c>
      <c r="R292" s="662">
        <v>1</v>
      </c>
      <c r="S292" s="678">
        <v>0.14285714285714285</v>
      </c>
      <c r="T292" s="745">
        <v>0.5</v>
      </c>
      <c r="U292" s="701">
        <v>0.14285714285714285</v>
      </c>
    </row>
    <row r="293" spans="1:21" ht="14.4" customHeight="1" x14ac:dyDescent="0.3">
      <c r="A293" s="661">
        <v>50</v>
      </c>
      <c r="B293" s="662" t="s">
        <v>575</v>
      </c>
      <c r="C293" s="662" t="s">
        <v>4575</v>
      </c>
      <c r="D293" s="743" t="s">
        <v>5977</v>
      </c>
      <c r="E293" s="744" t="s">
        <v>4587</v>
      </c>
      <c r="F293" s="662" t="s">
        <v>4572</v>
      </c>
      <c r="G293" s="662" t="s">
        <v>4879</v>
      </c>
      <c r="H293" s="662" t="s">
        <v>1772</v>
      </c>
      <c r="I293" s="662" t="s">
        <v>1808</v>
      </c>
      <c r="J293" s="662" t="s">
        <v>4337</v>
      </c>
      <c r="K293" s="662" t="s">
        <v>4338</v>
      </c>
      <c r="L293" s="663">
        <v>57.64</v>
      </c>
      <c r="M293" s="663">
        <v>57.64</v>
      </c>
      <c r="N293" s="662">
        <v>1</v>
      </c>
      <c r="O293" s="745">
        <v>0.5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50</v>
      </c>
      <c r="B294" s="662" t="s">
        <v>575</v>
      </c>
      <c r="C294" s="662" t="s">
        <v>4575</v>
      </c>
      <c r="D294" s="743" t="s">
        <v>5977</v>
      </c>
      <c r="E294" s="744" t="s">
        <v>4587</v>
      </c>
      <c r="F294" s="662" t="s">
        <v>4572</v>
      </c>
      <c r="G294" s="662" t="s">
        <v>4627</v>
      </c>
      <c r="H294" s="662" t="s">
        <v>1772</v>
      </c>
      <c r="I294" s="662" t="s">
        <v>4880</v>
      </c>
      <c r="J294" s="662" t="s">
        <v>2790</v>
      </c>
      <c r="K294" s="662" t="s">
        <v>4881</v>
      </c>
      <c r="L294" s="663">
        <v>62.24</v>
      </c>
      <c r="M294" s="663">
        <v>62.24</v>
      </c>
      <c r="N294" s="662">
        <v>1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50</v>
      </c>
      <c r="B295" s="662" t="s">
        <v>575</v>
      </c>
      <c r="C295" s="662" t="s">
        <v>4575</v>
      </c>
      <c r="D295" s="743" t="s">
        <v>5977</v>
      </c>
      <c r="E295" s="744" t="s">
        <v>4587</v>
      </c>
      <c r="F295" s="662" t="s">
        <v>4572</v>
      </c>
      <c r="G295" s="662" t="s">
        <v>4627</v>
      </c>
      <c r="H295" s="662" t="s">
        <v>1772</v>
      </c>
      <c r="I295" s="662" t="s">
        <v>4882</v>
      </c>
      <c r="J295" s="662" t="s">
        <v>2787</v>
      </c>
      <c r="K295" s="662" t="s">
        <v>4883</v>
      </c>
      <c r="L295" s="663">
        <v>48.37</v>
      </c>
      <c r="M295" s="663">
        <v>48.37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50</v>
      </c>
      <c r="B296" s="662" t="s">
        <v>575</v>
      </c>
      <c r="C296" s="662" t="s">
        <v>4575</v>
      </c>
      <c r="D296" s="743" t="s">
        <v>5977</v>
      </c>
      <c r="E296" s="744" t="s">
        <v>4587</v>
      </c>
      <c r="F296" s="662" t="s">
        <v>4572</v>
      </c>
      <c r="G296" s="662" t="s">
        <v>4627</v>
      </c>
      <c r="H296" s="662" t="s">
        <v>1772</v>
      </c>
      <c r="I296" s="662" t="s">
        <v>4882</v>
      </c>
      <c r="J296" s="662" t="s">
        <v>2787</v>
      </c>
      <c r="K296" s="662" t="s">
        <v>4883</v>
      </c>
      <c r="L296" s="663">
        <v>46.07</v>
      </c>
      <c r="M296" s="663">
        <v>46.07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50</v>
      </c>
      <c r="B297" s="662" t="s">
        <v>575</v>
      </c>
      <c r="C297" s="662" t="s">
        <v>4575</v>
      </c>
      <c r="D297" s="743" t="s">
        <v>5977</v>
      </c>
      <c r="E297" s="744" t="s">
        <v>4587</v>
      </c>
      <c r="F297" s="662" t="s">
        <v>4572</v>
      </c>
      <c r="G297" s="662" t="s">
        <v>4627</v>
      </c>
      <c r="H297" s="662" t="s">
        <v>576</v>
      </c>
      <c r="I297" s="662" t="s">
        <v>4884</v>
      </c>
      <c r="J297" s="662" t="s">
        <v>2750</v>
      </c>
      <c r="K297" s="662" t="s">
        <v>4885</v>
      </c>
      <c r="L297" s="663">
        <v>0</v>
      </c>
      <c r="M297" s="663">
        <v>0</v>
      </c>
      <c r="N297" s="662">
        <v>1</v>
      </c>
      <c r="O297" s="745">
        <v>0.5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50</v>
      </c>
      <c r="B298" s="662" t="s">
        <v>575</v>
      </c>
      <c r="C298" s="662" t="s">
        <v>4575</v>
      </c>
      <c r="D298" s="743" t="s">
        <v>5977</v>
      </c>
      <c r="E298" s="744" t="s">
        <v>4587</v>
      </c>
      <c r="F298" s="662" t="s">
        <v>4572</v>
      </c>
      <c r="G298" s="662" t="s">
        <v>4627</v>
      </c>
      <c r="H298" s="662" t="s">
        <v>1772</v>
      </c>
      <c r="I298" s="662" t="s">
        <v>4886</v>
      </c>
      <c r="J298" s="662" t="s">
        <v>4407</v>
      </c>
      <c r="K298" s="662" t="s">
        <v>4887</v>
      </c>
      <c r="L298" s="663">
        <v>0</v>
      </c>
      <c r="M298" s="663">
        <v>0</v>
      </c>
      <c r="N298" s="662">
        <v>3</v>
      </c>
      <c r="O298" s="745">
        <v>1.5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50</v>
      </c>
      <c r="B299" s="662" t="s">
        <v>575</v>
      </c>
      <c r="C299" s="662" t="s">
        <v>4575</v>
      </c>
      <c r="D299" s="743" t="s">
        <v>5977</v>
      </c>
      <c r="E299" s="744" t="s">
        <v>4587</v>
      </c>
      <c r="F299" s="662" t="s">
        <v>4572</v>
      </c>
      <c r="G299" s="662" t="s">
        <v>4627</v>
      </c>
      <c r="H299" s="662" t="s">
        <v>576</v>
      </c>
      <c r="I299" s="662" t="s">
        <v>4888</v>
      </c>
      <c r="J299" s="662" t="s">
        <v>4889</v>
      </c>
      <c r="K299" s="662" t="s">
        <v>4890</v>
      </c>
      <c r="L299" s="663">
        <v>79.03</v>
      </c>
      <c r="M299" s="663">
        <v>79.03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50</v>
      </c>
      <c r="B300" s="662" t="s">
        <v>575</v>
      </c>
      <c r="C300" s="662" t="s">
        <v>4575</v>
      </c>
      <c r="D300" s="743" t="s">
        <v>5977</v>
      </c>
      <c r="E300" s="744" t="s">
        <v>4587</v>
      </c>
      <c r="F300" s="662" t="s">
        <v>4572</v>
      </c>
      <c r="G300" s="662" t="s">
        <v>4627</v>
      </c>
      <c r="H300" s="662" t="s">
        <v>1772</v>
      </c>
      <c r="I300" s="662" t="s">
        <v>2786</v>
      </c>
      <c r="J300" s="662" t="s">
        <v>2787</v>
      </c>
      <c r="K300" s="662" t="s">
        <v>2788</v>
      </c>
      <c r="L300" s="663">
        <v>46.07</v>
      </c>
      <c r="M300" s="663">
        <v>46.07</v>
      </c>
      <c r="N300" s="662">
        <v>1</v>
      </c>
      <c r="O300" s="745">
        <v>0.5</v>
      </c>
      <c r="P300" s="663">
        <v>46.07</v>
      </c>
      <c r="Q300" s="678">
        <v>1</v>
      </c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50</v>
      </c>
      <c r="B301" s="662" t="s">
        <v>575</v>
      </c>
      <c r="C301" s="662" t="s">
        <v>4575</v>
      </c>
      <c r="D301" s="743" t="s">
        <v>5977</v>
      </c>
      <c r="E301" s="744" t="s">
        <v>4587</v>
      </c>
      <c r="F301" s="662" t="s">
        <v>4572</v>
      </c>
      <c r="G301" s="662" t="s">
        <v>4891</v>
      </c>
      <c r="H301" s="662" t="s">
        <v>576</v>
      </c>
      <c r="I301" s="662" t="s">
        <v>1400</v>
      </c>
      <c r="J301" s="662" t="s">
        <v>1401</v>
      </c>
      <c r="K301" s="662" t="s">
        <v>1402</v>
      </c>
      <c r="L301" s="663">
        <v>1233.3599999999999</v>
      </c>
      <c r="M301" s="663">
        <v>1233.3599999999999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50</v>
      </c>
      <c r="B302" s="662" t="s">
        <v>575</v>
      </c>
      <c r="C302" s="662" t="s">
        <v>4575</v>
      </c>
      <c r="D302" s="743" t="s">
        <v>5977</v>
      </c>
      <c r="E302" s="744" t="s">
        <v>4587</v>
      </c>
      <c r="F302" s="662" t="s">
        <v>4572</v>
      </c>
      <c r="G302" s="662" t="s">
        <v>4713</v>
      </c>
      <c r="H302" s="662" t="s">
        <v>1772</v>
      </c>
      <c r="I302" s="662" t="s">
        <v>4892</v>
      </c>
      <c r="J302" s="662" t="s">
        <v>3584</v>
      </c>
      <c r="K302" s="662" t="s">
        <v>4893</v>
      </c>
      <c r="L302" s="663">
        <v>54.98</v>
      </c>
      <c r="M302" s="663">
        <v>54.98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50</v>
      </c>
      <c r="B303" s="662" t="s">
        <v>575</v>
      </c>
      <c r="C303" s="662" t="s">
        <v>4575</v>
      </c>
      <c r="D303" s="743" t="s">
        <v>5977</v>
      </c>
      <c r="E303" s="744" t="s">
        <v>4587</v>
      </c>
      <c r="F303" s="662" t="s">
        <v>4572</v>
      </c>
      <c r="G303" s="662" t="s">
        <v>4894</v>
      </c>
      <c r="H303" s="662" t="s">
        <v>1772</v>
      </c>
      <c r="I303" s="662" t="s">
        <v>4895</v>
      </c>
      <c r="J303" s="662" t="s">
        <v>2081</v>
      </c>
      <c r="K303" s="662" t="s">
        <v>1276</v>
      </c>
      <c r="L303" s="663">
        <v>48.56</v>
      </c>
      <c r="M303" s="663">
        <v>48.56</v>
      </c>
      <c r="N303" s="662">
        <v>1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50</v>
      </c>
      <c r="B304" s="662" t="s">
        <v>575</v>
      </c>
      <c r="C304" s="662" t="s">
        <v>4575</v>
      </c>
      <c r="D304" s="743" t="s">
        <v>5977</v>
      </c>
      <c r="E304" s="744" t="s">
        <v>4587</v>
      </c>
      <c r="F304" s="662" t="s">
        <v>4572</v>
      </c>
      <c r="G304" s="662" t="s">
        <v>4896</v>
      </c>
      <c r="H304" s="662" t="s">
        <v>576</v>
      </c>
      <c r="I304" s="662" t="s">
        <v>4897</v>
      </c>
      <c r="J304" s="662" t="s">
        <v>4898</v>
      </c>
      <c r="K304" s="662" t="s">
        <v>4899</v>
      </c>
      <c r="L304" s="663">
        <v>73.069999999999993</v>
      </c>
      <c r="M304" s="663">
        <v>73.069999999999993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50</v>
      </c>
      <c r="B305" s="662" t="s">
        <v>575</v>
      </c>
      <c r="C305" s="662" t="s">
        <v>4575</v>
      </c>
      <c r="D305" s="743" t="s">
        <v>5977</v>
      </c>
      <c r="E305" s="744" t="s">
        <v>4587</v>
      </c>
      <c r="F305" s="662" t="s">
        <v>4572</v>
      </c>
      <c r="G305" s="662" t="s">
        <v>4900</v>
      </c>
      <c r="H305" s="662" t="s">
        <v>576</v>
      </c>
      <c r="I305" s="662" t="s">
        <v>4901</v>
      </c>
      <c r="J305" s="662" t="s">
        <v>4902</v>
      </c>
      <c r="K305" s="662" t="s">
        <v>4903</v>
      </c>
      <c r="L305" s="663">
        <v>775.72</v>
      </c>
      <c r="M305" s="663">
        <v>775.72</v>
      </c>
      <c r="N305" s="662">
        <v>1</v>
      </c>
      <c r="O305" s="745">
        <v>0.5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50</v>
      </c>
      <c r="B306" s="662" t="s">
        <v>575</v>
      </c>
      <c r="C306" s="662" t="s">
        <v>4575</v>
      </c>
      <c r="D306" s="743" t="s">
        <v>5977</v>
      </c>
      <c r="E306" s="744" t="s">
        <v>4587</v>
      </c>
      <c r="F306" s="662" t="s">
        <v>4572</v>
      </c>
      <c r="G306" s="662" t="s">
        <v>4900</v>
      </c>
      <c r="H306" s="662" t="s">
        <v>576</v>
      </c>
      <c r="I306" s="662" t="s">
        <v>4904</v>
      </c>
      <c r="J306" s="662" t="s">
        <v>4905</v>
      </c>
      <c r="K306" s="662" t="s">
        <v>4906</v>
      </c>
      <c r="L306" s="663">
        <v>0</v>
      </c>
      <c r="M306" s="663">
        <v>0</v>
      </c>
      <c r="N306" s="662">
        <v>1</v>
      </c>
      <c r="O306" s="745">
        <v>0.5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50</v>
      </c>
      <c r="B307" s="662" t="s">
        <v>575</v>
      </c>
      <c r="C307" s="662" t="s">
        <v>4575</v>
      </c>
      <c r="D307" s="743" t="s">
        <v>5977</v>
      </c>
      <c r="E307" s="744" t="s">
        <v>4587</v>
      </c>
      <c r="F307" s="662" t="s">
        <v>4572</v>
      </c>
      <c r="G307" s="662" t="s">
        <v>4628</v>
      </c>
      <c r="H307" s="662" t="s">
        <v>576</v>
      </c>
      <c r="I307" s="662" t="s">
        <v>4907</v>
      </c>
      <c r="J307" s="662" t="s">
        <v>4908</v>
      </c>
      <c r="K307" s="662" t="s">
        <v>4909</v>
      </c>
      <c r="L307" s="663">
        <v>0</v>
      </c>
      <c r="M307" s="663">
        <v>0</v>
      </c>
      <c r="N307" s="662">
        <v>1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50</v>
      </c>
      <c r="B308" s="662" t="s">
        <v>575</v>
      </c>
      <c r="C308" s="662" t="s">
        <v>4575</v>
      </c>
      <c r="D308" s="743" t="s">
        <v>5977</v>
      </c>
      <c r="E308" s="744" t="s">
        <v>4587</v>
      </c>
      <c r="F308" s="662" t="s">
        <v>4572</v>
      </c>
      <c r="G308" s="662" t="s">
        <v>4628</v>
      </c>
      <c r="H308" s="662" t="s">
        <v>576</v>
      </c>
      <c r="I308" s="662" t="s">
        <v>4910</v>
      </c>
      <c r="J308" s="662" t="s">
        <v>4911</v>
      </c>
      <c r="K308" s="662" t="s">
        <v>4912</v>
      </c>
      <c r="L308" s="663">
        <v>0</v>
      </c>
      <c r="M308" s="663">
        <v>0</v>
      </c>
      <c r="N308" s="662">
        <v>1</v>
      </c>
      <c r="O308" s="745">
        <v>0.5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50</v>
      </c>
      <c r="B309" s="662" t="s">
        <v>575</v>
      </c>
      <c r="C309" s="662" t="s">
        <v>4575</v>
      </c>
      <c r="D309" s="743" t="s">
        <v>5977</v>
      </c>
      <c r="E309" s="744" t="s">
        <v>4587</v>
      </c>
      <c r="F309" s="662" t="s">
        <v>4572</v>
      </c>
      <c r="G309" s="662" t="s">
        <v>4628</v>
      </c>
      <c r="H309" s="662" t="s">
        <v>576</v>
      </c>
      <c r="I309" s="662" t="s">
        <v>4913</v>
      </c>
      <c r="J309" s="662" t="s">
        <v>4914</v>
      </c>
      <c r="K309" s="662" t="s">
        <v>4915</v>
      </c>
      <c r="L309" s="663">
        <v>0</v>
      </c>
      <c r="M309" s="663">
        <v>0</v>
      </c>
      <c r="N309" s="662">
        <v>3</v>
      </c>
      <c r="O309" s="745">
        <v>1.5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50</v>
      </c>
      <c r="B310" s="662" t="s">
        <v>575</v>
      </c>
      <c r="C310" s="662" t="s">
        <v>4575</v>
      </c>
      <c r="D310" s="743" t="s">
        <v>5977</v>
      </c>
      <c r="E310" s="744" t="s">
        <v>4587</v>
      </c>
      <c r="F310" s="662" t="s">
        <v>4572</v>
      </c>
      <c r="G310" s="662" t="s">
        <v>4628</v>
      </c>
      <c r="H310" s="662" t="s">
        <v>1772</v>
      </c>
      <c r="I310" s="662" t="s">
        <v>4629</v>
      </c>
      <c r="J310" s="662" t="s">
        <v>2103</v>
      </c>
      <c r="K310" s="662" t="s">
        <v>2104</v>
      </c>
      <c r="L310" s="663">
        <v>86.41</v>
      </c>
      <c r="M310" s="663">
        <v>86.41</v>
      </c>
      <c r="N310" s="662">
        <v>1</v>
      </c>
      <c r="O310" s="745">
        <v>0.5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50</v>
      </c>
      <c r="B311" s="662" t="s">
        <v>575</v>
      </c>
      <c r="C311" s="662" t="s">
        <v>4575</v>
      </c>
      <c r="D311" s="743" t="s">
        <v>5977</v>
      </c>
      <c r="E311" s="744" t="s">
        <v>4587</v>
      </c>
      <c r="F311" s="662" t="s">
        <v>4572</v>
      </c>
      <c r="G311" s="662" t="s">
        <v>4628</v>
      </c>
      <c r="H311" s="662" t="s">
        <v>1772</v>
      </c>
      <c r="I311" s="662" t="s">
        <v>4629</v>
      </c>
      <c r="J311" s="662" t="s">
        <v>2103</v>
      </c>
      <c r="K311" s="662" t="s">
        <v>2104</v>
      </c>
      <c r="L311" s="663">
        <v>101.68</v>
      </c>
      <c r="M311" s="663">
        <v>610.08000000000004</v>
      </c>
      <c r="N311" s="662">
        <v>6</v>
      </c>
      <c r="O311" s="745">
        <v>3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50</v>
      </c>
      <c r="B312" s="662" t="s">
        <v>575</v>
      </c>
      <c r="C312" s="662" t="s">
        <v>4575</v>
      </c>
      <c r="D312" s="743" t="s">
        <v>5977</v>
      </c>
      <c r="E312" s="744" t="s">
        <v>4587</v>
      </c>
      <c r="F312" s="662" t="s">
        <v>4572</v>
      </c>
      <c r="G312" s="662" t="s">
        <v>4628</v>
      </c>
      <c r="H312" s="662" t="s">
        <v>576</v>
      </c>
      <c r="I312" s="662" t="s">
        <v>4916</v>
      </c>
      <c r="J312" s="662" t="s">
        <v>4917</v>
      </c>
      <c r="K312" s="662" t="s">
        <v>2104</v>
      </c>
      <c r="L312" s="663">
        <v>86.41</v>
      </c>
      <c r="M312" s="663">
        <v>86.41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50</v>
      </c>
      <c r="B313" s="662" t="s">
        <v>575</v>
      </c>
      <c r="C313" s="662" t="s">
        <v>4575</v>
      </c>
      <c r="D313" s="743" t="s">
        <v>5977</v>
      </c>
      <c r="E313" s="744" t="s">
        <v>4587</v>
      </c>
      <c r="F313" s="662" t="s">
        <v>4572</v>
      </c>
      <c r="G313" s="662" t="s">
        <v>4628</v>
      </c>
      <c r="H313" s="662" t="s">
        <v>576</v>
      </c>
      <c r="I313" s="662" t="s">
        <v>4916</v>
      </c>
      <c r="J313" s="662" t="s">
        <v>4917</v>
      </c>
      <c r="K313" s="662" t="s">
        <v>2104</v>
      </c>
      <c r="L313" s="663">
        <v>101.68</v>
      </c>
      <c r="M313" s="663">
        <v>203.36</v>
      </c>
      <c r="N313" s="662">
        <v>2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50</v>
      </c>
      <c r="B314" s="662" t="s">
        <v>575</v>
      </c>
      <c r="C314" s="662" t="s">
        <v>4575</v>
      </c>
      <c r="D314" s="743" t="s">
        <v>5977</v>
      </c>
      <c r="E314" s="744" t="s">
        <v>4587</v>
      </c>
      <c r="F314" s="662" t="s">
        <v>4572</v>
      </c>
      <c r="G314" s="662" t="s">
        <v>4628</v>
      </c>
      <c r="H314" s="662" t="s">
        <v>1772</v>
      </c>
      <c r="I314" s="662" t="s">
        <v>1862</v>
      </c>
      <c r="J314" s="662" t="s">
        <v>1863</v>
      </c>
      <c r="K314" s="662" t="s">
        <v>4347</v>
      </c>
      <c r="L314" s="663">
        <v>43.21</v>
      </c>
      <c r="M314" s="663">
        <v>43.21</v>
      </c>
      <c r="N314" s="662">
        <v>1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50</v>
      </c>
      <c r="B315" s="662" t="s">
        <v>575</v>
      </c>
      <c r="C315" s="662" t="s">
        <v>4575</v>
      </c>
      <c r="D315" s="743" t="s">
        <v>5977</v>
      </c>
      <c r="E315" s="744" t="s">
        <v>4587</v>
      </c>
      <c r="F315" s="662" t="s">
        <v>4572</v>
      </c>
      <c r="G315" s="662" t="s">
        <v>4628</v>
      </c>
      <c r="H315" s="662" t="s">
        <v>1772</v>
      </c>
      <c r="I315" s="662" t="s">
        <v>1866</v>
      </c>
      <c r="J315" s="662" t="s">
        <v>1867</v>
      </c>
      <c r="K315" s="662" t="s">
        <v>4348</v>
      </c>
      <c r="L315" s="663">
        <v>86.43</v>
      </c>
      <c r="M315" s="663">
        <v>86.43</v>
      </c>
      <c r="N315" s="662">
        <v>1</v>
      </c>
      <c r="O315" s="745">
        <v>0.5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50</v>
      </c>
      <c r="B316" s="662" t="s">
        <v>575</v>
      </c>
      <c r="C316" s="662" t="s">
        <v>4575</v>
      </c>
      <c r="D316" s="743" t="s">
        <v>5977</v>
      </c>
      <c r="E316" s="744" t="s">
        <v>4587</v>
      </c>
      <c r="F316" s="662" t="s">
        <v>4572</v>
      </c>
      <c r="G316" s="662" t="s">
        <v>4628</v>
      </c>
      <c r="H316" s="662" t="s">
        <v>1772</v>
      </c>
      <c r="I316" s="662" t="s">
        <v>1866</v>
      </c>
      <c r="J316" s="662" t="s">
        <v>1867</v>
      </c>
      <c r="K316" s="662" t="s">
        <v>4348</v>
      </c>
      <c r="L316" s="663">
        <v>73.45</v>
      </c>
      <c r="M316" s="663">
        <v>73.45</v>
      </c>
      <c r="N316" s="662">
        <v>1</v>
      </c>
      <c r="O316" s="745">
        <v>0.5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50</v>
      </c>
      <c r="B317" s="662" t="s">
        <v>575</v>
      </c>
      <c r="C317" s="662" t="s">
        <v>4575</v>
      </c>
      <c r="D317" s="743" t="s">
        <v>5977</v>
      </c>
      <c r="E317" s="744" t="s">
        <v>4587</v>
      </c>
      <c r="F317" s="662" t="s">
        <v>4572</v>
      </c>
      <c r="G317" s="662" t="s">
        <v>4628</v>
      </c>
      <c r="H317" s="662" t="s">
        <v>576</v>
      </c>
      <c r="I317" s="662" t="s">
        <v>4918</v>
      </c>
      <c r="J317" s="662" t="s">
        <v>4919</v>
      </c>
      <c r="K317" s="662" t="s">
        <v>4909</v>
      </c>
      <c r="L317" s="663">
        <v>36.729999999999997</v>
      </c>
      <c r="M317" s="663">
        <v>36.729999999999997</v>
      </c>
      <c r="N317" s="662">
        <v>1</v>
      </c>
      <c r="O317" s="745">
        <v>0.5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50</v>
      </c>
      <c r="B318" s="662" t="s">
        <v>575</v>
      </c>
      <c r="C318" s="662" t="s">
        <v>4575</v>
      </c>
      <c r="D318" s="743" t="s">
        <v>5977</v>
      </c>
      <c r="E318" s="744" t="s">
        <v>4587</v>
      </c>
      <c r="F318" s="662" t="s">
        <v>4572</v>
      </c>
      <c r="G318" s="662" t="s">
        <v>4628</v>
      </c>
      <c r="H318" s="662" t="s">
        <v>576</v>
      </c>
      <c r="I318" s="662" t="s">
        <v>4920</v>
      </c>
      <c r="J318" s="662" t="s">
        <v>4921</v>
      </c>
      <c r="K318" s="662" t="s">
        <v>4912</v>
      </c>
      <c r="L318" s="663">
        <v>0</v>
      </c>
      <c r="M318" s="663">
        <v>0</v>
      </c>
      <c r="N318" s="662">
        <v>1</v>
      </c>
      <c r="O318" s="745">
        <v>1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50</v>
      </c>
      <c r="B319" s="662" t="s">
        <v>575</v>
      </c>
      <c r="C319" s="662" t="s">
        <v>4575</v>
      </c>
      <c r="D319" s="743" t="s">
        <v>5977</v>
      </c>
      <c r="E319" s="744" t="s">
        <v>4587</v>
      </c>
      <c r="F319" s="662" t="s">
        <v>4572</v>
      </c>
      <c r="G319" s="662" t="s">
        <v>4922</v>
      </c>
      <c r="H319" s="662" t="s">
        <v>576</v>
      </c>
      <c r="I319" s="662" t="s">
        <v>693</v>
      </c>
      <c r="J319" s="662" t="s">
        <v>694</v>
      </c>
      <c r="K319" s="662" t="s">
        <v>4923</v>
      </c>
      <c r="L319" s="663">
        <v>152.24</v>
      </c>
      <c r="M319" s="663">
        <v>304.48</v>
      </c>
      <c r="N319" s="662">
        <v>2</v>
      </c>
      <c r="O319" s="745">
        <v>0.5</v>
      </c>
      <c r="P319" s="663">
        <v>304.48</v>
      </c>
      <c r="Q319" s="678">
        <v>1</v>
      </c>
      <c r="R319" s="662">
        <v>2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50</v>
      </c>
      <c r="B320" s="662" t="s">
        <v>575</v>
      </c>
      <c r="C320" s="662" t="s">
        <v>4575</v>
      </c>
      <c r="D320" s="743" t="s">
        <v>5977</v>
      </c>
      <c r="E320" s="744" t="s">
        <v>4587</v>
      </c>
      <c r="F320" s="662" t="s">
        <v>4572</v>
      </c>
      <c r="G320" s="662" t="s">
        <v>4924</v>
      </c>
      <c r="H320" s="662" t="s">
        <v>1772</v>
      </c>
      <c r="I320" s="662" t="s">
        <v>4925</v>
      </c>
      <c r="J320" s="662" t="s">
        <v>4926</v>
      </c>
      <c r="K320" s="662" t="s">
        <v>4927</v>
      </c>
      <c r="L320" s="663">
        <v>247.78</v>
      </c>
      <c r="M320" s="663">
        <v>247.78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50</v>
      </c>
      <c r="B321" s="662" t="s">
        <v>575</v>
      </c>
      <c r="C321" s="662" t="s">
        <v>4575</v>
      </c>
      <c r="D321" s="743" t="s">
        <v>5977</v>
      </c>
      <c r="E321" s="744" t="s">
        <v>4587</v>
      </c>
      <c r="F321" s="662" t="s">
        <v>4572</v>
      </c>
      <c r="G321" s="662" t="s">
        <v>4630</v>
      </c>
      <c r="H321" s="662" t="s">
        <v>576</v>
      </c>
      <c r="I321" s="662" t="s">
        <v>4928</v>
      </c>
      <c r="J321" s="662" t="s">
        <v>639</v>
      </c>
      <c r="K321" s="662" t="s">
        <v>1147</v>
      </c>
      <c r="L321" s="663">
        <v>0</v>
      </c>
      <c r="M321" s="663">
        <v>0</v>
      </c>
      <c r="N321" s="662">
        <v>1</v>
      </c>
      <c r="O321" s="745">
        <v>0.5</v>
      </c>
      <c r="P321" s="663">
        <v>0</v>
      </c>
      <c r="Q321" s="678"/>
      <c r="R321" s="662">
        <v>1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50</v>
      </c>
      <c r="B322" s="662" t="s">
        <v>575</v>
      </c>
      <c r="C322" s="662" t="s">
        <v>4575</v>
      </c>
      <c r="D322" s="743" t="s">
        <v>5977</v>
      </c>
      <c r="E322" s="744" t="s">
        <v>4587</v>
      </c>
      <c r="F322" s="662" t="s">
        <v>4572</v>
      </c>
      <c r="G322" s="662" t="s">
        <v>4630</v>
      </c>
      <c r="H322" s="662" t="s">
        <v>576</v>
      </c>
      <c r="I322" s="662" t="s">
        <v>830</v>
      </c>
      <c r="J322" s="662" t="s">
        <v>639</v>
      </c>
      <c r="K322" s="662" t="s">
        <v>4631</v>
      </c>
      <c r="L322" s="663">
        <v>35.11</v>
      </c>
      <c r="M322" s="663">
        <v>105.33</v>
      </c>
      <c r="N322" s="662">
        <v>3</v>
      </c>
      <c r="O322" s="745">
        <v>1.5</v>
      </c>
      <c r="P322" s="663">
        <v>35.11</v>
      </c>
      <c r="Q322" s="678">
        <v>0.33333333333333331</v>
      </c>
      <c r="R322" s="662">
        <v>1</v>
      </c>
      <c r="S322" s="678">
        <v>0.33333333333333331</v>
      </c>
      <c r="T322" s="745">
        <v>0.5</v>
      </c>
      <c r="U322" s="701">
        <v>0.33333333333333331</v>
      </c>
    </row>
    <row r="323" spans="1:21" ht="14.4" customHeight="1" x14ac:dyDescent="0.3">
      <c r="A323" s="661">
        <v>50</v>
      </c>
      <c r="B323" s="662" t="s">
        <v>575</v>
      </c>
      <c r="C323" s="662" t="s">
        <v>4575</v>
      </c>
      <c r="D323" s="743" t="s">
        <v>5977</v>
      </c>
      <c r="E323" s="744" t="s">
        <v>4587</v>
      </c>
      <c r="F323" s="662" t="s">
        <v>4572</v>
      </c>
      <c r="G323" s="662" t="s">
        <v>4630</v>
      </c>
      <c r="H323" s="662" t="s">
        <v>576</v>
      </c>
      <c r="I323" s="662" t="s">
        <v>4718</v>
      </c>
      <c r="J323" s="662" t="s">
        <v>4719</v>
      </c>
      <c r="K323" s="662" t="s">
        <v>4720</v>
      </c>
      <c r="L323" s="663">
        <v>70.23</v>
      </c>
      <c r="M323" s="663">
        <v>70.23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50</v>
      </c>
      <c r="B324" s="662" t="s">
        <v>575</v>
      </c>
      <c r="C324" s="662" t="s">
        <v>4575</v>
      </c>
      <c r="D324" s="743" t="s">
        <v>5977</v>
      </c>
      <c r="E324" s="744" t="s">
        <v>4587</v>
      </c>
      <c r="F324" s="662" t="s">
        <v>4572</v>
      </c>
      <c r="G324" s="662" t="s">
        <v>4630</v>
      </c>
      <c r="H324" s="662" t="s">
        <v>576</v>
      </c>
      <c r="I324" s="662" t="s">
        <v>4632</v>
      </c>
      <c r="J324" s="662" t="s">
        <v>803</v>
      </c>
      <c r="K324" s="662" t="s">
        <v>4633</v>
      </c>
      <c r="L324" s="663">
        <v>0</v>
      </c>
      <c r="M324" s="663">
        <v>0</v>
      </c>
      <c r="N324" s="662">
        <v>6</v>
      </c>
      <c r="O324" s="745">
        <v>3</v>
      </c>
      <c r="P324" s="663">
        <v>0</v>
      </c>
      <c r="Q324" s="678"/>
      <c r="R324" s="662">
        <v>1</v>
      </c>
      <c r="S324" s="678">
        <v>0.16666666666666666</v>
      </c>
      <c r="T324" s="745">
        <v>0.5</v>
      </c>
      <c r="U324" s="701">
        <v>0.16666666666666666</v>
      </c>
    </row>
    <row r="325" spans="1:21" ht="14.4" customHeight="1" x14ac:dyDescent="0.3">
      <c r="A325" s="661">
        <v>50</v>
      </c>
      <c r="B325" s="662" t="s">
        <v>575</v>
      </c>
      <c r="C325" s="662" t="s">
        <v>4575</v>
      </c>
      <c r="D325" s="743" t="s">
        <v>5977</v>
      </c>
      <c r="E325" s="744" t="s">
        <v>4587</v>
      </c>
      <c r="F325" s="662" t="s">
        <v>4572</v>
      </c>
      <c r="G325" s="662" t="s">
        <v>4630</v>
      </c>
      <c r="H325" s="662" t="s">
        <v>576</v>
      </c>
      <c r="I325" s="662" t="s">
        <v>4634</v>
      </c>
      <c r="J325" s="662" t="s">
        <v>1301</v>
      </c>
      <c r="K325" s="662" t="s">
        <v>4635</v>
      </c>
      <c r="L325" s="663">
        <v>0</v>
      </c>
      <c r="M325" s="663">
        <v>0</v>
      </c>
      <c r="N325" s="662">
        <v>4</v>
      </c>
      <c r="O325" s="745">
        <v>2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50</v>
      </c>
      <c r="B326" s="662" t="s">
        <v>575</v>
      </c>
      <c r="C326" s="662" t="s">
        <v>4575</v>
      </c>
      <c r="D326" s="743" t="s">
        <v>5977</v>
      </c>
      <c r="E326" s="744" t="s">
        <v>4587</v>
      </c>
      <c r="F326" s="662" t="s">
        <v>4572</v>
      </c>
      <c r="G326" s="662" t="s">
        <v>4630</v>
      </c>
      <c r="H326" s="662" t="s">
        <v>576</v>
      </c>
      <c r="I326" s="662" t="s">
        <v>638</v>
      </c>
      <c r="J326" s="662" t="s">
        <v>639</v>
      </c>
      <c r="K326" s="662" t="s">
        <v>640</v>
      </c>
      <c r="L326" s="663">
        <v>117.03</v>
      </c>
      <c r="M326" s="663">
        <v>117.03</v>
      </c>
      <c r="N326" s="662">
        <v>1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50</v>
      </c>
      <c r="B327" s="662" t="s">
        <v>575</v>
      </c>
      <c r="C327" s="662" t="s">
        <v>4575</v>
      </c>
      <c r="D327" s="743" t="s">
        <v>5977</v>
      </c>
      <c r="E327" s="744" t="s">
        <v>4587</v>
      </c>
      <c r="F327" s="662" t="s">
        <v>4572</v>
      </c>
      <c r="G327" s="662" t="s">
        <v>4630</v>
      </c>
      <c r="H327" s="662" t="s">
        <v>576</v>
      </c>
      <c r="I327" s="662" t="s">
        <v>896</v>
      </c>
      <c r="J327" s="662" t="s">
        <v>1301</v>
      </c>
      <c r="K327" s="662" t="s">
        <v>4721</v>
      </c>
      <c r="L327" s="663">
        <v>17.559999999999999</v>
      </c>
      <c r="M327" s="663">
        <v>52.679999999999993</v>
      </c>
      <c r="N327" s="662">
        <v>3</v>
      </c>
      <c r="O327" s="745">
        <v>1.5</v>
      </c>
      <c r="P327" s="663">
        <v>17.559999999999999</v>
      </c>
      <c r="Q327" s="678">
        <v>0.33333333333333337</v>
      </c>
      <c r="R327" s="662">
        <v>1</v>
      </c>
      <c r="S327" s="678">
        <v>0.33333333333333331</v>
      </c>
      <c r="T327" s="745">
        <v>0.5</v>
      </c>
      <c r="U327" s="701">
        <v>0.33333333333333331</v>
      </c>
    </row>
    <row r="328" spans="1:21" ht="14.4" customHeight="1" x14ac:dyDescent="0.3">
      <c r="A328" s="661">
        <v>50</v>
      </c>
      <c r="B328" s="662" t="s">
        <v>575</v>
      </c>
      <c r="C328" s="662" t="s">
        <v>4575</v>
      </c>
      <c r="D328" s="743" t="s">
        <v>5977</v>
      </c>
      <c r="E328" s="744" t="s">
        <v>4587</v>
      </c>
      <c r="F328" s="662" t="s">
        <v>4572</v>
      </c>
      <c r="G328" s="662" t="s">
        <v>4636</v>
      </c>
      <c r="H328" s="662" t="s">
        <v>1772</v>
      </c>
      <c r="I328" s="662" t="s">
        <v>4929</v>
      </c>
      <c r="J328" s="662" t="s">
        <v>1821</v>
      </c>
      <c r="K328" s="662" t="s">
        <v>4930</v>
      </c>
      <c r="L328" s="663">
        <v>163.01</v>
      </c>
      <c r="M328" s="663">
        <v>326.02</v>
      </c>
      <c r="N328" s="662">
        <v>2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50</v>
      </c>
      <c r="B329" s="662" t="s">
        <v>575</v>
      </c>
      <c r="C329" s="662" t="s">
        <v>4575</v>
      </c>
      <c r="D329" s="743" t="s">
        <v>5977</v>
      </c>
      <c r="E329" s="744" t="s">
        <v>4587</v>
      </c>
      <c r="F329" s="662" t="s">
        <v>4572</v>
      </c>
      <c r="G329" s="662" t="s">
        <v>4636</v>
      </c>
      <c r="H329" s="662" t="s">
        <v>1772</v>
      </c>
      <c r="I329" s="662" t="s">
        <v>4931</v>
      </c>
      <c r="J329" s="662" t="s">
        <v>1879</v>
      </c>
      <c r="K329" s="662" t="s">
        <v>4932</v>
      </c>
      <c r="L329" s="663">
        <v>277.12</v>
      </c>
      <c r="M329" s="663">
        <v>831.36</v>
      </c>
      <c r="N329" s="662">
        <v>3</v>
      </c>
      <c r="O329" s="745">
        <v>1.5</v>
      </c>
      <c r="P329" s="663">
        <v>554.24</v>
      </c>
      <c r="Q329" s="678">
        <v>0.66666666666666663</v>
      </c>
      <c r="R329" s="662">
        <v>2</v>
      </c>
      <c r="S329" s="678">
        <v>0.66666666666666663</v>
      </c>
      <c r="T329" s="745">
        <v>1</v>
      </c>
      <c r="U329" s="701">
        <v>0.66666666666666663</v>
      </c>
    </row>
    <row r="330" spans="1:21" ht="14.4" customHeight="1" x14ac:dyDescent="0.3">
      <c r="A330" s="661">
        <v>50</v>
      </c>
      <c r="B330" s="662" t="s">
        <v>575</v>
      </c>
      <c r="C330" s="662" t="s">
        <v>4575</v>
      </c>
      <c r="D330" s="743" t="s">
        <v>5977</v>
      </c>
      <c r="E330" s="744" t="s">
        <v>4587</v>
      </c>
      <c r="F330" s="662" t="s">
        <v>4572</v>
      </c>
      <c r="G330" s="662" t="s">
        <v>4636</v>
      </c>
      <c r="H330" s="662" t="s">
        <v>1772</v>
      </c>
      <c r="I330" s="662" t="s">
        <v>4933</v>
      </c>
      <c r="J330" s="662" t="s">
        <v>1879</v>
      </c>
      <c r="K330" s="662" t="s">
        <v>4934</v>
      </c>
      <c r="L330" s="663">
        <v>369.5</v>
      </c>
      <c r="M330" s="663">
        <v>739</v>
      </c>
      <c r="N330" s="662">
        <v>2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50</v>
      </c>
      <c r="B331" s="662" t="s">
        <v>575</v>
      </c>
      <c r="C331" s="662" t="s">
        <v>4575</v>
      </c>
      <c r="D331" s="743" t="s">
        <v>5977</v>
      </c>
      <c r="E331" s="744" t="s">
        <v>4587</v>
      </c>
      <c r="F331" s="662" t="s">
        <v>4572</v>
      </c>
      <c r="G331" s="662" t="s">
        <v>4636</v>
      </c>
      <c r="H331" s="662" t="s">
        <v>1772</v>
      </c>
      <c r="I331" s="662" t="s">
        <v>1882</v>
      </c>
      <c r="J331" s="662" t="s">
        <v>1879</v>
      </c>
      <c r="K331" s="662" t="s">
        <v>4364</v>
      </c>
      <c r="L331" s="663">
        <v>1847.49</v>
      </c>
      <c r="M331" s="663">
        <v>1847.49</v>
      </c>
      <c r="N331" s="662">
        <v>1</v>
      </c>
      <c r="O331" s="745">
        <v>1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50</v>
      </c>
      <c r="B332" s="662" t="s">
        <v>575</v>
      </c>
      <c r="C332" s="662" t="s">
        <v>4575</v>
      </c>
      <c r="D332" s="743" t="s">
        <v>5977</v>
      </c>
      <c r="E332" s="744" t="s">
        <v>4587</v>
      </c>
      <c r="F332" s="662" t="s">
        <v>4572</v>
      </c>
      <c r="G332" s="662" t="s">
        <v>4935</v>
      </c>
      <c r="H332" s="662" t="s">
        <v>576</v>
      </c>
      <c r="I332" s="662" t="s">
        <v>1166</v>
      </c>
      <c r="J332" s="662" t="s">
        <v>1167</v>
      </c>
      <c r="K332" s="662" t="s">
        <v>1168</v>
      </c>
      <c r="L332" s="663">
        <v>32.76</v>
      </c>
      <c r="M332" s="663">
        <v>98.28</v>
      </c>
      <c r="N332" s="662">
        <v>3</v>
      </c>
      <c r="O332" s="745">
        <v>1.5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50</v>
      </c>
      <c r="B333" s="662" t="s">
        <v>575</v>
      </c>
      <c r="C333" s="662" t="s">
        <v>4575</v>
      </c>
      <c r="D333" s="743" t="s">
        <v>5977</v>
      </c>
      <c r="E333" s="744" t="s">
        <v>4587</v>
      </c>
      <c r="F333" s="662" t="s">
        <v>4572</v>
      </c>
      <c r="G333" s="662" t="s">
        <v>4637</v>
      </c>
      <c r="H333" s="662" t="s">
        <v>1772</v>
      </c>
      <c r="I333" s="662" t="s">
        <v>2006</v>
      </c>
      <c r="J333" s="662" t="s">
        <v>2007</v>
      </c>
      <c r="K333" s="662" t="s">
        <v>1610</v>
      </c>
      <c r="L333" s="663">
        <v>31.09</v>
      </c>
      <c r="M333" s="663">
        <v>124.36</v>
      </c>
      <c r="N333" s="662">
        <v>4</v>
      </c>
      <c r="O333" s="745">
        <v>2.5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50</v>
      </c>
      <c r="B334" s="662" t="s">
        <v>575</v>
      </c>
      <c r="C334" s="662" t="s">
        <v>4575</v>
      </c>
      <c r="D334" s="743" t="s">
        <v>5977</v>
      </c>
      <c r="E334" s="744" t="s">
        <v>4587</v>
      </c>
      <c r="F334" s="662" t="s">
        <v>4572</v>
      </c>
      <c r="G334" s="662" t="s">
        <v>4637</v>
      </c>
      <c r="H334" s="662" t="s">
        <v>1772</v>
      </c>
      <c r="I334" s="662" t="s">
        <v>2006</v>
      </c>
      <c r="J334" s="662" t="s">
        <v>2007</v>
      </c>
      <c r="K334" s="662" t="s">
        <v>1610</v>
      </c>
      <c r="L334" s="663">
        <v>36.86</v>
      </c>
      <c r="M334" s="663">
        <v>36.86</v>
      </c>
      <c r="N334" s="662">
        <v>1</v>
      </c>
      <c r="O334" s="745">
        <v>0.5</v>
      </c>
      <c r="P334" s="663">
        <v>36.86</v>
      </c>
      <c r="Q334" s="678">
        <v>1</v>
      </c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50</v>
      </c>
      <c r="B335" s="662" t="s">
        <v>575</v>
      </c>
      <c r="C335" s="662" t="s">
        <v>4575</v>
      </c>
      <c r="D335" s="743" t="s">
        <v>5977</v>
      </c>
      <c r="E335" s="744" t="s">
        <v>4587</v>
      </c>
      <c r="F335" s="662" t="s">
        <v>4572</v>
      </c>
      <c r="G335" s="662" t="s">
        <v>4637</v>
      </c>
      <c r="H335" s="662" t="s">
        <v>1772</v>
      </c>
      <c r="I335" s="662" t="s">
        <v>2006</v>
      </c>
      <c r="J335" s="662" t="s">
        <v>2007</v>
      </c>
      <c r="K335" s="662" t="s">
        <v>1610</v>
      </c>
      <c r="L335" s="663">
        <v>52.97</v>
      </c>
      <c r="M335" s="663">
        <v>317.82000000000005</v>
      </c>
      <c r="N335" s="662">
        <v>6</v>
      </c>
      <c r="O335" s="745">
        <v>4</v>
      </c>
      <c r="P335" s="663">
        <v>52.97</v>
      </c>
      <c r="Q335" s="678">
        <v>0.16666666666666663</v>
      </c>
      <c r="R335" s="662">
        <v>1</v>
      </c>
      <c r="S335" s="678">
        <v>0.16666666666666666</v>
      </c>
      <c r="T335" s="745">
        <v>0.5</v>
      </c>
      <c r="U335" s="701">
        <v>0.125</v>
      </c>
    </row>
    <row r="336" spans="1:21" ht="14.4" customHeight="1" x14ac:dyDescent="0.3">
      <c r="A336" s="661">
        <v>50</v>
      </c>
      <c r="B336" s="662" t="s">
        <v>575</v>
      </c>
      <c r="C336" s="662" t="s">
        <v>4575</v>
      </c>
      <c r="D336" s="743" t="s">
        <v>5977</v>
      </c>
      <c r="E336" s="744" t="s">
        <v>4587</v>
      </c>
      <c r="F336" s="662" t="s">
        <v>4572</v>
      </c>
      <c r="G336" s="662" t="s">
        <v>4637</v>
      </c>
      <c r="H336" s="662" t="s">
        <v>1772</v>
      </c>
      <c r="I336" s="662" t="s">
        <v>2074</v>
      </c>
      <c r="J336" s="662" t="s">
        <v>2007</v>
      </c>
      <c r="K336" s="662" t="s">
        <v>2075</v>
      </c>
      <c r="L336" s="663">
        <v>176.58</v>
      </c>
      <c r="M336" s="663">
        <v>529.74</v>
      </c>
      <c r="N336" s="662">
        <v>3</v>
      </c>
      <c r="O336" s="745">
        <v>1.5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50</v>
      </c>
      <c r="B337" s="662" t="s">
        <v>575</v>
      </c>
      <c r="C337" s="662" t="s">
        <v>4575</v>
      </c>
      <c r="D337" s="743" t="s">
        <v>5977</v>
      </c>
      <c r="E337" s="744" t="s">
        <v>4587</v>
      </c>
      <c r="F337" s="662" t="s">
        <v>4572</v>
      </c>
      <c r="G337" s="662" t="s">
        <v>4637</v>
      </c>
      <c r="H337" s="662" t="s">
        <v>1772</v>
      </c>
      <c r="I337" s="662" t="s">
        <v>2074</v>
      </c>
      <c r="J337" s="662" t="s">
        <v>2007</v>
      </c>
      <c r="K337" s="662" t="s">
        <v>2075</v>
      </c>
      <c r="L337" s="663">
        <v>103.64</v>
      </c>
      <c r="M337" s="663">
        <v>103.64</v>
      </c>
      <c r="N337" s="662">
        <v>1</v>
      </c>
      <c r="O337" s="745">
        <v>0.5</v>
      </c>
      <c r="P337" s="663">
        <v>103.64</v>
      </c>
      <c r="Q337" s="678">
        <v>1</v>
      </c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50</v>
      </c>
      <c r="B338" s="662" t="s">
        <v>575</v>
      </c>
      <c r="C338" s="662" t="s">
        <v>4575</v>
      </c>
      <c r="D338" s="743" t="s">
        <v>5977</v>
      </c>
      <c r="E338" s="744" t="s">
        <v>4587</v>
      </c>
      <c r="F338" s="662" t="s">
        <v>4572</v>
      </c>
      <c r="G338" s="662" t="s">
        <v>4641</v>
      </c>
      <c r="H338" s="662" t="s">
        <v>576</v>
      </c>
      <c r="I338" s="662" t="s">
        <v>4642</v>
      </c>
      <c r="J338" s="662" t="s">
        <v>4643</v>
      </c>
      <c r="K338" s="662" t="s">
        <v>3075</v>
      </c>
      <c r="L338" s="663">
        <v>93.71</v>
      </c>
      <c r="M338" s="663">
        <v>93.71</v>
      </c>
      <c r="N338" s="662">
        <v>1</v>
      </c>
      <c r="O338" s="745">
        <v>1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50</v>
      </c>
      <c r="B339" s="662" t="s">
        <v>575</v>
      </c>
      <c r="C339" s="662" t="s">
        <v>4575</v>
      </c>
      <c r="D339" s="743" t="s">
        <v>5977</v>
      </c>
      <c r="E339" s="744" t="s">
        <v>4587</v>
      </c>
      <c r="F339" s="662" t="s">
        <v>4572</v>
      </c>
      <c r="G339" s="662" t="s">
        <v>4641</v>
      </c>
      <c r="H339" s="662" t="s">
        <v>576</v>
      </c>
      <c r="I339" s="662" t="s">
        <v>4936</v>
      </c>
      <c r="J339" s="662" t="s">
        <v>4937</v>
      </c>
      <c r="K339" s="662" t="s">
        <v>4938</v>
      </c>
      <c r="L339" s="663">
        <v>57.64</v>
      </c>
      <c r="M339" s="663">
        <v>57.64</v>
      </c>
      <c r="N339" s="662">
        <v>1</v>
      </c>
      <c r="O339" s="745">
        <v>0.5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50</v>
      </c>
      <c r="B340" s="662" t="s">
        <v>575</v>
      </c>
      <c r="C340" s="662" t="s">
        <v>4575</v>
      </c>
      <c r="D340" s="743" t="s">
        <v>5977</v>
      </c>
      <c r="E340" s="744" t="s">
        <v>4587</v>
      </c>
      <c r="F340" s="662" t="s">
        <v>4572</v>
      </c>
      <c r="G340" s="662" t="s">
        <v>4939</v>
      </c>
      <c r="H340" s="662" t="s">
        <v>576</v>
      </c>
      <c r="I340" s="662" t="s">
        <v>4940</v>
      </c>
      <c r="J340" s="662" t="s">
        <v>4941</v>
      </c>
      <c r="K340" s="662" t="s">
        <v>4942</v>
      </c>
      <c r="L340" s="663">
        <v>838.65</v>
      </c>
      <c r="M340" s="663">
        <v>838.65</v>
      </c>
      <c r="N340" s="662">
        <v>1</v>
      </c>
      <c r="O340" s="745">
        <v>0.5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50</v>
      </c>
      <c r="B341" s="662" t="s">
        <v>575</v>
      </c>
      <c r="C341" s="662" t="s">
        <v>4575</v>
      </c>
      <c r="D341" s="743" t="s">
        <v>5977</v>
      </c>
      <c r="E341" s="744" t="s">
        <v>4587</v>
      </c>
      <c r="F341" s="662" t="s">
        <v>4572</v>
      </c>
      <c r="G341" s="662" t="s">
        <v>4644</v>
      </c>
      <c r="H341" s="662" t="s">
        <v>1772</v>
      </c>
      <c r="I341" s="662" t="s">
        <v>4762</v>
      </c>
      <c r="J341" s="662" t="s">
        <v>623</v>
      </c>
      <c r="K341" s="662" t="s">
        <v>624</v>
      </c>
      <c r="L341" s="663">
        <v>28.81</v>
      </c>
      <c r="M341" s="663">
        <v>28.81</v>
      </c>
      <c r="N341" s="662">
        <v>1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50</v>
      </c>
      <c r="B342" s="662" t="s">
        <v>575</v>
      </c>
      <c r="C342" s="662" t="s">
        <v>4575</v>
      </c>
      <c r="D342" s="743" t="s">
        <v>5977</v>
      </c>
      <c r="E342" s="744" t="s">
        <v>4587</v>
      </c>
      <c r="F342" s="662" t="s">
        <v>4572</v>
      </c>
      <c r="G342" s="662" t="s">
        <v>4644</v>
      </c>
      <c r="H342" s="662" t="s">
        <v>1772</v>
      </c>
      <c r="I342" s="662" t="s">
        <v>1849</v>
      </c>
      <c r="J342" s="662" t="s">
        <v>1850</v>
      </c>
      <c r="K342" s="662" t="s">
        <v>4335</v>
      </c>
      <c r="L342" s="663">
        <v>93.71</v>
      </c>
      <c r="M342" s="663">
        <v>187.42</v>
      </c>
      <c r="N342" s="662">
        <v>2</v>
      </c>
      <c r="O342" s="745">
        <v>1</v>
      </c>
      <c r="P342" s="663">
        <v>93.71</v>
      </c>
      <c r="Q342" s="678">
        <v>0.5</v>
      </c>
      <c r="R342" s="662">
        <v>1</v>
      </c>
      <c r="S342" s="678">
        <v>0.5</v>
      </c>
      <c r="T342" s="745">
        <v>0.5</v>
      </c>
      <c r="U342" s="701">
        <v>0.5</v>
      </c>
    </row>
    <row r="343" spans="1:21" ht="14.4" customHeight="1" x14ac:dyDescent="0.3">
      <c r="A343" s="661">
        <v>50</v>
      </c>
      <c r="B343" s="662" t="s">
        <v>575</v>
      </c>
      <c r="C343" s="662" t="s">
        <v>4575</v>
      </c>
      <c r="D343" s="743" t="s">
        <v>5977</v>
      </c>
      <c r="E343" s="744" t="s">
        <v>4587</v>
      </c>
      <c r="F343" s="662" t="s">
        <v>4572</v>
      </c>
      <c r="G343" s="662" t="s">
        <v>4644</v>
      </c>
      <c r="H343" s="662" t="s">
        <v>1772</v>
      </c>
      <c r="I343" s="662" t="s">
        <v>4943</v>
      </c>
      <c r="J343" s="662" t="s">
        <v>1850</v>
      </c>
      <c r="K343" s="662" t="s">
        <v>4944</v>
      </c>
      <c r="L343" s="663">
        <v>0</v>
      </c>
      <c r="M343" s="663">
        <v>0</v>
      </c>
      <c r="N343" s="662">
        <v>3</v>
      </c>
      <c r="O343" s="745">
        <v>2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50</v>
      </c>
      <c r="B344" s="662" t="s">
        <v>575</v>
      </c>
      <c r="C344" s="662" t="s">
        <v>4575</v>
      </c>
      <c r="D344" s="743" t="s">
        <v>5977</v>
      </c>
      <c r="E344" s="744" t="s">
        <v>4587</v>
      </c>
      <c r="F344" s="662" t="s">
        <v>4572</v>
      </c>
      <c r="G344" s="662" t="s">
        <v>4647</v>
      </c>
      <c r="H344" s="662" t="s">
        <v>1772</v>
      </c>
      <c r="I344" s="662" t="s">
        <v>1913</v>
      </c>
      <c r="J344" s="662" t="s">
        <v>1914</v>
      </c>
      <c r="K344" s="662" t="s">
        <v>1402</v>
      </c>
      <c r="L344" s="663">
        <v>48.27</v>
      </c>
      <c r="M344" s="663">
        <v>579.24</v>
      </c>
      <c r="N344" s="662">
        <v>12</v>
      </c>
      <c r="O344" s="745">
        <v>7</v>
      </c>
      <c r="P344" s="663">
        <v>144.81</v>
      </c>
      <c r="Q344" s="678">
        <v>0.25</v>
      </c>
      <c r="R344" s="662">
        <v>3</v>
      </c>
      <c r="S344" s="678">
        <v>0.25</v>
      </c>
      <c r="T344" s="745">
        <v>2</v>
      </c>
      <c r="U344" s="701">
        <v>0.2857142857142857</v>
      </c>
    </row>
    <row r="345" spans="1:21" ht="14.4" customHeight="1" x14ac:dyDescent="0.3">
      <c r="A345" s="661">
        <v>50</v>
      </c>
      <c r="B345" s="662" t="s">
        <v>575</v>
      </c>
      <c r="C345" s="662" t="s">
        <v>4575</v>
      </c>
      <c r="D345" s="743" t="s">
        <v>5977</v>
      </c>
      <c r="E345" s="744" t="s">
        <v>4587</v>
      </c>
      <c r="F345" s="662" t="s">
        <v>4572</v>
      </c>
      <c r="G345" s="662" t="s">
        <v>4647</v>
      </c>
      <c r="H345" s="662" t="s">
        <v>1772</v>
      </c>
      <c r="I345" s="662" t="s">
        <v>1916</v>
      </c>
      <c r="J345" s="662" t="s">
        <v>1914</v>
      </c>
      <c r="K345" s="662" t="s">
        <v>1917</v>
      </c>
      <c r="L345" s="663">
        <v>144.81</v>
      </c>
      <c r="M345" s="663">
        <v>144.81</v>
      </c>
      <c r="N345" s="662">
        <v>1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50</v>
      </c>
      <c r="B346" s="662" t="s">
        <v>575</v>
      </c>
      <c r="C346" s="662" t="s">
        <v>4575</v>
      </c>
      <c r="D346" s="743" t="s">
        <v>5977</v>
      </c>
      <c r="E346" s="744" t="s">
        <v>4587</v>
      </c>
      <c r="F346" s="662" t="s">
        <v>4572</v>
      </c>
      <c r="G346" s="662" t="s">
        <v>4647</v>
      </c>
      <c r="H346" s="662" t="s">
        <v>1772</v>
      </c>
      <c r="I346" s="662" t="s">
        <v>3586</v>
      </c>
      <c r="J346" s="662" t="s">
        <v>2049</v>
      </c>
      <c r="K346" s="662" t="s">
        <v>1847</v>
      </c>
      <c r="L346" s="663">
        <v>96.53</v>
      </c>
      <c r="M346" s="663">
        <v>386.12</v>
      </c>
      <c r="N346" s="662">
        <v>4</v>
      </c>
      <c r="O346" s="745">
        <v>2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50</v>
      </c>
      <c r="B347" s="662" t="s">
        <v>575</v>
      </c>
      <c r="C347" s="662" t="s">
        <v>4575</v>
      </c>
      <c r="D347" s="743" t="s">
        <v>5977</v>
      </c>
      <c r="E347" s="744" t="s">
        <v>4587</v>
      </c>
      <c r="F347" s="662" t="s">
        <v>4572</v>
      </c>
      <c r="G347" s="662" t="s">
        <v>4647</v>
      </c>
      <c r="H347" s="662" t="s">
        <v>1772</v>
      </c>
      <c r="I347" s="662" t="s">
        <v>2048</v>
      </c>
      <c r="J347" s="662" t="s">
        <v>2049</v>
      </c>
      <c r="K347" s="662" t="s">
        <v>2016</v>
      </c>
      <c r="L347" s="663">
        <v>289.62</v>
      </c>
      <c r="M347" s="663">
        <v>289.62</v>
      </c>
      <c r="N347" s="662">
        <v>1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50</v>
      </c>
      <c r="B348" s="662" t="s">
        <v>575</v>
      </c>
      <c r="C348" s="662" t="s">
        <v>4575</v>
      </c>
      <c r="D348" s="743" t="s">
        <v>5977</v>
      </c>
      <c r="E348" s="744" t="s">
        <v>4587</v>
      </c>
      <c r="F348" s="662" t="s">
        <v>4572</v>
      </c>
      <c r="G348" s="662" t="s">
        <v>4647</v>
      </c>
      <c r="H348" s="662" t="s">
        <v>1772</v>
      </c>
      <c r="I348" s="662" t="s">
        <v>4945</v>
      </c>
      <c r="J348" s="662" t="s">
        <v>4946</v>
      </c>
      <c r="K348" s="662" t="s">
        <v>1516</v>
      </c>
      <c r="L348" s="663">
        <v>48.27</v>
      </c>
      <c r="M348" s="663">
        <v>48.27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50</v>
      </c>
      <c r="B349" s="662" t="s">
        <v>575</v>
      </c>
      <c r="C349" s="662" t="s">
        <v>4575</v>
      </c>
      <c r="D349" s="743" t="s">
        <v>5977</v>
      </c>
      <c r="E349" s="744" t="s">
        <v>4587</v>
      </c>
      <c r="F349" s="662" t="s">
        <v>4572</v>
      </c>
      <c r="G349" s="662" t="s">
        <v>4725</v>
      </c>
      <c r="H349" s="662" t="s">
        <v>1772</v>
      </c>
      <c r="I349" s="662" t="s">
        <v>4947</v>
      </c>
      <c r="J349" s="662" t="s">
        <v>4948</v>
      </c>
      <c r="K349" s="662" t="s">
        <v>2000</v>
      </c>
      <c r="L349" s="663">
        <v>185.54</v>
      </c>
      <c r="M349" s="663">
        <v>185.54</v>
      </c>
      <c r="N349" s="662">
        <v>1</v>
      </c>
      <c r="O349" s="745">
        <v>0.5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50</v>
      </c>
      <c r="B350" s="662" t="s">
        <v>575</v>
      </c>
      <c r="C350" s="662" t="s">
        <v>4575</v>
      </c>
      <c r="D350" s="743" t="s">
        <v>5977</v>
      </c>
      <c r="E350" s="744" t="s">
        <v>4587</v>
      </c>
      <c r="F350" s="662" t="s">
        <v>4572</v>
      </c>
      <c r="G350" s="662" t="s">
        <v>4648</v>
      </c>
      <c r="H350" s="662" t="s">
        <v>1772</v>
      </c>
      <c r="I350" s="662" t="s">
        <v>1919</v>
      </c>
      <c r="J350" s="662" t="s">
        <v>4388</v>
      </c>
      <c r="K350" s="662" t="s">
        <v>1276</v>
      </c>
      <c r="L350" s="663">
        <v>97.26</v>
      </c>
      <c r="M350" s="663">
        <v>97.26</v>
      </c>
      <c r="N350" s="662">
        <v>1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50</v>
      </c>
      <c r="B351" s="662" t="s">
        <v>575</v>
      </c>
      <c r="C351" s="662" t="s">
        <v>4575</v>
      </c>
      <c r="D351" s="743" t="s">
        <v>5977</v>
      </c>
      <c r="E351" s="744" t="s">
        <v>4587</v>
      </c>
      <c r="F351" s="662" t="s">
        <v>4572</v>
      </c>
      <c r="G351" s="662" t="s">
        <v>4648</v>
      </c>
      <c r="H351" s="662" t="s">
        <v>1772</v>
      </c>
      <c r="I351" s="662" t="s">
        <v>4649</v>
      </c>
      <c r="J351" s="662" t="s">
        <v>2055</v>
      </c>
      <c r="K351" s="662" t="s">
        <v>1276</v>
      </c>
      <c r="L351" s="663">
        <v>194.54</v>
      </c>
      <c r="M351" s="663">
        <v>778.16</v>
      </c>
      <c r="N351" s="662">
        <v>4</v>
      </c>
      <c r="O351" s="745">
        <v>2</v>
      </c>
      <c r="P351" s="663">
        <v>194.54</v>
      </c>
      <c r="Q351" s="678">
        <v>0.25</v>
      </c>
      <c r="R351" s="662">
        <v>1</v>
      </c>
      <c r="S351" s="678">
        <v>0.25</v>
      </c>
      <c r="T351" s="745">
        <v>0.5</v>
      </c>
      <c r="U351" s="701">
        <v>0.25</v>
      </c>
    </row>
    <row r="352" spans="1:21" ht="14.4" customHeight="1" x14ac:dyDescent="0.3">
      <c r="A352" s="661">
        <v>50</v>
      </c>
      <c r="B352" s="662" t="s">
        <v>575</v>
      </c>
      <c r="C352" s="662" t="s">
        <v>4575</v>
      </c>
      <c r="D352" s="743" t="s">
        <v>5977</v>
      </c>
      <c r="E352" s="744" t="s">
        <v>4587</v>
      </c>
      <c r="F352" s="662" t="s">
        <v>4572</v>
      </c>
      <c r="G352" s="662" t="s">
        <v>4949</v>
      </c>
      <c r="H352" s="662" t="s">
        <v>576</v>
      </c>
      <c r="I352" s="662" t="s">
        <v>650</v>
      </c>
      <c r="J352" s="662" t="s">
        <v>4950</v>
      </c>
      <c r="K352" s="662" t="s">
        <v>4951</v>
      </c>
      <c r="L352" s="663">
        <v>24.78</v>
      </c>
      <c r="M352" s="663">
        <v>49.56</v>
      </c>
      <c r="N352" s="662">
        <v>2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50</v>
      </c>
      <c r="B353" s="662" t="s">
        <v>575</v>
      </c>
      <c r="C353" s="662" t="s">
        <v>4575</v>
      </c>
      <c r="D353" s="743" t="s">
        <v>5977</v>
      </c>
      <c r="E353" s="744" t="s">
        <v>4587</v>
      </c>
      <c r="F353" s="662" t="s">
        <v>4572</v>
      </c>
      <c r="G353" s="662" t="s">
        <v>4949</v>
      </c>
      <c r="H353" s="662" t="s">
        <v>576</v>
      </c>
      <c r="I353" s="662" t="s">
        <v>1364</v>
      </c>
      <c r="J353" s="662" t="s">
        <v>4952</v>
      </c>
      <c r="K353" s="662" t="s">
        <v>1624</v>
      </c>
      <c r="L353" s="663">
        <v>99.11</v>
      </c>
      <c r="M353" s="663">
        <v>99.11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50</v>
      </c>
      <c r="B354" s="662" t="s">
        <v>575</v>
      </c>
      <c r="C354" s="662" t="s">
        <v>4575</v>
      </c>
      <c r="D354" s="743" t="s">
        <v>5977</v>
      </c>
      <c r="E354" s="744" t="s">
        <v>4587</v>
      </c>
      <c r="F354" s="662" t="s">
        <v>4572</v>
      </c>
      <c r="G354" s="662" t="s">
        <v>4953</v>
      </c>
      <c r="H354" s="662" t="s">
        <v>576</v>
      </c>
      <c r="I354" s="662" t="s">
        <v>4954</v>
      </c>
      <c r="J354" s="662" t="s">
        <v>4955</v>
      </c>
      <c r="K354" s="662" t="s">
        <v>4956</v>
      </c>
      <c r="L354" s="663">
        <v>1715.48</v>
      </c>
      <c r="M354" s="663">
        <v>3430.96</v>
      </c>
      <c r="N354" s="662">
        <v>2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50</v>
      </c>
      <c r="B355" s="662" t="s">
        <v>575</v>
      </c>
      <c r="C355" s="662" t="s">
        <v>4575</v>
      </c>
      <c r="D355" s="743" t="s">
        <v>5977</v>
      </c>
      <c r="E355" s="744" t="s">
        <v>4587</v>
      </c>
      <c r="F355" s="662" t="s">
        <v>4572</v>
      </c>
      <c r="G355" s="662" t="s">
        <v>4957</v>
      </c>
      <c r="H355" s="662" t="s">
        <v>576</v>
      </c>
      <c r="I355" s="662" t="s">
        <v>1742</v>
      </c>
      <c r="J355" s="662" t="s">
        <v>1731</v>
      </c>
      <c r="K355" s="662" t="s">
        <v>1743</v>
      </c>
      <c r="L355" s="663">
        <v>57.64</v>
      </c>
      <c r="M355" s="663">
        <v>57.64</v>
      </c>
      <c r="N355" s="662">
        <v>1</v>
      </c>
      <c r="O355" s="745">
        <v>0.5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50</v>
      </c>
      <c r="B356" s="662" t="s">
        <v>575</v>
      </c>
      <c r="C356" s="662" t="s">
        <v>4575</v>
      </c>
      <c r="D356" s="743" t="s">
        <v>5977</v>
      </c>
      <c r="E356" s="744" t="s">
        <v>4587</v>
      </c>
      <c r="F356" s="662" t="s">
        <v>4572</v>
      </c>
      <c r="G356" s="662" t="s">
        <v>4650</v>
      </c>
      <c r="H356" s="662" t="s">
        <v>1772</v>
      </c>
      <c r="I356" s="662" t="s">
        <v>1805</v>
      </c>
      <c r="J356" s="662" t="s">
        <v>4385</v>
      </c>
      <c r="K356" s="662" t="s">
        <v>1136</v>
      </c>
      <c r="L356" s="663">
        <v>96.53</v>
      </c>
      <c r="M356" s="663">
        <v>965.3</v>
      </c>
      <c r="N356" s="662">
        <v>10</v>
      </c>
      <c r="O356" s="745">
        <v>5</v>
      </c>
      <c r="P356" s="663">
        <v>289.59000000000003</v>
      </c>
      <c r="Q356" s="678">
        <v>0.30000000000000004</v>
      </c>
      <c r="R356" s="662">
        <v>3</v>
      </c>
      <c r="S356" s="678">
        <v>0.3</v>
      </c>
      <c r="T356" s="745">
        <v>1.5</v>
      </c>
      <c r="U356" s="701">
        <v>0.3</v>
      </c>
    </row>
    <row r="357" spans="1:21" ht="14.4" customHeight="1" x14ac:dyDescent="0.3">
      <c r="A357" s="661">
        <v>50</v>
      </c>
      <c r="B357" s="662" t="s">
        <v>575</v>
      </c>
      <c r="C357" s="662" t="s">
        <v>4575</v>
      </c>
      <c r="D357" s="743" t="s">
        <v>5977</v>
      </c>
      <c r="E357" s="744" t="s">
        <v>4587</v>
      </c>
      <c r="F357" s="662" t="s">
        <v>4572</v>
      </c>
      <c r="G357" s="662" t="s">
        <v>4650</v>
      </c>
      <c r="H357" s="662" t="s">
        <v>1772</v>
      </c>
      <c r="I357" s="662" t="s">
        <v>4958</v>
      </c>
      <c r="J357" s="662" t="s">
        <v>1776</v>
      </c>
      <c r="K357" s="662" t="s">
        <v>4959</v>
      </c>
      <c r="L357" s="663">
        <v>0</v>
      </c>
      <c r="M357" s="663">
        <v>0</v>
      </c>
      <c r="N357" s="662">
        <v>3</v>
      </c>
      <c r="O357" s="745">
        <v>1.5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50</v>
      </c>
      <c r="B358" s="662" t="s">
        <v>575</v>
      </c>
      <c r="C358" s="662" t="s">
        <v>4575</v>
      </c>
      <c r="D358" s="743" t="s">
        <v>5977</v>
      </c>
      <c r="E358" s="744" t="s">
        <v>4587</v>
      </c>
      <c r="F358" s="662" t="s">
        <v>4572</v>
      </c>
      <c r="G358" s="662" t="s">
        <v>4650</v>
      </c>
      <c r="H358" s="662" t="s">
        <v>1772</v>
      </c>
      <c r="I358" s="662" t="s">
        <v>4958</v>
      </c>
      <c r="J358" s="662" t="s">
        <v>1776</v>
      </c>
      <c r="K358" s="662" t="s">
        <v>4959</v>
      </c>
      <c r="L358" s="663">
        <v>15.61</v>
      </c>
      <c r="M358" s="663">
        <v>62.44</v>
      </c>
      <c r="N358" s="662">
        <v>4</v>
      </c>
      <c r="O358" s="745">
        <v>2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50</v>
      </c>
      <c r="B359" s="662" t="s">
        <v>575</v>
      </c>
      <c r="C359" s="662" t="s">
        <v>4575</v>
      </c>
      <c r="D359" s="743" t="s">
        <v>5977</v>
      </c>
      <c r="E359" s="744" t="s">
        <v>4587</v>
      </c>
      <c r="F359" s="662" t="s">
        <v>4572</v>
      </c>
      <c r="G359" s="662" t="s">
        <v>4650</v>
      </c>
      <c r="H359" s="662" t="s">
        <v>1772</v>
      </c>
      <c r="I359" s="662" t="s">
        <v>4730</v>
      </c>
      <c r="J359" s="662" t="s">
        <v>1779</v>
      </c>
      <c r="K359" s="662" t="s">
        <v>4731</v>
      </c>
      <c r="L359" s="663">
        <v>0</v>
      </c>
      <c r="M359" s="663">
        <v>0</v>
      </c>
      <c r="N359" s="662">
        <v>3</v>
      </c>
      <c r="O359" s="745">
        <v>1.5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50</v>
      </c>
      <c r="B360" s="662" t="s">
        <v>575</v>
      </c>
      <c r="C360" s="662" t="s">
        <v>4575</v>
      </c>
      <c r="D360" s="743" t="s">
        <v>5977</v>
      </c>
      <c r="E360" s="744" t="s">
        <v>4587</v>
      </c>
      <c r="F360" s="662" t="s">
        <v>4572</v>
      </c>
      <c r="G360" s="662" t="s">
        <v>4650</v>
      </c>
      <c r="H360" s="662" t="s">
        <v>1772</v>
      </c>
      <c r="I360" s="662" t="s">
        <v>4730</v>
      </c>
      <c r="J360" s="662" t="s">
        <v>1779</v>
      </c>
      <c r="K360" s="662" t="s">
        <v>4731</v>
      </c>
      <c r="L360" s="663">
        <v>24.14</v>
      </c>
      <c r="M360" s="663">
        <v>24.14</v>
      </c>
      <c r="N360" s="662">
        <v>1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50</v>
      </c>
      <c r="B361" s="662" t="s">
        <v>575</v>
      </c>
      <c r="C361" s="662" t="s">
        <v>4575</v>
      </c>
      <c r="D361" s="743" t="s">
        <v>5977</v>
      </c>
      <c r="E361" s="744" t="s">
        <v>4587</v>
      </c>
      <c r="F361" s="662" t="s">
        <v>4572</v>
      </c>
      <c r="G361" s="662" t="s">
        <v>4650</v>
      </c>
      <c r="H361" s="662" t="s">
        <v>1772</v>
      </c>
      <c r="I361" s="662" t="s">
        <v>4763</v>
      </c>
      <c r="J361" s="662" t="s">
        <v>1779</v>
      </c>
      <c r="K361" s="662" t="s">
        <v>4764</v>
      </c>
      <c r="L361" s="663">
        <v>0</v>
      </c>
      <c r="M361" s="663">
        <v>0</v>
      </c>
      <c r="N361" s="662">
        <v>1</v>
      </c>
      <c r="O361" s="745">
        <v>0.5</v>
      </c>
      <c r="P361" s="663">
        <v>0</v>
      </c>
      <c r="Q361" s="678"/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50</v>
      </c>
      <c r="B362" s="662" t="s">
        <v>575</v>
      </c>
      <c r="C362" s="662" t="s">
        <v>4575</v>
      </c>
      <c r="D362" s="743" t="s">
        <v>5977</v>
      </c>
      <c r="E362" s="744" t="s">
        <v>4587</v>
      </c>
      <c r="F362" s="662" t="s">
        <v>4572</v>
      </c>
      <c r="G362" s="662" t="s">
        <v>4650</v>
      </c>
      <c r="H362" s="662" t="s">
        <v>1772</v>
      </c>
      <c r="I362" s="662" t="s">
        <v>4763</v>
      </c>
      <c r="J362" s="662" t="s">
        <v>1779</v>
      </c>
      <c r="K362" s="662" t="s">
        <v>4764</v>
      </c>
      <c r="L362" s="663">
        <v>40.22</v>
      </c>
      <c r="M362" s="663">
        <v>40.22</v>
      </c>
      <c r="N362" s="662">
        <v>1</v>
      </c>
      <c r="O362" s="745">
        <v>0.5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50</v>
      </c>
      <c r="B363" s="662" t="s">
        <v>575</v>
      </c>
      <c r="C363" s="662" t="s">
        <v>4575</v>
      </c>
      <c r="D363" s="743" t="s">
        <v>5977</v>
      </c>
      <c r="E363" s="744" t="s">
        <v>4587</v>
      </c>
      <c r="F363" s="662" t="s">
        <v>4572</v>
      </c>
      <c r="G363" s="662" t="s">
        <v>4650</v>
      </c>
      <c r="H363" s="662" t="s">
        <v>1772</v>
      </c>
      <c r="I363" s="662" t="s">
        <v>1870</v>
      </c>
      <c r="J363" s="662" t="s">
        <v>4386</v>
      </c>
      <c r="K363" s="662" t="s">
        <v>1055</v>
      </c>
      <c r="L363" s="663">
        <v>48.27</v>
      </c>
      <c r="M363" s="663">
        <v>144.81</v>
      </c>
      <c r="N363" s="662">
        <v>3</v>
      </c>
      <c r="O363" s="745">
        <v>1.5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50</v>
      </c>
      <c r="B364" s="662" t="s">
        <v>575</v>
      </c>
      <c r="C364" s="662" t="s">
        <v>4575</v>
      </c>
      <c r="D364" s="743" t="s">
        <v>5977</v>
      </c>
      <c r="E364" s="744" t="s">
        <v>4587</v>
      </c>
      <c r="F364" s="662" t="s">
        <v>4572</v>
      </c>
      <c r="G364" s="662" t="s">
        <v>4650</v>
      </c>
      <c r="H364" s="662" t="s">
        <v>1772</v>
      </c>
      <c r="I364" s="662" t="s">
        <v>4765</v>
      </c>
      <c r="J364" s="662" t="s">
        <v>4386</v>
      </c>
      <c r="K364" s="662" t="s">
        <v>4766</v>
      </c>
      <c r="L364" s="663">
        <v>0</v>
      </c>
      <c r="M364" s="663">
        <v>0</v>
      </c>
      <c r="N364" s="662">
        <v>1</v>
      </c>
      <c r="O364" s="745">
        <v>0.5</v>
      </c>
      <c r="P364" s="663"/>
      <c r="Q364" s="678"/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50</v>
      </c>
      <c r="B365" s="662" t="s">
        <v>575</v>
      </c>
      <c r="C365" s="662" t="s">
        <v>4575</v>
      </c>
      <c r="D365" s="743" t="s">
        <v>5977</v>
      </c>
      <c r="E365" s="744" t="s">
        <v>4587</v>
      </c>
      <c r="F365" s="662" t="s">
        <v>4572</v>
      </c>
      <c r="G365" s="662" t="s">
        <v>4650</v>
      </c>
      <c r="H365" s="662" t="s">
        <v>1772</v>
      </c>
      <c r="I365" s="662" t="s">
        <v>4765</v>
      </c>
      <c r="J365" s="662" t="s">
        <v>4386</v>
      </c>
      <c r="K365" s="662" t="s">
        <v>4766</v>
      </c>
      <c r="L365" s="663">
        <v>80.45</v>
      </c>
      <c r="M365" s="663">
        <v>80.45</v>
      </c>
      <c r="N365" s="662">
        <v>1</v>
      </c>
      <c r="O365" s="745">
        <v>0.5</v>
      </c>
      <c r="P365" s="663">
        <v>80.45</v>
      </c>
      <c r="Q365" s="678">
        <v>1</v>
      </c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50</v>
      </c>
      <c r="B366" s="662" t="s">
        <v>575</v>
      </c>
      <c r="C366" s="662" t="s">
        <v>4575</v>
      </c>
      <c r="D366" s="743" t="s">
        <v>5977</v>
      </c>
      <c r="E366" s="744" t="s">
        <v>4587</v>
      </c>
      <c r="F366" s="662" t="s">
        <v>4572</v>
      </c>
      <c r="G366" s="662" t="s">
        <v>4732</v>
      </c>
      <c r="H366" s="662" t="s">
        <v>576</v>
      </c>
      <c r="I366" s="662" t="s">
        <v>1618</v>
      </c>
      <c r="J366" s="662" t="s">
        <v>1619</v>
      </c>
      <c r="K366" s="662" t="s">
        <v>1620</v>
      </c>
      <c r="L366" s="663">
        <v>1822.54</v>
      </c>
      <c r="M366" s="663">
        <v>3645.08</v>
      </c>
      <c r="N366" s="662">
        <v>2</v>
      </c>
      <c r="O366" s="745">
        <v>1</v>
      </c>
      <c r="P366" s="663">
        <v>1822.54</v>
      </c>
      <c r="Q366" s="678">
        <v>0.5</v>
      </c>
      <c r="R366" s="662">
        <v>1</v>
      </c>
      <c r="S366" s="678">
        <v>0.5</v>
      </c>
      <c r="T366" s="745">
        <v>0.5</v>
      </c>
      <c r="U366" s="701">
        <v>0.5</v>
      </c>
    </row>
    <row r="367" spans="1:21" ht="14.4" customHeight="1" x14ac:dyDescent="0.3">
      <c r="A367" s="661">
        <v>50</v>
      </c>
      <c r="B367" s="662" t="s">
        <v>575</v>
      </c>
      <c r="C367" s="662" t="s">
        <v>4575</v>
      </c>
      <c r="D367" s="743" t="s">
        <v>5977</v>
      </c>
      <c r="E367" s="744" t="s">
        <v>4587</v>
      </c>
      <c r="F367" s="662" t="s">
        <v>4572</v>
      </c>
      <c r="G367" s="662" t="s">
        <v>4734</v>
      </c>
      <c r="H367" s="662" t="s">
        <v>1772</v>
      </c>
      <c r="I367" s="662" t="s">
        <v>1929</v>
      </c>
      <c r="J367" s="662" t="s">
        <v>1926</v>
      </c>
      <c r="K367" s="662" t="s">
        <v>1065</v>
      </c>
      <c r="L367" s="663">
        <v>193.1</v>
      </c>
      <c r="M367" s="663">
        <v>386.2</v>
      </c>
      <c r="N367" s="662">
        <v>2</v>
      </c>
      <c r="O367" s="745">
        <v>1.5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50</v>
      </c>
      <c r="B368" s="662" t="s">
        <v>575</v>
      </c>
      <c r="C368" s="662" t="s">
        <v>4575</v>
      </c>
      <c r="D368" s="743" t="s">
        <v>5977</v>
      </c>
      <c r="E368" s="744" t="s">
        <v>4587</v>
      </c>
      <c r="F368" s="662" t="s">
        <v>4572</v>
      </c>
      <c r="G368" s="662" t="s">
        <v>4734</v>
      </c>
      <c r="H368" s="662" t="s">
        <v>1772</v>
      </c>
      <c r="I368" s="662" t="s">
        <v>1929</v>
      </c>
      <c r="J368" s="662" t="s">
        <v>1926</v>
      </c>
      <c r="K368" s="662" t="s">
        <v>1065</v>
      </c>
      <c r="L368" s="663">
        <v>181.13</v>
      </c>
      <c r="M368" s="663">
        <v>543.39</v>
      </c>
      <c r="N368" s="662">
        <v>3</v>
      </c>
      <c r="O368" s="745">
        <v>1.5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50</v>
      </c>
      <c r="B369" s="662" t="s">
        <v>575</v>
      </c>
      <c r="C369" s="662" t="s">
        <v>4575</v>
      </c>
      <c r="D369" s="743" t="s">
        <v>5977</v>
      </c>
      <c r="E369" s="744" t="s">
        <v>4587</v>
      </c>
      <c r="F369" s="662" t="s">
        <v>4572</v>
      </c>
      <c r="G369" s="662" t="s">
        <v>4734</v>
      </c>
      <c r="H369" s="662" t="s">
        <v>576</v>
      </c>
      <c r="I369" s="662" t="s">
        <v>4960</v>
      </c>
      <c r="J369" s="662" t="s">
        <v>4961</v>
      </c>
      <c r="K369" s="662" t="s">
        <v>3471</v>
      </c>
      <c r="L369" s="663">
        <v>109.88</v>
      </c>
      <c r="M369" s="663">
        <v>109.88</v>
      </c>
      <c r="N369" s="662">
        <v>1</v>
      </c>
      <c r="O369" s="745">
        <v>0.5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50</v>
      </c>
      <c r="B370" s="662" t="s">
        <v>575</v>
      </c>
      <c r="C370" s="662" t="s">
        <v>4575</v>
      </c>
      <c r="D370" s="743" t="s">
        <v>5977</v>
      </c>
      <c r="E370" s="744" t="s">
        <v>4587</v>
      </c>
      <c r="F370" s="662" t="s">
        <v>4572</v>
      </c>
      <c r="G370" s="662" t="s">
        <v>4651</v>
      </c>
      <c r="H370" s="662" t="s">
        <v>576</v>
      </c>
      <c r="I370" s="662" t="s">
        <v>4735</v>
      </c>
      <c r="J370" s="662" t="s">
        <v>1002</v>
      </c>
      <c r="K370" s="662" t="s">
        <v>4736</v>
      </c>
      <c r="L370" s="663">
        <v>0</v>
      </c>
      <c r="M370" s="663">
        <v>0</v>
      </c>
      <c r="N370" s="662">
        <v>2</v>
      </c>
      <c r="O370" s="745">
        <v>1.5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50</v>
      </c>
      <c r="B371" s="662" t="s">
        <v>575</v>
      </c>
      <c r="C371" s="662" t="s">
        <v>4575</v>
      </c>
      <c r="D371" s="743" t="s">
        <v>5977</v>
      </c>
      <c r="E371" s="744" t="s">
        <v>4587</v>
      </c>
      <c r="F371" s="662" t="s">
        <v>4572</v>
      </c>
      <c r="G371" s="662" t="s">
        <v>4651</v>
      </c>
      <c r="H371" s="662" t="s">
        <v>576</v>
      </c>
      <c r="I371" s="662" t="s">
        <v>1001</v>
      </c>
      <c r="J371" s="662" t="s">
        <v>1002</v>
      </c>
      <c r="K371" s="662" t="s">
        <v>4652</v>
      </c>
      <c r="L371" s="663">
        <v>107.25</v>
      </c>
      <c r="M371" s="663">
        <v>214.5</v>
      </c>
      <c r="N371" s="662">
        <v>2</v>
      </c>
      <c r="O371" s="745">
        <v>1.5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50</v>
      </c>
      <c r="B372" s="662" t="s">
        <v>575</v>
      </c>
      <c r="C372" s="662" t="s">
        <v>4575</v>
      </c>
      <c r="D372" s="743" t="s">
        <v>5977</v>
      </c>
      <c r="E372" s="744" t="s">
        <v>4587</v>
      </c>
      <c r="F372" s="662" t="s">
        <v>4572</v>
      </c>
      <c r="G372" s="662" t="s">
        <v>4962</v>
      </c>
      <c r="H372" s="662" t="s">
        <v>576</v>
      </c>
      <c r="I372" s="662" t="s">
        <v>4963</v>
      </c>
      <c r="J372" s="662" t="s">
        <v>4964</v>
      </c>
      <c r="K372" s="662" t="s">
        <v>4965</v>
      </c>
      <c r="L372" s="663">
        <v>0</v>
      </c>
      <c r="M372" s="663">
        <v>0</v>
      </c>
      <c r="N372" s="662">
        <v>1</v>
      </c>
      <c r="O372" s="745">
        <v>0.5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50</v>
      </c>
      <c r="B373" s="662" t="s">
        <v>575</v>
      </c>
      <c r="C373" s="662" t="s">
        <v>4575</v>
      </c>
      <c r="D373" s="743" t="s">
        <v>5977</v>
      </c>
      <c r="E373" s="744" t="s">
        <v>4587</v>
      </c>
      <c r="F373" s="662" t="s">
        <v>4572</v>
      </c>
      <c r="G373" s="662" t="s">
        <v>4966</v>
      </c>
      <c r="H373" s="662" t="s">
        <v>1772</v>
      </c>
      <c r="I373" s="662" t="s">
        <v>4967</v>
      </c>
      <c r="J373" s="662" t="s">
        <v>4968</v>
      </c>
      <c r="K373" s="662" t="s">
        <v>4969</v>
      </c>
      <c r="L373" s="663">
        <v>123.2</v>
      </c>
      <c r="M373" s="663">
        <v>246.4</v>
      </c>
      <c r="N373" s="662">
        <v>2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50</v>
      </c>
      <c r="B374" s="662" t="s">
        <v>575</v>
      </c>
      <c r="C374" s="662" t="s">
        <v>4575</v>
      </c>
      <c r="D374" s="743" t="s">
        <v>5977</v>
      </c>
      <c r="E374" s="744" t="s">
        <v>4587</v>
      </c>
      <c r="F374" s="662" t="s">
        <v>4572</v>
      </c>
      <c r="G374" s="662" t="s">
        <v>4653</v>
      </c>
      <c r="H374" s="662" t="s">
        <v>576</v>
      </c>
      <c r="I374" s="662" t="s">
        <v>871</v>
      </c>
      <c r="J374" s="662" t="s">
        <v>4654</v>
      </c>
      <c r="K374" s="662" t="s">
        <v>4655</v>
      </c>
      <c r="L374" s="663">
        <v>0</v>
      </c>
      <c r="M374" s="663">
        <v>0</v>
      </c>
      <c r="N374" s="662">
        <v>1</v>
      </c>
      <c r="O374" s="745">
        <v>1</v>
      </c>
      <c r="P374" s="663">
        <v>0</v>
      </c>
      <c r="Q374" s="678"/>
      <c r="R374" s="662">
        <v>1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50</v>
      </c>
      <c r="B375" s="662" t="s">
        <v>575</v>
      </c>
      <c r="C375" s="662" t="s">
        <v>4575</v>
      </c>
      <c r="D375" s="743" t="s">
        <v>5977</v>
      </c>
      <c r="E375" s="744" t="s">
        <v>4587</v>
      </c>
      <c r="F375" s="662" t="s">
        <v>4572</v>
      </c>
      <c r="G375" s="662" t="s">
        <v>4656</v>
      </c>
      <c r="H375" s="662" t="s">
        <v>576</v>
      </c>
      <c r="I375" s="662" t="s">
        <v>798</v>
      </c>
      <c r="J375" s="662" t="s">
        <v>799</v>
      </c>
      <c r="K375" s="662" t="s">
        <v>1948</v>
      </c>
      <c r="L375" s="663">
        <v>210.38</v>
      </c>
      <c r="M375" s="663">
        <v>420.76</v>
      </c>
      <c r="N375" s="662">
        <v>2</v>
      </c>
      <c r="O375" s="745">
        <v>1</v>
      </c>
      <c r="P375" s="663">
        <v>210.38</v>
      </c>
      <c r="Q375" s="678">
        <v>0.5</v>
      </c>
      <c r="R375" s="662">
        <v>1</v>
      </c>
      <c r="S375" s="678">
        <v>0.5</v>
      </c>
      <c r="T375" s="745">
        <v>0.5</v>
      </c>
      <c r="U375" s="701">
        <v>0.5</v>
      </c>
    </row>
    <row r="376" spans="1:21" ht="14.4" customHeight="1" x14ac:dyDescent="0.3">
      <c r="A376" s="661">
        <v>50</v>
      </c>
      <c r="B376" s="662" t="s">
        <v>575</v>
      </c>
      <c r="C376" s="662" t="s">
        <v>4575</v>
      </c>
      <c r="D376" s="743" t="s">
        <v>5977</v>
      </c>
      <c r="E376" s="744" t="s">
        <v>4587</v>
      </c>
      <c r="F376" s="662" t="s">
        <v>4572</v>
      </c>
      <c r="G376" s="662" t="s">
        <v>4656</v>
      </c>
      <c r="H376" s="662" t="s">
        <v>576</v>
      </c>
      <c r="I376" s="662" t="s">
        <v>2448</v>
      </c>
      <c r="J376" s="662" t="s">
        <v>799</v>
      </c>
      <c r="K376" s="662" t="s">
        <v>4657</v>
      </c>
      <c r="L376" s="663">
        <v>42.08</v>
      </c>
      <c r="M376" s="663">
        <v>294.56</v>
      </c>
      <c r="N376" s="662">
        <v>7</v>
      </c>
      <c r="O376" s="745">
        <v>3.5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50</v>
      </c>
      <c r="B377" s="662" t="s">
        <v>575</v>
      </c>
      <c r="C377" s="662" t="s">
        <v>4575</v>
      </c>
      <c r="D377" s="743" t="s">
        <v>5977</v>
      </c>
      <c r="E377" s="744" t="s">
        <v>4587</v>
      </c>
      <c r="F377" s="662" t="s">
        <v>4572</v>
      </c>
      <c r="G377" s="662" t="s">
        <v>4656</v>
      </c>
      <c r="H377" s="662" t="s">
        <v>576</v>
      </c>
      <c r="I377" s="662" t="s">
        <v>2448</v>
      </c>
      <c r="J377" s="662" t="s">
        <v>799</v>
      </c>
      <c r="K377" s="662" t="s">
        <v>4657</v>
      </c>
      <c r="L377" s="663">
        <v>30.47</v>
      </c>
      <c r="M377" s="663">
        <v>274.23</v>
      </c>
      <c r="N377" s="662">
        <v>9</v>
      </c>
      <c r="O377" s="745">
        <v>4.5</v>
      </c>
      <c r="P377" s="663">
        <v>60.94</v>
      </c>
      <c r="Q377" s="678">
        <v>0.22222222222222221</v>
      </c>
      <c r="R377" s="662">
        <v>2</v>
      </c>
      <c r="S377" s="678">
        <v>0.22222222222222221</v>
      </c>
      <c r="T377" s="745">
        <v>1</v>
      </c>
      <c r="U377" s="701">
        <v>0.22222222222222221</v>
      </c>
    </row>
    <row r="378" spans="1:21" ht="14.4" customHeight="1" x14ac:dyDescent="0.3">
      <c r="A378" s="661">
        <v>50</v>
      </c>
      <c r="B378" s="662" t="s">
        <v>575</v>
      </c>
      <c r="C378" s="662" t="s">
        <v>4575</v>
      </c>
      <c r="D378" s="743" t="s">
        <v>5977</v>
      </c>
      <c r="E378" s="744" t="s">
        <v>4587</v>
      </c>
      <c r="F378" s="662" t="s">
        <v>4572</v>
      </c>
      <c r="G378" s="662" t="s">
        <v>4658</v>
      </c>
      <c r="H378" s="662" t="s">
        <v>576</v>
      </c>
      <c r="I378" s="662" t="s">
        <v>2219</v>
      </c>
      <c r="J378" s="662" t="s">
        <v>2220</v>
      </c>
      <c r="K378" s="662" t="s">
        <v>4659</v>
      </c>
      <c r="L378" s="663">
        <v>22.44</v>
      </c>
      <c r="M378" s="663">
        <v>112.2</v>
      </c>
      <c r="N378" s="662">
        <v>5</v>
      </c>
      <c r="O378" s="745">
        <v>3.5</v>
      </c>
      <c r="P378" s="663">
        <v>22.44</v>
      </c>
      <c r="Q378" s="678">
        <v>0.2</v>
      </c>
      <c r="R378" s="662">
        <v>1</v>
      </c>
      <c r="S378" s="678">
        <v>0.2</v>
      </c>
      <c r="T378" s="745">
        <v>0.5</v>
      </c>
      <c r="U378" s="701">
        <v>0.14285714285714285</v>
      </c>
    </row>
    <row r="379" spans="1:21" ht="14.4" customHeight="1" x14ac:dyDescent="0.3">
      <c r="A379" s="661">
        <v>50</v>
      </c>
      <c r="B379" s="662" t="s">
        <v>575</v>
      </c>
      <c r="C379" s="662" t="s">
        <v>4575</v>
      </c>
      <c r="D379" s="743" t="s">
        <v>5977</v>
      </c>
      <c r="E379" s="744" t="s">
        <v>4587</v>
      </c>
      <c r="F379" s="662" t="s">
        <v>4572</v>
      </c>
      <c r="G379" s="662" t="s">
        <v>4660</v>
      </c>
      <c r="H379" s="662" t="s">
        <v>576</v>
      </c>
      <c r="I379" s="662" t="s">
        <v>2223</v>
      </c>
      <c r="J379" s="662" t="s">
        <v>2224</v>
      </c>
      <c r="K379" s="662" t="s">
        <v>4661</v>
      </c>
      <c r="L379" s="663">
        <v>186.27</v>
      </c>
      <c r="M379" s="663">
        <v>745.08</v>
      </c>
      <c r="N379" s="662">
        <v>4</v>
      </c>
      <c r="O379" s="745">
        <v>2.5</v>
      </c>
      <c r="P379" s="663">
        <v>558.81000000000006</v>
      </c>
      <c r="Q379" s="678">
        <v>0.75</v>
      </c>
      <c r="R379" s="662">
        <v>3</v>
      </c>
      <c r="S379" s="678">
        <v>0.75</v>
      </c>
      <c r="T379" s="745">
        <v>2</v>
      </c>
      <c r="U379" s="701">
        <v>0.8</v>
      </c>
    </row>
    <row r="380" spans="1:21" ht="14.4" customHeight="1" x14ac:dyDescent="0.3">
      <c r="A380" s="661">
        <v>50</v>
      </c>
      <c r="B380" s="662" t="s">
        <v>575</v>
      </c>
      <c r="C380" s="662" t="s">
        <v>4575</v>
      </c>
      <c r="D380" s="743" t="s">
        <v>5977</v>
      </c>
      <c r="E380" s="744" t="s">
        <v>4587</v>
      </c>
      <c r="F380" s="662" t="s">
        <v>4572</v>
      </c>
      <c r="G380" s="662" t="s">
        <v>4662</v>
      </c>
      <c r="H380" s="662" t="s">
        <v>1772</v>
      </c>
      <c r="I380" s="662" t="s">
        <v>1801</v>
      </c>
      <c r="J380" s="662" t="s">
        <v>1802</v>
      </c>
      <c r="K380" s="662" t="s">
        <v>4397</v>
      </c>
      <c r="L380" s="663">
        <v>131.54</v>
      </c>
      <c r="M380" s="663">
        <v>526.16</v>
      </c>
      <c r="N380" s="662">
        <v>4</v>
      </c>
      <c r="O380" s="745">
        <v>2.5</v>
      </c>
      <c r="P380" s="663">
        <v>131.54</v>
      </c>
      <c r="Q380" s="678">
        <v>0.25</v>
      </c>
      <c r="R380" s="662">
        <v>1</v>
      </c>
      <c r="S380" s="678">
        <v>0.25</v>
      </c>
      <c r="T380" s="745">
        <v>1</v>
      </c>
      <c r="U380" s="701">
        <v>0.4</v>
      </c>
    </row>
    <row r="381" spans="1:21" ht="14.4" customHeight="1" x14ac:dyDescent="0.3">
      <c r="A381" s="661">
        <v>50</v>
      </c>
      <c r="B381" s="662" t="s">
        <v>575</v>
      </c>
      <c r="C381" s="662" t="s">
        <v>4575</v>
      </c>
      <c r="D381" s="743" t="s">
        <v>5977</v>
      </c>
      <c r="E381" s="744" t="s">
        <v>4587</v>
      </c>
      <c r="F381" s="662" t="s">
        <v>4572</v>
      </c>
      <c r="G381" s="662" t="s">
        <v>4662</v>
      </c>
      <c r="H381" s="662" t="s">
        <v>576</v>
      </c>
      <c r="I381" s="662" t="s">
        <v>4970</v>
      </c>
      <c r="J381" s="662" t="s">
        <v>4971</v>
      </c>
      <c r="K381" s="662" t="s">
        <v>4972</v>
      </c>
      <c r="L381" s="663">
        <v>157.01</v>
      </c>
      <c r="M381" s="663">
        <v>157.01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50</v>
      </c>
      <c r="B382" s="662" t="s">
        <v>575</v>
      </c>
      <c r="C382" s="662" t="s">
        <v>4575</v>
      </c>
      <c r="D382" s="743" t="s">
        <v>5977</v>
      </c>
      <c r="E382" s="744" t="s">
        <v>4587</v>
      </c>
      <c r="F382" s="662" t="s">
        <v>4572</v>
      </c>
      <c r="G382" s="662" t="s">
        <v>4662</v>
      </c>
      <c r="H382" s="662" t="s">
        <v>576</v>
      </c>
      <c r="I382" s="662" t="s">
        <v>4970</v>
      </c>
      <c r="J382" s="662" t="s">
        <v>4971</v>
      </c>
      <c r="K382" s="662" t="s">
        <v>4972</v>
      </c>
      <c r="L382" s="663">
        <v>131.54</v>
      </c>
      <c r="M382" s="663">
        <v>131.54</v>
      </c>
      <c r="N382" s="662">
        <v>1</v>
      </c>
      <c r="O382" s="745">
        <v>0.5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50</v>
      </c>
      <c r="B383" s="662" t="s">
        <v>575</v>
      </c>
      <c r="C383" s="662" t="s">
        <v>4575</v>
      </c>
      <c r="D383" s="743" t="s">
        <v>5977</v>
      </c>
      <c r="E383" s="744" t="s">
        <v>4587</v>
      </c>
      <c r="F383" s="662" t="s">
        <v>4572</v>
      </c>
      <c r="G383" s="662" t="s">
        <v>4662</v>
      </c>
      <c r="H383" s="662" t="s">
        <v>576</v>
      </c>
      <c r="I383" s="662" t="s">
        <v>4973</v>
      </c>
      <c r="J383" s="662" t="s">
        <v>4974</v>
      </c>
      <c r="K383" s="662" t="s">
        <v>4975</v>
      </c>
      <c r="L383" s="663">
        <v>0</v>
      </c>
      <c r="M383" s="663">
        <v>0</v>
      </c>
      <c r="N383" s="662">
        <v>1</v>
      </c>
      <c r="O383" s="745">
        <v>1</v>
      </c>
      <c r="P383" s="663"/>
      <c r="Q383" s="678"/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50</v>
      </c>
      <c r="B384" s="662" t="s">
        <v>575</v>
      </c>
      <c r="C384" s="662" t="s">
        <v>4575</v>
      </c>
      <c r="D384" s="743" t="s">
        <v>5977</v>
      </c>
      <c r="E384" s="744" t="s">
        <v>4587</v>
      </c>
      <c r="F384" s="662" t="s">
        <v>4572</v>
      </c>
      <c r="G384" s="662" t="s">
        <v>4662</v>
      </c>
      <c r="H384" s="662" t="s">
        <v>576</v>
      </c>
      <c r="I384" s="662" t="s">
        <v>4976</v>
      </c>
      <c r="J384" s="662" t="s">
        <v>4977</v>
      </c>
      <c r="K384" s="662" t="s">
        <v>4978</v>
      </c>
      <c r="L384" s="663">
        <v>0</v>
      </c>
      <c r="M384" s="663">
        <v>0</v>
      </c>
      <c r="N384" s="662">
        <v>1</v>
      </c>
      <c r="O384" s="745">
        <v>0.5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50</v>
      </c>
      <c r="B385" s="662" t="s">
        <v>575</v>
      </c>
      <c r="C385" s="662" t="s">
        <v>4575</v>
      </c>
      <c r="D385" s="743" t="s">
        <v>5977</v>
      </c>
      <c r="E385" s="744" t="s">
        <v>4587</v>
      </c>
      <c r="F385" s="662" t="s">
        <v>4572</v>
      </c>
      <c r="G385" s="662" t="s">
        <v>4663</v>
      </c>
      <c r="H385" s="662" t="s">
        <v>576</v>
      </c>
      <c r="I385" s="662" t="s">
        <v>4979</v>
      </c>
      <c r="J385" s="662" t="s">
        <v>4980</v>
      </c>
      <c r="K385" s="662" t="s">
        <v>608</v>
      </c>
      <c r="L385" s="663">
        <v>0</v>
      </c>
      <c r="M385" s="663">
        <v>0</v>
      </c>
      <c r="N385" s="662">
        <v>1</v>
      </c>
      <c r="O385" s="745">
        <v>0.5</v>
      </c>
      <c r="P385" s="663">
        <v>0</v>
      </c>
      <c r="Q385" s="678"/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50</v>
      </c>
      <c r="B386" s="662" t="s">
        <v>575</v>
      </c>
      <c r="C386" s="662" t="s">
        <v>4575</v>
      </c>
      <c r="D386" s="743" t="s">
        <v>5977</v>
      </c>
      <c r="E386" s="744" t="s">
        <v>4587</v>
      </c>
      <c r="F386" s="662" t="s">
        <v>4572</v>
      </c>
      <c r="G386" s="662" t="s">
        <v>4663</v>
      </c>
      <c r="H386" s="662" t="s">
        <v>1772</v>
      </c>
      <c r="I386" s="662" t="s">
        <v>1972</v>
      </c>
      <c r="J386" s="662" t="s">
        <v>1973</v>
      </c>
      <c r="K386" s="662" t="s">
        <v>608</v>
      </c>
      <c r="L386" s="663">
        <v>109.97</v>
      </c>
      <c r="M386" s="663">
        <v>109.97</v>
      </c>
      <c r="N386" s="662">
        <v>1</v>
      </c>
      <c r="O386" s="745">
        <v>0.5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50</v>
      </c>
      <c r="B387" s="662" t="s">
        <v>575</v>
      </c>
      <c r="C387" s="662" t="s">
        <v>4575</v>
      </c>
      <c r="D387" s="743" t="s">
        <v>5977</v>
      </c>
      <c r="E387" s="744" t="s">
        <v>4587</v>
      </c>
      <c r="F387" s="662" t="s">
        <v>4572</v>
      </c>
      <c r="G387" s="662" t="s">
        <v>4663</v>
      </c>
      <c r="H387" s="662" t="s">
        <v>576</v>
      </c>
      <c r="I387" s="662" t="s">
        <v>4981</v>
      </c>
      <c r="J387" s="662" t="s">
        <v>4982</v>
      </c>
      <c r="K387" s="662" t="s">
        <v>4983</v>
      </c>
      <c r="L387" s="663">
        <v>51.31</v>
      </c>
      <c r="M387" s="663">
        <v>51.31</v>
      </c>
      <c r="N387" s="662">
        <v>1</v>
      </c>
      <c r="O387" s="745">
        <v>1</v>
      </c>
      <c r="P387" s="663">
        <v>51.31</v>
      </c>
      <c r="Q387" s="678">
        <v>1</v>
      </c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50</v>
      </c>
      <c r="B388" s="662" t="s">
        <v>575</v>
      </c>
      <c r="C388" s="662" t="s">
        <v>4575</v>
      </c>
      <c r="D388" s="743" t="s">
        <v>5977</v>
      </c>
      <c r="E388" s="744" t="s">
        <v>4587</v>
      </c>
      <c r="F388" s="662" t="s">
        <v>4572</v>
      </c>
      <c r="G388" s="662" t="s">
        <v>4663</v>
      </c>
      <c r="H388" s="662" t="s">
        <v>576</v>
      </c>
      <c r="I388" s="662" t="s">
        <v>4984</v>
      </c>
      <c r="J388" s="662" t="s">
        <v>4985</v>
      </c>
      <c r="K388" s="662" t="s">
        <v>4986</v>
      </c>
      <c r="L388" s="663">
        <v>0</v>
      </c>
      <c r="M388" s="663">
        <v>0</v>
      </c>
      <c r="N388" s="662">
        <v>1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50</v>
      </c>
      <c r="B389" s="662" t="s">
        <v>575</v>
      </c>
      <c r="C389" s="662" t="s">
        <v>4575</v>
      </c>
      <c r="D389" s="743" t="s">
        <v>5977</v>
      </c>
      <c r="E389" s="744" t="s">
        <v>4587</v>
      </c>
      <c r="F389" s="662" t="s">
        <v>4572</v>
      </c>
      <c r="G389" s="662" t="s">
        <v>4663</v>
      </c>
      <c r="H389" s="662" t="s">
        <v>576</v>
      </c>
      <c r="I389" s="662" t="s">
        <v>4987</v>
      </c>
      <c r="J389" s="662" t="s">
        <v>4988</v>
      </c>
      <c r="K389" s="662" t="s">
        <v>608</v>
      </c>
      <c r="L389" s="663">
        <v>0</v>
      </c>
      <c r="M389" s="663">
        <v>0</v>
      </c>
      <c r="N389" s="662">
        <v>1</v>
      </c>
      <c r="O389" s="745">
        <v>0.5</v>
      </c>
      <c r="P389" s="663"/>
      <c r="Q389" s="678"/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50</v>
      </c>
      <c r="B390" s="662" t="s">
        <v>575</v>
      </c>
      <c r="C390" s="662" t="s">
        <v>4575</v>
      </c>
      <c r="D390" s="743" t="s">
        <v>5977</v>
      </c>
      <c r="E390" s="744" t="s">
        <v>4587</v>
      </c>
      <c r="F390" s="662" t="s">
        <v>4572</v>
      </c>
      <c r="G390" s="662" t="s">
        <v>4663</v>
      </c>
      <c r="H390" s="662" t="s">
        <v>576</v>
      </c>
      <c r="I390" s="662" t="s">
        <v>4989</v>
      </c>
      <c r="J390" s="662" t="s">
        <v>4990</v>
      </c>
      <c r="K390" s="662" t="s">
        <v>4680</v>
      </c>
      <c r="L390" s="663">
        <v>0</v>
      </c>
      <c r="M390" s="663">
        <v>0</v>
      </c>
      <c r="N390" s="662">
        <v>1</v>
      </c>
      <c r="O390" s="745">
        <v>0.5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50</v>
      </c>
      <c r="B391" s="662" t="s">
        <v>575</v>
      </c>
      <c r="C391" s="662" t="s">
        <v>4575</v>
      </c>
      <c r="D391" s="743" t="s">
        <v>5977</v>
      </c>
      <c r="E391" s="744" t="s">
        <v>4587</v>
      </c>
      <c r="F391" s="662" t="s">
        <v>4572</v>
      </c>
      <c r="G391" s="662" t="s">
        <v>4737</v>
      </c>
      <c r="H391" s="662" t="s">
        <v>576</v>
      </c>
      <c r="I391" s="662" t="s">
        <v>4991</v>
      </c>
      <c r="J391" s="662" t="s">
        <v>4768</v>
      </c>
      <c r="K391" s="662" t="s">
        <v>4992</v>
      </c>
      <c r="L391" s="663">
        <v>0</v>
      </c>
      <c r="M391" s="663">
        <v>0</v>
      </c>
      <c r="N391" s="662">
        <v>2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50</v>
      </c>
      <c r="B392" s="662" t="s">
        <v>575</v>
      </c>
      <c r="C392" s="662" t="s">
        <v>4575</v>
      </c>
      <c r="D392" s="743" t="s">
        <v>5977</v>
      </c>
      <c r="E392" s="744" t="s">
        <v>4587</v>
      </c>
      <c r="F392" s="662" t="s">
        <v>4572</v>
      </c>
      <c r="G392" s="662" t="s">
        <v>4737</v>
      </c>
      <c r="H392" s="662" t="s">
        <v>576</v>
      </c>
      <c r="I392" s="662" t="s">
        <v>4993</v>
      </c>
      <c r="J392" s="662" t="s">
        <v>4994</v>
      </c>
      <c r="K392" s="662" t="s">
        <v>796</v>
      </c>
      <c r="L392" s="663">
        <v>149.69</v>
      </c>
      <c r="M392" s="663">
        <v>149.69</v>
      </c>
      <c r="N392" s="662">
        <v>1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50</v>
      </c>
      <c r="B393" s="662" t="s">
        <v>575</v>
      </c>
      <c r="C393" s="662" t="s">
        <v>4575</v>
      </c>
      <c r="D393" s="743" t="s">
        <v>5977</v>
      </c>
      <c r="E393" s="744" t="s">
        <v>4587</v>
      </c>
      <c r="F393" s="662" t="s">
        <v>4572</v>
      </c>
      <c r="G393" s="662" t="s">
        <v>4995</v>
      </c>
      <c r="H393" s="662" t="s">
        <v>576</v>
      </c>
      <c r="I393" s="662" t="s">
        <v>4996</v>
      </c>
      <c r="J393" s="662" t="s">
        <v>819</v>
      </c>
      <c r="K393" s="662" t="s">
        <v>4997</v>
      </c>
      <c r="L393" s="663">
        <v>0</v>
      </c>
      <c r="M393" s="663">
        <v>0</v>
      </c>
      <c r="N393" s="662">
        <v>1</v>
      </c>
      <c r="O393" s="745">
        <v>1</v>
      </c>
      <c r="P393" s="663"/>
      <c r="Q393" s="678"/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50</v>
      </c>
      <c r="B394" s="662" t="s">
        <v>575</v>
      </c>
      <c r="C394" s="662" t="s">
        <v>4575</v>
      </c>
      <c r="D394" s="743" t="s">
        <v>5977</v>
      </c>
      <c r="E394" s="744" t="s">
        <v>4587</v>
      </c>
      <c r="F394" s="662" t="s">
        <v>4572</v>
      </c>
      <c r="G394" s="662" t="s">
        <v>4998</v>
      </c>
      <c r="H394" s="662" t="s">
        <v>576</v>
      </c>
      <c r="I394" s="662" t="s">
        <v>4999</v>
      </c>
      <c r="J394" s="662" t="s">
        <v>5000</v>
      </c>
      <c r="K394" s="662" t="s">
        <v>1668</v>
      </c>
      <c r="L394" s="663">
        <v>0</v>
      </c>
      <c r="M394" s="663">
        <v>0</v>
      </c>
      <c r="N394" s="662">
        <v>1</v>
      </c>
      <c r="O394" s="745">
        <v>0.5</v>
      </c>
      <c r="P394" s="663">
        <v>0</v>
      </c>
      <c r="Q394" s="678"/>
      <c r="R394" s="662">
        <v>1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50</v>
      </c>
      <c r="B395" s="662" t="s">
        <v>575</v>
      </c>
      <c r="C395" s="662" t="s">
        <v>4575</v>
      </c>
      <c r="D395" s="743" t="s">
        <v>5977</v>
      </c>
      <c r="E395" s="744" t="s">
        <v>4587</v>
      </c>
      <c r="F395" s="662" t="s">
        <v>4572</v>
      </c>
      <c r="G395" s="662" t="s">
        <v>4745</v>
      </c>
      <c r="H395" s="662" t="s">
        <v>576</v>
      </c>
      <c r="I395" s="662" t="s">
        <v>5001</v>
      </c>
      <c r="J395" s="662" t="s">
        <v>1207</v>
      </c>
      <c r="K395" s="662" t="s">
        <v>5002</v>
      </c>
      <c r="L395" s="663">
        <v>0</v>
      </c>
      <c r="M395" s="663">
        <v>0</v>
      </c>
      <c r="N395" s="662">
        <v>4</v>
      </c>
      <c r="O395" s="745">
        <v>3.5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50</v>
      </c>
      <c r="B396" s="662" t="s">
        <v>575</v>
      </c>
      <c r="C396" s="662" t="s">
        <v>4575</v>
      </c>
      <c r="D396" s="743" t="s">
        <v>5977</v>
      </c>
      <c r="E396" s="744" t="s">
        <v>4587</v>
      </c>
      <c r="F396" s="662" t="s">
        <v>4572</v>
      </c>
      <c r="G396" s="662" t="s">
        <v>4664</v>
      </c>
      <c r="H396" s="662" t="s">
        <v>576</v>
      </c>
      <c r="I396" s="662" t="s">
        <v>4770</v>
      </c>
      <c r="J396" s="662" t="s">
        <v>921</v>
      </c>
      <c r="K396" s="662" t="s">
        <v>922</v>
      </c>
      <c r="L396" s="663">
        <v>43.94</v>
      </c>
      <c r="M396" s="663">
        <v>43.94</v>
      </c>
      <c r="N396" s="662">
        <v>1</v>
      </c>
      <c r="O396" s="745">
        <v>1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50</v>
      </c>
      <c r="B397" s="662" t="s">
        <v>575</v>
      </c>
      <c r="C397" s="662" t="s">
        <v>4575</v>
      </c>
      <c r="D397" s="743" t="s">
        <v>5977</v>
      </c>
      <c r="E397" s="744" t="s">
        <v>4587</v>
      </c>
      <c r="F397" s="662" t="s">
        <v>4572</v>
      </c>
      <c r="G397" s="662" t="s">
        <v>4664</v>
      </c>
      <c r="H397" s="662" t="s">
        <v>576</v>
      </c>
      <c r="I397" s="662" t="s">
        <v>920</v>
      </c>
      <c r="J397" s="662" t="s">
        <v>921</v>
      </c>
      <c r="K397" s="662" t="s">
        <v>922</v>
      </c>
      <c r="L397" s="663">
        <v>43.94</v>
      </c>
      <c r="M397" s="663">
        <v>175.76</v>
      </c>
      <c r="N397" s="662">
        <v>4</v>
      </c>
      <c r="O397" s="745">
        <v>2</v>
      </c>
      <c r="P397" s="663">
        <v>43.94</v>
      </c>
      <c r="Q397" s="678">
        <v>0.25</v>
      </c>
      <c r="R397" s="662">
        <v>1</v>
      </c>
      <c r="S397" s="678">
        <v>0.25</v>
      </c>
      <c r="T397" s="745">
        <v>0.5</v>
      </c>
      <c r="U397" s="701">
        <v>0.25</v>
      </c>
    </row>
    <row r="398" spans="1:21" ht="14.4" customHeight="1" x14ac:dyDescent="0.3">
      <c r="A398" s="661">
        <v>50</v>
      </c>
      <c r="B398" s="662" t="s">
        <v>575</v>
      </c>
      <c r="C398" s="662" t="s">
        <v>4575</v>
      </c>
      <c r="D398" s="743" t="s">
        <v>5977</v>
      </c>
      <c r="E398" s="744" t="s">
        <v>4587</v>
      </c>
      <c r="F398" s="662" t="s">
        <v>4572</v>
      </c>
      <c r="G398" s="662" t="s">
        <v>4664</v>
      </c>
      <c r="H398" s="662" t="s">
        <v>576</v>
      </c>
      <c r="I398" s="662" t="s">
        <v>5003</v>
      </c>
      <c r="J398" s="662" t="s">
        <v>921</v>
      </c>
      <c r="K398" s="662" t="s">
        <v>5004</v>
      </c>
      <c r="L398" s="663">
        <v>0</v>
      </c>
      <c r="M398" s="663">
        <v>0</v>
      </c>
      <c r="N398" s="662">
        <v>1</v>
      </c>
      <c r="O398" s="745">
        <v>0.5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50</v>
      </c>
      <c r="B399" s="662" t="s">
        <v>575</v>
      </c>
      <c r="C399" s="662" t="s">
        <v>4575</v>
      </c>
      <c r="D399" s="743" t="s">
        <v>5977</v>
      </c>
      <c r="E399" s="744" t="s">
        <v>4587</v>
      </c>
      <c r="F399" s="662" t="s">
        <v>4572</v>
      </c>
      <c r="G399" s="662" t="s">
        <v>4664</v>
      </c>
      <c r="H399" s="662" t="s">
        <v>576</v>
      </c>
      <c r="I399" s="662" t="s">
        <v>4667</v>
      </c>
      <c r="J399" s="662" t="s">
        <v>925</v>
      </c>
      <c r="K399" s="662" t="s">
        <v>926</v>
      </c>
      <c r="L399" s="663">
        <v>87.89</v>
      </c>
      <c r="M399" s="663">
        <v>175.78</v>
      </c>
      <c r="N399" s="662">
        <v>2</v>
      </c>
      <c r="O399" s="745">
        <v>1</v>
      </c>
      <c r="P399" s="663">
        <v>87.89</v>
      </c>
      <c r="Q399" s="678">
        <v>0.5</v>
      </c>
      <c r="R399" s="662">
        <v>1</v>
      </c>
      <c r="S399" s="678">
        <v>0.5</v>
      </c>
      <c r="T399" s="745">
        <v>0.5</v>
      </c>
      <c r="U399" s="701">
        <v>0.5</v>
      </c>
    </row>
    <row r="400" spans="1:21" ht="14.4" customHeight="1" x14ac:dyDescent="0.3">
      <c r="A400" s="661">
        <v>50</v>
      </c>
      <c r="B400" s="662" t="s">
        <v>575</v>
      </c>
      <c r="C400" s="662" t="s">
        <v>4575</v>
      </c>
      <c r="D400" s="743" t="s">
        <v>5977</v>
      </c>
      <c r="E400" s="744" t="s">
        <v>4587</v>
      </c>
      <c r="F400" s="662" t="s">
        <v>4572</v>
      </c>
      <c r="G400" s="662" t="s">
        <v>4664</v>
      </c>
      <c r="H400" s="662" t="s">
        <v>576</v>
      </c>
      <c r="I400" s="662" t="s">
        <v>1744</v>
      </c>
      <c r="J400" s="662" t="s">
        <v>921</v>
      </c>
      <c r="K400" s="662" t="s">
        <v>922</v>
      </c>
      <c r="L400" s="663">
        <v>43.94</v>
      </c>
      <c r="M400" s="663">
        <v>43.94</v>
      </c>
      <c r="N400" s="662">
        <v>1</v>
      </c>
      <c r="O400" s="745">
        <v>0.5</v>
      </c>
      <c r="P400" s="663">
        <v>43.94</v>
      </c>
      <c r="Q400" s="678">
        <v>1</v>
      </c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50</v>
      </c>
      <c r="B401" s="662" t="s">
        <v>575</v>
      </c>
      <c r="C401" s="662" t="s">
        <v>4575</v>
      </c>
      <c r="D401" s="743" t="s">
        <v>5977</v>
      </c>
      <c r="E401" s="744" t="s">
        <v>4587</v>
      </c>
      <c r="F401" s="662" t="s">
        <v>4572</v>
      </c>
      <c r="G401" s="662" t="s">
        <v>5005</v>
      </c>
      <c r="H401" s="662" t="s">
        <v>576</v>
      </c>
      <c r="I401" s="662" t="s">
        <v>1067</v>
      </c>
      <c r="J401" s="662" t="s">
        <v>1068</v>
      </c>
      <c r="K401" s="662" t="s">
        <v>1069</v>
      </c>
      <c r="L401" s="663">
        <v>102.63</v>
      </c>
      <c r="M401" s="663">
        <v>102.63</v>
      </c>
      <c r="N401" s="662">
        <v>1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50</v>
      </c>
      <c r="B402" s="662" t="s">
        <v>575</v>
      </c>
      <c r="C402" s="662" t="s">
        <v>4575</v>
      </c>
      <c r="D402" s="743" t="s">
        <v>5977</v>
      </c>
      <c r="E402" s="744" t="s">
        <v>4587</v>
      </c>
      <c r="F402" s="662" t="s">
        <v>4572</v>
      </c>
      <c r="G402" s="662" t="s">
        <v>5005</v>
      </c>
      <c r="H402" s="662" t="s">
        <v>576</v>
      </c>
      <c r="I402" s="662" t="s">
        <v>5006</v>
      </c>
      <c r="J402" s="662" t="s">
        <v>5007</v>
      </c>
      <c r="K402" s="662" t="s">
        <v>5008</v>
      </c>
      <c r="L402" s="663">
        <v>0</v>
      </c>
      <c r="M402" s="663">
        <v>0</v>
      </c>
      <c r="N402" s="662">
        <v>1</v>
      </c>
      <c r="O402" s="745">
        <v>0.5</v>
      </c>
      <c r="P402" s="663"/>
      <c r="Q402" s="678"/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50</v>
      </c>
      <c r="B403" s="662" t="s">
        <v>575</v>
      </c>
      <c r="C403" s="662" t="s">
        <v>4575</v>
      </c>
      <c r="D403" s="743" t="s">
        <v>5977</v>
      </c>
      <c r="E403" s="744" t="s">
        <v>4587</v>
      </c>
      <c r="F403" s="662" t="s">
        <v>4572</v>
      </c>
      <c r="G403" s="662" t="s">
        <v>4668</v>
      </c>
      <c r="H403" s="662" t="s">
        <v>1772</v>
      </c>
      <c r="I403" s="662" t="s">
        <v>5009</v>
      </c>
      <c r="J403" s="662" t="s">
        <v>1899</v>
      </c>
      <c r="K403" s="662" t="s">
        <v>5010</v>
      </c>
      <c r="L403" s="663">
        <v>0</v>
      </c>
      <c r="M403" s="663">
        <v>0</v>
      </c>
      <c r="N403" s="662">
        <v>1</v>
      </c>
      <c r="O403" s="745">
        <v>0.5</v>
      </c>
      <c r="P403" s="663"/>
      <c r="Q403" s="678"/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50</v>
      </c>
      <c r="B404" s="662" t="s">
        <v>575</v>
      </c>
      <c r="C404" s="662" t="s">
        <v>4575</v>
      </c>
      <c r="D404" s="743" t="s">
        <v>5977</v>
      </c>
      <c r="E404" s="744" t="s">
        <v>4587</v>
      </c>
      <c r="F404" s="662" t="s">
        <v>4572</v>
      </c>
      <c r="G404" s="662" t="s">
        <v>4668</v>
      </c>
      <c r="H404" s="662" t="s">
        <v>1772</v>
      </c>
      <c r="I404" s="662" t="s">
        <v>5009</v>
      </c>
      <c r="J404" s="662" t="s">
        <v>1899</v>
      </c>
      <c r="K404" s="662" t="s">
        <v>5010</v>
      </c>
      <c r="L404" s="663">
        <v>92.38</v>
      </c>
      <c r="M404" s="663">
        <v>92.38</v>
      </c>
      <c r="N404" s="662">
        <v>1</v>
      </c>
      <c r="O404" s="745">
        <v>0.5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50</v>
      </c>
      <c r="B405" s="662" t="s">
        <v>575</v>
      </c>
      <c r="C405" s="662" t="s">
        <v>4575</v>
      </c>
      <c r="D405" s="743" t="s">
        <v>5977</v>
      </c>
      <c r="E405" s="744" t="s">
        <v>4587</v>
      </c>
      <c r="F405" s="662" t="s">
        <v>4572</v>
      </c>
      <c r="G405" s="662" t="s">
        <v>4668</v>
      </c>
      <c r="H405" s="662" t="s">
        <v>1772</v>
      </c>
      <c r="I405" s="662" t="s">
        <v>1990</v>
      </c>
      <c r="J405" s="662" t="s">
        <v>4353</v>
      </c>
      <c r="K405" s="662" t="s">
        <v>4354</v>
      </c>
      <c r="L405" s="663">
        <v>120.61</v>
      </c>
      <c r="M405" s="663">
        <v>361.83</v>
      </c>
      <c r="N405" s="662">
        <v>3</v>
      </c>
      <c r="O405" s="745">
        <v>1.5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50</v>
      </c>
      <c r="B406" s="662" t="s">
        <v>575</v>
      </c>
      <c r="C406" s="662" t="s">
        <v>4575</v>
      </c>
      <c r="D406" s="743" t="s">
        <v>5977</v>
      </c>
      <c r="E406" s="744" t="s">
        <v>4587</v>
      </c>
      <c r="F406" s="662" t="s">
        <v>4572</v>
      </c>
      <c r="G406" s="662" t="s">
        <v>4668</v>
      </c>
      <c r="H406" s="662" t="s">
        <v>1772</v>
      </c>
      <c r="I406" s="662" t="s">
        <v>1909</v>
      </c>
      <c r="J406" s="662" t="s">
        <v>4355</v>
      </c>
      <c r="K406" s="662" t="s">
        <v>1130</v>
      </c>
      <c r="L406" s="663">
        <v>184.74</v>
      </c>
      <c r="M406" s="663">
        <v>2771.0999999999995</v>
      </c>
      <c r="N406" s="662">
        <v>15</v>
      </c>
      <c r="O406" s="745">
        <v>8</v>
      </c>
      <c r="P406" s="663">
        <v>184.74</v>
      </c>
      <c r="Q406" s="678">
        <v>6.666666666666668E-2</v>
      </c>
      <c r="R406" s="662">
        <v>1</v>
      </c>
      <c r="S406" s="678">
        <v>6.6666666666666666E-2</v>
      </c>
      <c r="T406" s="745">
        <v>0.5</v>
      </c>
      <c r="U406" s="701">
        <v>6.25E-2</v>
      </c>
    </row>
    <row r="407" spans="1:21" ht="14.4" customHeight="1" x14ac:dyDescent="0.3">
      <c r="A407" s="661">
        <v>50</v>
      </c>
      <c r="B407" s="662" t="s">
        <v>575</v>
      </c>
      <c r="C407" s="662" t="s">
        <v>4575</v>
      </c>
      <c r="D407" s="743" t="s">
        <v>5977</v>
      </c>
      <c r="E407" s="744" t="s">
        <v>4587</v>
      </c>
      <c r="F407" s="662" t="s">
        <v>4572</v>
      </c>
      <c r="G407" s="662" t="s">
        <v>5011</v>
      </c>
      <c r="H407" s="662" t="s">
        <v>576</v>
      </c>
      <c r="I407" s="662" t="s">
        <v>5012</v>
      </c>
      <c r="J407" s="662" t="s">
        <v>5013</v>
      </c>
      <c r="K407" s="662" t="s">
        <v>5014</v>
      </c>
      <c r="L407" s="663">
        <v>706.3</v>
      </c>
      <c r="M407" s="663">
        <v>706.3</v>
      </c>
      <c r="N407" s="662">
        <v>1</v>
      </c>
      <c r="O407" s="745">
        <v>0.5</v>
      </c>
      <c r="P407" s="663">
        <v>706.3</v>
      </c>
      <c r="Q407" s="678">
        <v>1</v>
      </c>
      <c r="R407" s="662">
        <v>1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50</v>
      </c>
      <c r="B408" s="662" t="s">
        <v>575</v>
      </c>
      <c r="C408" s="662" t="s">
        <v>4575</v>
      </c>
      <c r="D408" s="743" t="s">
        <v>5977</v>
      </c>
      <c r="E408" s="744" t="s">
        <v>4587</v>
      </c>
      <c r="F408" s="662" t="s">
        <v>4572</v>
      </c>
      <c r="G408" s="662" t="s">
        <v>5015</v>
      </c>
      <c r="H408" s="662" t="s">
        <v>576</v>
      </c>
      <c r="I408" s="662" t="s">
        <v>1680</v>
      </c>
      <c r="J408" s="662" t="s">
        <v>1681</v>
      </c>
      <c r="K408" s="662" t="s">
        <v>1682</v>
      </c>
      <c r="L408" s="663">
        <v>464.09</v>
      </c>
      <c r="M408" s="663">
        <v>464.09</v>
      </c>
      <c r="N408" s="662">
        <v>1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50</v>
      </c>
      <c r="B409" s="662" t="s">
        <v>575</v>
      </c>
      <c r="C409" s="662" t="s">
        <v>4575</v>
      </c>
      <c r="D409" s="743" t="s">
        <v>5977</v>
      </c>
      <c r="E409" s="744" t="s">
        <v>4587</v>
      </c>
      <c r="F409" s="662" t="s">
        <v>4572</v>
      </c>
      <c r="G409" s="662" t="s">
        <v>4669</v>
      </c>
      <c r="H409" s="662" t="s">
        <v>576</v>
      </c>
      <c r="I409" s="662" t="s">
        <v>1699</v>
      </c>
      <c r="J409" s="662" t="s">
        <v>1700</v>
      </c>
      <c r="K409" s="662" t="s">
        <v>4670</v>
      </c>
      <c r="L409" s="663">
        <v>280.77</v>
      </c>
      <c r="M409" s="663">
        <v>280.77</v>
      </c>
      <c r="N409" s="662">
        <v>1</v>
      </c>
      <c r="O409" s="745">
        <v>0.5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50</v>
      </c>
      <c r="B410" s="662" t="s">
        <v>575</v>
      </c>
      <c r="C410" s="662" t="s">
        <v>4575</v>
      </c>
      <c r="D410" s="743" t="s">
        <v>5977</v>
      </c>
      <c r="E410" s="744" t="s">
        <v>4587</v>
      </c>
      <c r="F410" s="662" t="s">
        <v>4572</v>
      </c>
      <c r="G410" s="662" t="s">
        <v>5016</v>
      </c>
      <c r="H410" s="662" t="s">
        <v>576</v>
      </c>
      <c r="I410" s="662" t="s">
        <v>2233</v>
      </c>
      <c r="J410" s="662" t="s">
        <v>5017</v>
      </c>
      <c r="K410" s="662" t="s">
        <v>5018</v>
      </c>
      <c r="L410" s="663">
        <v>1008.91</v>
      </c>
      <c r="M410" s="663">
        <v>1008.91</v>
      </c>
      <c r="N410" s="662">
        <v>1</v>
      </c>
      <c r="O410" s="745">
        <v>1</v>
      </c>
      <c r="P410" s="663">
        <v>1008.91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50</v>
      </c>
      <c r="B411" s="662" t="s">
        <v>575</v>
      </c>
      <c r="C411" s="662" t="s">
        <v>4575</v>
      </c>
      <c r="D411" s="743" t="s">
        <v>5977</v>
      </c>
      <c r="E411" s="744" t="s">
        <v>4587</v>
      </c>
      <c r="F411" s="662" t="s">
        <v>4572</v>
      </c>
      <c r="G411" s="662" t="s">
        <v>5019</v>
      </c>
      <c r="H411" s="662" t="s">
        <v>576</v>
      </c>
      <c r="I411" s="662" t="s">
        <v>5020</v>
      </c>
      <c r="J411" s="662" t="s">
        <v>5021</v>
      </c>
      <c r="K411" s="662" t="s">
        <v>1140</v>
      </c>
      <c r="L411" s="663">
        <v>0</v>
      </c>
      <c r="M411" s="663">
        <v>0</v>
      </c>
      <c r="N411" s="662">
        <v>1</v>
      </c>
      <c r="O411" s="745">
        <v>0.5</v>
      </c>
      <c r="P411" s="663"/>
      <c r="Q411" s="678"/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50</v>
      </c>
      <c r="B412" s="662" t="s">
        <v>575</v>
      </c>
      <c r="C412" s="662" t="s">
        <v>4575</v>
      </c>
      <c r="D412" s="743" t="s">
        <v>5977</v>
      </c>
      <c r="E412" s="744" t="s">
        <v>4588</v>
      </c>
      <c r="F412" s="662" t="s">
        <v>4572</v>
      </c>
      <c r="G412" s="662" t="s">
        <v>4777</v>
      </c>
      <c r="H412" s="662" t="s">
        <v>576</v>
      </c>
      <c r="I412" s="662" t="s">
        <v>885</v>
      </c>
      <c r="J412" s="662" t="s">
        <v>886</v>
      </c>
      <c r="K412" s="662" t="s">
        <v>5022</v>
      </c>
      <c r="L412" s="663">
        <v>0</v>
      </c>
      <c r="M412" s="663">
        <v>0</v>
      </c>
      <c r="N412" s="662">
        <v>1</v>
      </c>
      <c r="O412" s="745">
        <v>0.5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50</v>
      </c>
      <c r="B413" s="662" t="s">
        <v>575</v>
      </c>
      <c r="C413" s="662" t="s">
        <v>4575</v>
      </c>
      <c r="D413" s="743" t="s">
        <v>5977</v>
      </c>
      <c r="E413" s="744" t="s">
        <v>4588</v>
      </c>
      <c r="F413" s="662" t="s">
        <v>4572</v>
      </c>
      <c r="G413" s="662" t="s">
        <v>4777</v>
      </c>
      <c r="H413" s="662" t="s">
        <v>576</v>
      </c>
      <c r="I413" s="662" t="s">
        <v>889</v>
      </c>
      <c r="J413" s="662" t="s">
        <v>886</v>
      </c>
      <c r="K413" s="662" t="s">
        <v>4778</v>
      </c>
      <c r="L413" s="663">
        <v>0</v>
      </c>
      <c r="M413" s="663">
        <v>0</v>
      </c>
      <c r="N413" s="662">
        <v>1</v>
      </c>
      <c r="O413" s="745">
        <v>0.5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50</v>
      </c>
      <c r="B414" s="662" t="s">
        <v>575</v>
      </c>
      <c r="C414" s="662" t="s">
        <v>4575</v>
      </c>
      <c r="D414" s="743" t="s">
        <v>5977</v>
      </c>
      <c r="E414" s="744" t="s">
        <v>4588</v>
      </c>
      <c r="F414" s="662" t="s">
        <v>4572</v>
      </c>
      <c r="G414" s="662" t="s">
        <v>4598</v>
      </c>
      <c r="H414" s="662" t="s">
        <v>576</v>
      </c>
      <c r="I414" s="662" t="s">
        <v>4779</v>
      </c>
      <c r="J414" s="662" t="s">
        <v>1091</v>
      </c>
      <c r="K414" s="662" t="s">
        <v>4600</v>
      </c>
      <c r="L414" s="663">
        <v>0</v>
      </c>
      <c r="M414" s="663">
        <v>0</v>
      </c>
      <c r="N414" s="662">
        <v>2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50</v>
      </c>
      <c r="B415" s="662" t="s">
        <v>575</v>
      </c>
      <c r="C415" s="662" t="s">
        <v>4575</v>
      </c>
      <c r="D415" s="743" t="s">
        <v>5977</v>
      </c>
      <c r="E415" s="744" t="s">
        <v>4588</v>
      </c>
      <c r="F415" s="662" t="s">
        <v>4572</v>
      </c>
      <c r="G415" s="662" t="s">
        <v>4598</v>
      </c>
      <c r="H415" s="662" t="s">
        <v>576</v>
      </c>
      <c r="I415" s="662" t="s">
        <v>713</v>
      </c>
      <c r="J415" s="662" t="s">
        <v>4599</v>
      </c>
      <c r="K415" s="662" t="s">
        <v>4600</v>
      </c>
      <c r="L415" s="663">
        <v>42.85</v>
      </c>
      <c r="M415" s="663">
        <v>128.55000000000001</v>
      </c>
      <c r="N415" s="662">
        <v>3</v>
      </c>
      <c r="O415" s="745">
        <v>1.5</v>
      </c>
      <c r="P415" s="663">
        <v>42.85</v>
      </c>
      <c r="Q415" s="678">
        <v>0.33333333333333331</v>
      </c>
      <c r="R415" s="662">
        <v>1</v>
      </c>
      <c r="S415" s="678">
        <v>0.33333333333333331</v>
      </c>
      <c r="T415" s="745">
        <v>0.5</v>
      </c>
      <c r="U415" s="701">
        <v>0.33333333333333331</v>
      </c>
    </row>
    <row r="416" spans="1:21" ht="14.4" customHeight="1" x14ac:dyDescent="0.3">
      <c r="A416" s="661">
        <v>50</v>
      </c>
      <c r="B416" s="662" t="s">
        <v>575</v>
      </c>
      <c r="C416" s="662" t="s">
        <v>4575</v>
      </c>
      <c r="D416" s="743" t="s">
        <v>5977</v>
      </c>
      <c r="E416" s="744" t="s">
        <v>4588</v>
      </c>
      <c r="F416" s="662" t="s">
        <v>4572</v>
      </c>
      <c r="G416" s="662" t="s">
        <v>4673</v>
      </c>
      <c r="H416" s="662" t="s">
        <v>1772</v>
      </c>
      <c r="I416" s="662" t="s">
        <v>2045</v>
      </c>
      <c r="J416" s="662" t="s">
        <v>4492</v>
      </c>
      <c r="K416" s="662" t="s">
        <v>4493</v>
      </c>
      <c r="L416" s="663">
        <v>10.26</v>
      </c>
      <c r="M416" s="663">
        <v>10.26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50</v>
      </c>
      <c r="B417" s="662" t="s">
        <v>575</v>
      </c>
      <c r="C417" s="662" t="s">
        <v>4575</v>
      </c>
      <c r="D417" s="743" t="s">
        <v>5977</v>
      </c>
      <c r="E417" s="744" t="s">
        <v>4588</v>
      </c>
      <c r="F417" s="662" t="s">
        <v>4572</v>
      </c>
      <c r="G417" s="662" t="s">
        <v>4601</v>
      </c>
      <c r="H417" s="662" t="s">
        <v>1772</v>
      </c>
      <c r="I417" s="662" t="s">
        <v>1794</v>
      </c>
      <c r="J417" s="662" t="s">
        <v>1795</v>
      </c>
      <c r="K417" s="662" t="s">
        <v>4373</v>
      </c>
      <c r="L417" s="663">
        <v>72</v>
      </c>
      <c r="M417" s="663">
        <v>1152</v>
      </c>
      <c r="N417" s="662">
        <v>16</v>
      </c>
      <c r="O417" s="745">
        <v>9.5</v>
      </c>
      <c r="P417" s="663">
        <v>288</v>
      </c>
      <c r="Q417" s="678">
        <v>0.25</v>
      </c>
      <c r="R417" s="662">
        <v>4</v>
      </c>
      <c r="S417" s="678">
        <v>0.25</v>
      </c>
      <c r="T417" s="745">
        <v>2.5</v>
      </c>
      <c r="U417" s="701">
        <v>0.26315789473684209</v>
      </c>
    </row>
    <row r="418" spans="1:21" ht="14.4" customHeight="1" x14ac:dyDescent="0.3">
      <c r="A418" s="661">
        <v>50</v>
      </c>
      <c r="B418" s="662" t="s">
        <v>575</v>
      </c>
      <c r="C418" s="662" t="s">
        <v>4575</v>
      </c>
      <c r="D418" s="743" t="s">
        <v>5977</v>
      </c>
      <c r="E418" s="744" t="s">
        <v>4588</v>
      </c>
      <c r="F418" s="662" t="s">
        <v>4572</v>
      </c>
      <c r="G418" s="662" t="s">
        <v>4601</v>
      </c>
      <c r="H418" s="662" t="s">
        <v>576</v>
      </c>
      <c r="I418" s="662" t="s">
        <v>4789</v>
      </c>
      <c r="J418" s="662" t="s">
        <v>4787</v>
      </c>
      <c r="K418" s="662" t="s">
        <v>4373</v>
      </c>
      <c r="L418" s="663">
        <v>0</v>
      </c>
      <c r="M418" s="663">
        <v>0</v>
      </c>
      <c r="N418" s="662">
        <v>2</v>
      </c>
      <c r="O418" s="745">
        <v>1.5</v>
      </c>
      <c r="P418" s="663">
        <v>0</v>
      </c>
      <c r="Q418" s="678"/>
      <c r="R418" s="662">
        <v>1</v>
      </c>
      <c r="S418" s="678">
        <v>0.5</v>
      </c>
      <c r="T418" s="745">
        <v>0.5</v>
      </c>
      <c r="U418" s="701">
        <v>0.33333333333333331</v>
      </c>
    </row>
    <row r="419" spans="1:21" ht="14.4" customHeight="1" x14ac:dyDescent="0.3">
      <c r="A419" s="661">
        <v>50</v>
      </c>
      <c r="B419" s="662" t="s">
        <v>575</v>
      </c>
      <c r="C419" s="662" t="s">
        <v>4575</v>
      </c>
      <c r="D419" s="743" t="s">
        <v>5977</v>
      </c>
      <c r="E419" s="744" t="s">
        <v>4588</v>
      </c>
      <c r="F419" s="662" t="s">
        <v>4572</v>
      </c>
      <c r="G419" s="662" t="s">
        <v>4674</v>
      </c>
      <c r="H419" s="662" t="s">
        <v>576</v>
      </c>
      <c r="I419" s="662" t="s">
        <v>5023</v>
      </c>
      <c r="J419" s="662" t="s">
        <v>1129</v>
      </c>
      <c r="K419" s="662" t="s">
        <v>1055</v>
      </c>
      <c r="L419" s="663">
        <v>0</v>
      </c>
      <c r="M419" s="663">
        <v>0</v>
      </c>
      <c r="N419" s="662">
        <v>1</v>
      </c>
      <c r="O419" s="745">
        <v>0.5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50</v>
      </c>
      <c r="B420" s="662" t="s">
        <v>575</v>
      </c>
      <c r="C420" s="662" t="s">
        <v>4575</v>
      </c>
      <c r="D420" s="743" t="s">
        <v>5977</v>
      </c>
      <c r="E420" s="744" t="s">
        <v>4588</v>
      </c>
      <c r="F420" s="662" t="s">
        <v>4572</v>
      </c>
      <c r="G420" s="662" t="s">
        <v>4677</v>
      </c>
      <c r="H420" s="662" t="s">
        <v>576</v>
      </c>
      <c r="I420" s="662" t="s">
        <v>4792</v>
      </c>
      <c r="J420" s="662" t="s">
        <v>2116</v>
      </c>
      <c r="K420" s="662" t="s">
        <v>1208</v>
      </c>
      <c r="L420" s="663">
        <v>0</v>
      </c>
      <c r="M420" s="663">
        <v>0</v>
      </c>
      <c r="N420" s="662">
        <v>1</v>
      </c>
      <c r="O420" s="745">
        <v>0.5</v>
      </c>
      <c r="P420" s="663">
        <v>0</v>
      </c>
      <c r="Q420" s="678"/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50</v>
      </c>
      <c r="B421" s="662" t="s">
        <v>575</v>
      </c>
      <c r="C421" s="662" t="s">
        <v>4575</v>
      </c>
      <c r="D421" s="743" t="s">
        <v>5977</v>
      </c>
      <c r="E421" s="744" t="s">
        <v>4588</v>
      </c>
      <c r="F421" s="662" t="s">
        <v>4572</v>
      </c>
      <c r="G421" s="662" t="s">
        <v>5024</v>
      </c>
      <c r="H421" s="662" t="s">
        <v>576</v>
      </c>
      <c r="I421" s="662" t="s">
        <v>5025</v>
      </c>
      <c r="J421" s="662" t="s">
        <v>5026</v>
      </c>
      <c r="K421" s="662" t="s">
        <v>5027</v>
      </c>
      <c r="L421" s="663">
        <v>0</v>
      </c>
      <c r="M421" s="663">
        <v>0</v>
      </c>
      <c r="N421" s="662">
        <v>1</v>
      </c>
      <c r="O421" s="745">
        <v>0.5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50</v>
      </c>
      <c r="B422" s="662" t="s">
        <v>575</v>
      </c>
      <c r="C422" s="662" t="s">
        <v>4575</v>
      </c>
      <c r="D422" s="743" t="s">
        <v>5977</v>
      </c>
      <c r="E422" s="744" t="s">
        <v>4588</v>
      </c>
      <c r="F422" s="662" t="s">
        <v>4572</v>
      </c>
      <c r="G422" s="662" t="s">
        <v>4602</v>
      </c>
      <c r="H422" s="662" t="s">
        <v>1772</v>
      </c>
      <c r="I422" s="662" t="s">
        <v>4678</v>
      </c>
      <c r="J422" s="662" t="s">
        <v>4679</v>
      </c>
      <c r="K422" s="662" t="s">
        <v>4680</v>
      </c>
      <c r="L422" s="663">
        <v>278.64</v>
      </c>
      <c r="M422" s="663">
        <v>835.92</v>
      </c>
      <c r="N422" s="662">
        <v>3</v>
      </c>
      <c r="O422" s="745">
        <v>1.5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50</v>
      </c>
      <c r="B423" s="662" t="s">
        <v>575</v>
      </c>
      <c r="C423" s="662" t="s">
        <v>4575</v>
      </c>
      <c r="D423" s="743" t="s">
        <v>5977</v>
      </c>
      <c r="E423" s="744" t="s">
        <v>4588</v>
      </c>
      <c r="F423" s="662" t="s">
        <v>4572</v>
      </c>
      <c r="G423" s="662" t="s">
        <v>4602</v>
      </c>
      <c r="H423" s="662" t="s">
        <v>1772</v>
      </c>
      <c r="I423" s="662" t="s">
        <v>4603</v>
      </c>
      <c r="J423" s="662" t="s">
        <v>4604</v>
      </c>
      <c r="K423" s="662" t="s">
        <v>1847</v>
      </c>
      <c r="L423" s="663">
        <v>58.86</v>
      </c>
      <c r="M423" s="663">
        <v>117.72</v>
      </c>
      <c r="N423" s="662">
        <v>2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50</v>
      </c>
      <c r="B424" s="662" t="s">
        <v>575</v>
      </c>
      <c r="C424" s="662" t="s">
        <v>4575</v>
      </c>
      <c r="D424" s="743" t="s">
        <v>5977</v>
      </c>
      <c r="E424" s="744" t="s">
        <v>4588</v>
      </c>
      <c r="F424" s="662" t="s">
        <v>4572</v>
      </c>
      <c r="G424" s="662" t="s">
        <v>4602</v>
      </c>
      <c r="H424" s="662" t="s">
        <v>1772</v>
      </c>
      <c r="I424" s="662" t="s">
        <v>1901</v>
      </c>
      <c r="J424" s="662" t="s">
        <v>1906</v>
      </c>
      <c r="K424" s="662" t="s">
        <v>1065</v>
      </c>
      <c r="L424" s="663">
        <v>124.91</v>
      </c>
      <c r="M424" s="663">
        <v>249.82</v>
      </c>
      <c r="N424" s="662">
        <v>2</v>
      </c>
      <c r="O424" s="745">
        <v>1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50</v>
      </c>
      <c r="B425" s="662" t="s">
        <v>575</v>
      </c>
      <c r="C425" s="662" t="s">
        <v>4575</v>
      </c>
      <c r="D425" s="743" t="s">
        <v>5977</v>
      </c>
      <c r="E425" s="744" t="s">
        <v>4588</v>
      </c>
      <c r="F425" s="662" t="s">
        <v>4572</v>
      </c>
      <c r="G425" s="662" t="s">
        <v>4602</v>
      </c>
      <c r="H425" s="662" t="s">
        <v>1772</v>
      </c>
      <c r="I425" s="662" t="s">
        <v>1901</v>
      </c>
      <c r="J425" s="662" t="s">
        <v>1906</v>
      </c>
      <c r="K425" s="662" t="s">
        <v>1065</v>
      </c>
      <c r="L425" s="663">
        <v>117.73</v>
      </c>
      <c r="M425" s="663">
        <v>588.65</v>
      </c>
      <c r="N425" s="662">
        <v>5</v>
      </c>
      <c r="O425" s="745">
        <v>2.5</v>
      </c>
      <c r="P425" s="663">
        <v>117.73</v>
      </c>
      <c r="Q425" s="678">
        <v>0.2</v>
      </c>
      <c r="R425" s="662">
        <v>1</v>
      </c>
      <c r="S425" s="678">
        <v>0.2</v>
      </c>
      <c r="T425" s="745">
        <v>0.5</v>
      </c>
      <c r="U425" s="701">
        <v>0.2</v>
      </c>
    </row>
    <row r="426" spans="1:21" ht="14.4" customHeight="1" x14ac:dyDescent="0.3">
      <c r="A426" s="661">
        <v>50</v>
      </c>
      <c r="B426" s="662" t="s">
        <v>575</v>
      </c>
      <c r="C426" s="662" t="s">
        <v>4575</v>
      </c>
      <c r="D426" s="743" t="s">
        <v>5977</v>
      </c>
      <c r="E426" s="744" t="s">
        <v>4588</v>
      </c>
      <c r="F426" s="662" t="s">
        <v>4572</v>
      </c>
      <c r="G426" s="662" t="s">
        <v>4602</v>
      </c>
      <c r="H426" s="662" t="s">
        <v>1772</v>
      </c>
      <c r="I426" s="662" t="s">
        <v>1982</v>
      </c>
      <c r="J426" s="662" t="s">
        <v>1987</v>
      </c>
      <c r="K426" s="662" t="s">
        <v>2013</v>
      </c>
      <c r="L426" s="663">
        <v>193.1</v>
      </c>
      <c r="M426" s="663">
        <v>579.29999999999995</v>
      </c>
      <c r="N426" s="662">
        <v>3</v>
      </c>
      <c r="O426" s="745">
        <v>1.5</v>
      </c>
      <c r="P426" s="663">
        <v>386.2</v>
      </c>
      <c r="Q426" s="678">
        <v>0.66666666666666674</v>
      </c>
      <c r="R426" s="662">
        <v>2</v>
      </c>
      <c r="S426" s="678">
        <v>0.66666666666666663</v>
      </c>
      <c r="T426" s="745">
        <v>1</v>
      </c>
      <c r="U426" s="701">
        <v>0.66666666666666663</v>
      </c>
    </row>
    <row r="427" spans="1:21" ht="14.4" customHeight="1" x14ac:dyDescent="0.3">
      <c r="A427" s="661">
        <v>50</v>
      </c>
      <c r="B427" s="662" t="s">
        <v>575</v>
      </c>
      <c r="C427" s="662" t="s">
        <v>4575</v>
      </c>
      <c r="D427" s="743" t="s">
        <v>5977</v>
      </c>
      <c r="E427" s="744" t="s">
        <v>4588</v>
      </c>
      <c r="F427" s="662" t="s">
        <v>4572</v>
      </c>
      <c r="G427" s="662" t="s">
        <v>4602</v>
      </c>
      <c r="H427" s="662" t="s">
        <v>1772</v>
      </c>
      <c r="I427" s="662" t="s">
        <v>1982</v>
      </c>
      <c r="J427" s="662" t="s">
        <v>1987</v>
      </c>
      <c r="K427" s="662" t="s">
        <v>2013</v>
      </c>
      <c r="L427" s="663">
        <v>181.13</v>
      </c>
      <c r="M427" s="663">
        <v>4709.380000000001</v>
      </c>
      <c r="N427" s="662">
        <v>26</v>
      </c>
      <c r="O427" s="745">
        <v>14.5</v>
      </c>
      <c r="P427" s="663">
        <v>905.65</v>
      </c>
      <c r="Q427" s="678">
        <v>0.19230769230769226</v>
      </c>
      <c r="R427" s="662">
        <v>5</v>
      </c>
      <c r="S427" s="678">
        <v>0.19230769230769232</v>
      </c>
      <c r="T427" s="745">
        <v>2.5</v>
      </c>
      <c r="U427" s="701">
        <v>0.17241379310344829</v>
      </c>
    </row>
    <row r="428" spans="1:21" ht="14.4" customHeight="1" x14ac:dyDescent="0.3">
      <c r="A428" s="661">
        <v>50</v>
      </c>
      <c r="B428" s="662" t="s">
        <v>575</v>
      </c>
      <c r="C428" s="662" t="s">
        <v>4575</v>
      </c>
      <c r="D428" s="743" t="s">
        <v>5977</v>
      </c>
      <c r="E428" s="744" t="s">
        <v>4588</v>
      </c>
      <c r="F428" s="662" t="s">
        <v>4572</v>
      </c>
      <c r="G428" s="662" t="s">
        <v>4602</v>
      </c>
      <c r="H428" s="662" t="s">
        <v>576</v>
      </c>
      <c r="I428" s="662" t="s">
        <v>5028</v>
      </c>
      <c r="J428" s="662" t="s">
        <v>1987</v>
      </c>
      <c r="K428" s="662" t="s">
        <v>5029</v>
      </c>
      <c r="L428" s="663">
        <v>0</v>
      </c>
      <c r="M428" s="663">
        <v>0</v>
      </c>
      <c r="N428" s="662">
        <v>3</v>
      </c>
      <c r="O428" s="745">
        <v>1.5</v>
      </c>
      <c r="P428" s="663">
        <v>0</v>
      </c>
      <c r="Q428" s="678"/>
      <c r="R428" s="662">
        <v>1</v>
      </c>
      <c r="S428" s="678">
        <v>0.33333333333333331</v>
      </c>
      <c r="T428" s="745">
        <v>0.5</v>
      </c>
      <c r="U428" s="701">
        <v>0.33333333333333331</v>
      </c>
    </row>
    <row r="429" spans="1:21" ht="14.4" customHeight="1" x14ac:dyDescent="0.3">
      <c r="A429" s="661">
        <v>50</v>
      </c>
      <c r="B429" s="662" t="s">
        <v>575</v>
      </c>
      <c r="C429" s="662" t="s">
        <v>4575</v>
      </c>
      <c r="D429" s="743" t="s">
        <v>5977</v>
      </c>
      <c r="E429" s="744" t="s">
        <v>4588</v>
      </c>
      <c r="F429" s="662" t="s">
        <v>4572</v>
      </c>
      <c r="G429" s="662" t="s">
        <v>4602</v>
      </c>
      <c r="H429" s="662" t="s">
        <v>576</v>
      </c>
      <c r="I429" s="662" t="s">
        <v>5030</v>
      </c>
      <c r="J429" s="662" t="s">
        <v>1906</v>
      </c>
      <c r="K429" s="662" t="s">
        <v>5031</v>
      </c>
      <c r="L429" s="663">
        <v>0</v>
      </c>
      <c r="M429" s="663">
        <v>0</v>
      </c>
      <c r="N429" s="662">
        <v>1</v>
      </c>
      <c r="O429" s="745">
        <v>0.5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50</v>
      </c>
      <c r="B430" s="662" t="s">
        <v>575</v>
      </c>
      <c r="C430" s="662" t="s">
        <v>4575</v>
      </c>
      <c r="D430" s="743" t="s">
        <v>5977</v>
      </c>
      <c r="E430" s="744" t="s">
        <v>4588</v>
      </c>
      <c r="F430" s="662" t="s">
        <v>4572</v>
      </c>
      <c r="G430" s="662" t="s">
        <v>4602</v>
      </c>
      <c r="H430" s="662" t="s">
        <v>576</v>
      </c>
      <c r="I430" s="662" t="s">
        <v>5032</v>
      </c>
      <c r="J430" s="662" t="s">
        <v>1987</v>
      </c>
      <c r="K430" s="662" t="s">
        <v>4803</v>
      </c>
      <c r="L430" s="663">
        <v>0</v>
      </c>
      <c r="M430" s="663">
        <v>0</v>
      </c>
      <c r="N430" s="662">
        <v>3</v>
      </c>
      <c r="O430" s="745">
        <v>1.5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50</v>
      </c>
      <c r="B431" s="662" t="s">
        <v>575</v>
      </c>
      <c r="C431" s="662" t="s">
        <v>4575</v>
      </c>
      <c r="D431" s="743" t="s">
        <v>5977</v>
      </c>
      <c r="E431" s="744" t="s">
        <v>4588</v>
      </c>
      <c r="F431" s="662" t="s">
        <v>4572</v>
      </c>
      <c r="G431" s="662" t="s">
        <v>4602</v>
      </c>
      <c r="H431" s="662" t="s">
        <v>576</v>
      </c>
      <c r="I431" s="662" t="s">
        <v>4799</v>
      </c>
      <c r="J431" s="662" t="s">
        <v>4800</v>
      </c>
      <c r="K431" s="662" t="s">
        <v>1620</v>
      </c>
      <c r="L431" s="663">
        <v>0</v>
      </c>
      <c r="M431" s="663">
        <v>0</v>
      </c>
      <c r="N431" s="662">
        <v>1</v>
      </c>
      <c r="O431" s="745">
        <v>0.5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50</v>
      </c>
      <c r="B432" s="662" t="s">
        <v>575</v>
      </c>
      <c r="C432" s="662" t="s">
        <v>4575</v>
      </c>
      <c r="D432" s="743" t="s">
        <v>5977</v>
      </c>
      <c r="E432" s="744" t="s">
        <v>4588</v>
      </c>
      <c r="F432" s="662" t="s">
        <v>4572</v>
      </c>
      <c r="G432" s="662" t="s">
        <v>4602</v>
      </c>
      <c r="H432" s="662" t="s">
        <v>576</v>
      </c>
      <c r="I432" s="662" t="s">
        <v>5033</v>
      </c>
      <c r="J432" s="662" t="s">
        <v>4798</v>
      </c>
      <c r="K432" s="662" t="s">
        <v>5034</v>
      </c>
      <c r="L432" s="663">
        <v>0</v>
      </c>
      <c r="M432" s="663">
        <v>0</v>
      </c>
      <c r="N432" s="662">
        <v>1</v>
      </c>
      <c r="O432" s="745">
        <v>0.5</v>
      </c>
      <c r="P432" s="663"/>
      <c r="Q432" s="678"/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50</v>
      </c>
      <c r="B433" s="662" t="s">
        <v>575</v>
      </c>
      <c r="C433" s="662" t="s">
        <v>4575</v>
      </c>
      <c r="D433" s="743" t="s">
        <v>5977</v>
      </c>
      <c r="E433" s="744" t="s">
        <v>4588</v>
      </c>
      <c r="F433" s="662" t="s">
        <v>4572</v>
      </c>
      <c r="G433" s="662" t="s">
        <v>5035</v>
      </c>
      <c r="H433" s="662" t="s">
        <v>1772</v>
      </c>
      <c r="I433" s="662" t="s">
        <v>5036</v>
      </c>
      <c r="J433" s="662" t="s">
        <v>5037</v>
      </c>
      <c r="K433" s="662" t="s">
        <v>1276</v>
      </c>
      <c r="L433" s="663">
        <v>246.44</v>
      </c>
      <c r="M433" s="663">
        <v>246.44</v>
      </c>
      <c r="N433" s="662">
        <v>1</v>
      </c>
      <c r="O433" s="745">
        <v>0.5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50</v>
      </c>
      <c r="B434" s="662" t="s">
        <v>575</v>
      </c>
      <c r="C434" s="662" t="s">
        <v>4575</v>
      </c>
      <c r="D434" s="743" t="s">
        <v>5977</v>
      </c>
      <c r="E434" s="744" t="s">
        <v>4588</v>
      </c>
      <c r="F434" s="662" t="s">
        <v>4572</v>
      </c>
      <c r="G434" s="662" t="s">
        <v>5038</v>
      </c>
      <c r="H434" s="662" t="s">
        <v>1772</v>
      </c>
      <c r="I434" s="662" t="s">
        <v>5039</v>
      </c>
      <c r="J434" s="662" t="s">
        <v>5040</v>
      </c>
      <c r="K434" s="662" t="s">
        <v>5041</v>
      </c>
      <c r="L434" s="663">
        <v>155.69999999999999</v>
      </c>
      <c r="M434" s="663">
        <v>155.69999999999999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50</v>
      </c>
      <c r="B435" s="662" t="s">
        <v>575</v>
      </c>
      <c r="C435" s="662" t="s">
        <v>4575</v>
      </c>
      <c r="D435" s="743" t="s">
        <v>5977</v>
      </c>
      <c r="E435" s="744" t="s">
        <v>4588</v>
      </c>
      <c r="F435" s="662" t="s">
        <v>4572</v>
      </c>
      <c r="G435" s="662" t="s">
        <v>4681</v>
      </c>
      <c r="H435" s="662" t="s">
        <v>576</v>
      </c>
      <c r="I435" s="662" t="s">
        <v>5042</v>
      </c>
      <c r="J435" s="662" t="s">
        <v>5043</v>
      </c>
      <c r="K435" s="662" t="s">
        <v>1065</v>
      </c>
      <c r="L435" s="663">
        <v>70.23</v>
      </c>
      <c r="M435" s="663">
        <v>140.46</v>
      </c>
      <c r="N435" s="662">
        <v>2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50</v>
      </c>
      <c r="B436" s="662" t="s">
        <v>575</v>
      </c>
      <c r="C436" s="662" t="s">
        <v>4575</v>
      </c>
      <c r="D436" s="743" t="s">
        <v>5977</v>
      </c>
      <c r="E436" s="744" t="s">
        <v>4588</v>
      </c>
      <c r="F436" s="662" t="s">
        <v>4572</v>
      </c>
      <c r="G436" s="662" t="s">
        <v>4681</v>
      </c>
      <c r="H436" s="662" t="s">
        <v>1772</v>
      </c>
      <c r="I436" s="662" t="s">
        <v>1853</v>
      </c>
      <c r="J436" s="662" t="s">
        <v>1854</v>
      </c>
      <c r="K436" s="662" t="s">
        <v>1620</v>
      </c>
      <c r="L436" s="663">
        <v>65.540000000000006</v>
      </c>
      <c r="M436" s="663">
        <v>65.540000000000006</v>
      </c>
      <c r="N436" s="662">
        <v>1</v>
      </c>
      <c r="O436" s="745">
        <v>0.5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50</v>
      </c>
      <c r="B437" s="662" t="s">
        <v>575</v>
      </c>
      <c r="C437" s="662" t="s">
        <v>4575</v>
      </c>
      <c r="D437" s="743" t="s">
        <v>5977</v>
      </c>
      <c r="E437" s="744" t="s">
        <v>4588</v>
      </c>
      <c r="F437" s="662" t="s">
        <v>4572</v>
      </c>
      <c r="G437" s="662" t="s">
        <v>4605</v>
      </c>
      <c r="H437" s="662" t="s">
        <v>576</v>
      </c>
      <c r="I437" s="662" t="s">
        <v>4682</v>
      </c>
      <c r="J437" s="662" t="s">
        <v>4683</v>
      </c>
      <c r="K437" s="662" t="s">
        <v>4684</v>
      </c>
      <c r="L437" s="663">
        <v>16.38</v>
      </c>
      <c r="M437" s="663">
        <v>81.899999999999991</v>
      </c>
      <c r="N437" s="662">
        <v>5</v>
      </c>
      <c r="O437" s="745">
        <v>2.5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50</v>
      </c>
      <c r="B438" s="662" t="s">
        <v>575</v>
      </c>
      <c r="C438" s="662" t="s">
        <v>4575</v>
      </c>
      <c r="D438" s="743" t="s">
        <v>5977</v>
      </c>
      <c r="E438" s="744" t="s">
        <v>4588</v>
      </c>
      <c r="F438" s="662" t="s">
        <v>4572</v>
      </c>
      <c r="G438" s="662" t="s">
        <v>4605</v>
      </c>
      <c r="H438" s="662" t="s">
        <v>1772</v>
      </c>
      <c r="I438" s="662" t="s">
        <v>1842</v>
      </c>
      <c r="J438" s="662" t="s">
        <v>1843</v>
      </c>
      <c r="K438" s="662" t="s">
        <v>1402</v>
      </c>
      <c r="L438" s="663">
        <v>35.11</v>
      </c>
      <c r="M438" s="663">
        <v>807.5300000000002</v>
      </c>
      <c r="N438" s="662">
        <v>23</v>
      </c>
      <c r="O438" s="745">
        <v>11.5</v>
      </c>
      <c r="P438" s="663">
        <v>175.55</v>
      </c>
      <c r="Q438" s="678">
        <v>0.21739130434782605</v>
      </c>
      <c r="R438" s="662">
        <v>5</v>
      </c>
      <c r="S438" s="678">
        <v>0.21739130434782608</v>
      </c>
      <c r="T438" s="745">
        <v>2.5</v>
      </c>
      <c r="U438" s="701">
        <v>0.21739130434782608</v>
      </c>
    </row>
    <row r="439" spans="1:21" ht="14.4" customHeight="1" x14ac:dyDescent="0.3">
      <c r="A439" s="661">
        <v>50</v>
      </c>
      <c r="B439" s="662" t="s">
        <v>575</v>
      </c>
      <c r="C439" s="662" t="s">
        <v>4575</v>
      </c>
      <c r="D439" s="743" t="s">
        <v>5977</v>
      </c>
      <c r="E439" s="744" t="s">
        <v>4588</v>
      </c>
      <c r="F439" s="662" t="s">
        <v>4572</v>
      </c>
      <c r="G439" s="662" t="s">
        <v>4605</v>
      </c>
      <c r="H439" s="662" t="s">
        <v>1772</v>
      </c>
      <c r="I439" s="662" t="s">
        <v>1845</v>
      </c>
      <c r="J439" s="662" t="s">
        <v>1846</v>
      </c>
      <c r="K439" s="662" t="s">
        <v>1847</v>
      </c>
      <c r="L439" s="663">
        <v>70.23</v>
      </c>
      <c r="M439" s="663">
        <v>210.69</v>
      </c>
      <c r="N439" s="662">
        <v>3</v>
      </c>
      <c r="O439" s="745">
        <v>1.5</v>
      </c>
      <c r="P439" s="663">
        <v>70.23</v>
      </c>
      <c r="Q439" s="678">
        <v>0.33333333333333337</v>
      </c>
      <c r="R439" s="662">
        <v>1</v>
      </c>
      <c r="S439" s="678">
        <v>0.33333333333333331</v>
      </c>
      <c r="T439" s="745">
        <v>0.5</v>
      </c>
      <c r="U439" s="701">
        <v>0.33333333333333331</v>
      </c>
    </row>
    <row r="440" spans="1:21" ht="14.4" customHeight="1" x14ac:dyDescent="0.3">
      <c r="A440" s="661">
        <v>50</v>
      </c>
      <c r="B440" s="662" t="s">
        <v>575</v>
      </c>
      <c r="C440" s="662" t="s">
        <v>4575</v>
      </c>
      <c r="D440" s="743" t="s">
        <v>5977</v>
      </c>
      <c r="E440" s="744" t="s">
        <v>4588</v>
      </c>
      <c r="F440" s="662" t="s">
        <v>4572</v>
      </c>
      <c r="G440" s="662" t="s">
        <v>4605</v>
      </c>
      <c r="H440" s="662" t="s">
        <v>576</v>
      </c>
      <c r="I440" s="662" t="s">
        <v>4810</v>
      </c>
      <c r="J440" s="662" t="s">
        <v>4811</v>
      </c>
      <c r="K440" s="662" t="s">
        <v>1402</v>
      </c>
      <c r="L440" s="663">
        <v>35.11</v>
      </c>
      <c r="M440" s="663">
        <v>35.11</v>
      </c>
      <c r="N440" s="662">
        <v>1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50</v>
      </c>
      <c r="B441" s="662" t="s">
        <v>575</v>
      </c>
      <c r="C441" s="662" t="s">
        <v>4575</v>
      </c>
      <c r="D441" s="743" t="s">
        <v>5977</v>
      </c>
      <c r="E441" s="744" t="s">
        <v>4588</v>
      </c>
      <c r="F441" s="662" t="s">
        <v>4572</v>
      </c>
      <c r="G441" s="662" t="s">
        <v>5044</v>
      </c>
      <c r="H441" s="662" t="s">
        <v>576</v>
      </c>
      <c r="I441" s="662" t="s">
        <v>5045</v>
      </c>
      <c r="J441" s="662" t="s">
        <v>5046</v>
      </c>
      <c r="K441" s="662" t="s">
        <v>5047</v>
      </c>
      <c r="L441" s="663">
        <v>0</v>
      </c>
      <c r="M441" s="663">
        <v>0</v>
      </c>
      <c r="N441" s="662">
        <v>1</v>
      </c>
      <c r="O441" s="745">
        <v>0.5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50</v>
      </c>
      <c r="B442" s="662" t="s">
        <v>575</v>
      </c>
      <c r="C442" s="662" t="s">
        <v>4575</v>
      </c>
      <c r="D442" s="743" t="s">
        <v>5977</v>
      </c>
      <c r="E442" s="744" t="s">
        <v>4588</v>
      </c>
      <c r="F442" s="662" t="s">
        <v>4572</v>
      </c>
      <c r="G442" s="662" t="s">
        <v>5048</v>
      </c>
      <c r="H442" s="662" t="s">
        <v>576</v>
      </c>
      <c r="I442" s="662" t="s">
        <v>2485</v>
      </c>
      <c r="J442" s="662" t="s">
        <v>5049</v>
      </c>
      <c r="K442" s="662" t="s">
        <v>5050</v>
      </c>
      <c r="L442" s="663">
        <v>0</v>
      </c>
      <c r="M442" s="663">
        <v>0</v>
      </c>
      <c r="N442" s="662">
        <v>1</v>
      </c>
      <c r="O442" s="745">
        <v>1</v>
      </c>
      <c r="P442" s="663"/>
      <c r="Q442" s="678"/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50</v>
      </c>
      <c r="B443" s="662" t="s">
        <v>575</v>
      </c>
      <c r="C443" s="662" t="s">
        <v>4575</v>
      </c>
      <c r="D443" s="743" t="s">
        <v>5977</v>
      </c>
      <c r="E443" s="744" t="s">
        <v>4588</v>
      </c>
      <c r="F443" s="662" t="s">
        <v>4572</v>
      </c>
      <c r="G443" s="662" t="s">
        <v>4812</v>
      </c>
      <c r="H443" s="662" t="s">
        <v>576</v>
      </c>
      <c r="I443" s="662" t="s">
        <v>5051</v>
      </c>
      <c r="J443" s="662" t="s">
        <v>5052</v>
      </c>
      <c r="K443" s="662" t="s">
        <v>4965</v>
      </c>
      <c r="L443" s="663">
        <v>90.1</v>
      </c>
      <c r="M443" s="663">
        <v>90.1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50</v>
      </c>
      <c r="B444" s="662" t="s">
        <v>575</v>
      </c>
      <c r="C444" s="662" t="s">
        <v>4575</v>
      </c>
      <c r="D444" s="743" t="s">
        <v>5977</v>
      </c>
      <c r="E444" s="744" t="s">
        <v>4588</v>
      </c>
      <c r="F444" s="662" t="s">
        <v>4572</v>
      </c>
      <c r="G444" s="662" t="s">
        <v>5053</v>
      </c>
      <c r="H444" s="662" t="s">
        <v>576</v>
      </c>
      <c r="I444" s="662" t="s">
        <v>5054</v>
      </c>
      <c r="J444" s="662" t="s">
        <v>5055</v>
      </c>
      <c r="K444" s="662" t="s">
        <v>5056</v>
      </c>
      <c r="L444" s="663">
        <v>0</v>
      </c>
      <c r="M444" s="663">
        <v>0</v>
      </c>
      <c r="N444" s="662">
        <v>1</v>
      </c>
      <c r="O444" s="745">
        <v>0.5</v>
      </c>
      <c r="P444" s="663"/>
      <c r="Q444" s="678"/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50</v>
      </c>
      <c r="B445" s="662" t="s">
        <v>575</v>
      </c>
      <c r="C445" s="662" t="s">
        <v>4575</v>
      </c>
      <c r="D445" s="743" t="s">
        <v>5977</v>
      </c>
      <c r="E445" s="744" t="s">
        <v>4588</v>
      </c>
      <c r="F445" s="662" t="s">
        <v>4572</v>
      </c>
      <c r="G445" s="662" t="s">
        <v>4688</v>
      </c>
      <c r="H445" s="662" t="s">
        <v>1772</v>
      </c>
      <c r="I445" s="662" t="s">
        <v>1950</v>
      </c>
      <c r="J445" s="662" t="s">
        <v>1951</v>
      </c>
      <c r="K445" s="662" t="s">
        <v>1847</v>
      </c>
      <c r="L445" s="663">
        <v>65.989999999999995</v>
      </c>
      <c r="M445" s="663">
        <v>65.989999999999995</v>
      </c>
      <c r="N445" s="662">
        <v>1</v>
      </c>
      <c r="O445" s="745">
        <v>0.5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50</v>
      </c>
      <c r="B446" s="662" t="s">
        <v>575</v>
      </c>
      <c r="C446" s="662" t="s">
        <v>4575</v>
      </c>
      <c r="D446" s="743" t="s">
        <v>5977</v>
      </c>
      <c r="E446" s="744" t="s">
        <v>4588</v>
      </c>
      <c r="F446" s="662" t="s">
        <v>4572</v>
      </c>
      <c r="G446" s="662" t="s">
        <v>4688</v>
      </c>
      <c r="H446" s="662" t="s">
        <v>576</v>
      </c>
      <c r="I446" s="662" t="s">
        <v>5057</v>
      </c>
      <c r="J446" s="662" t="s">
        <v>5058</v>
      </c>
      <c r="K446" s="662" t="s">
        <v>1507</v>
      </c>
      <c r="L446" s="663">
        <v>0</v>
      </c>
      <c r="M446" s="663">
        <v>0</v>
      </c>
      <c r="N446" s="662">
        <v>1</v>
      </c>
      <c r="O446" s="745">
        <v>0.5</v>
      </c>
      <c r="P446" s="663">
        <v>0</v>
      </c>
      <c r="Q446" s="678"/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50</v>
      </c>
      <c r="B447" s="662" t="s">
        <v>575</v>
      </c>
      <c r="C447" s="662" t="s">
        <v>4575</v>
      </c>
      <c r="D447" s="743" t="s">
        <v>5977</v>
      </c>
      <c r="E447" s="744" t="s">
        <v>4588</v>
      </c>
      <c r="F447" s="662" t="s">
        <v>4572</v>
      </c>
      <c r="G447" s="662" t="s">
        <v>4688</v>
      </c>
      <c r="H447" s="662" t="s">
        <v>576</v>
      </c>
      <c r="I447" s="662" t="s">
        <v>5059</v>
      </c>
      <c r="J447" s="662" t="s">
        <v>5060</v>
      </c>
      <c r="K447" s="662" t="s">
        <v>5061</v>
      </c>
      <c r="L447" s="663">
        <v>0</v>
      </c>
      <c r="M447" s="663">
        <v>0</v>
      </c>
      <c r="N447" s="662">
        <v>1</v>
      </c>
      <c r="O447" s="745">
        <v>0.5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50</v>
      </c>
      <c r="B448" s="662" t="s">
        <v>575</v>
      </c>
      <c r="C448" s="662" t="s">
        <v>4575</v>
      </c>
      <c r="D448" s="743" t="s">
        <v>5977</v>
      </c>
      <c r="E448" s="744" t="s">
        <v>4588</v>
      </c>
      <c r="F448" s="662" t="s">
        <v>4572</v>
      </c>
      <c r="G448" s="662" t="s">
        <v>4689</v>
      </c>
      <c r="H448" s="662" t="s">
        <v>576</v>
      </c>
      <c r="I448" s="662" t="s">
        <v>5062</v>
      </c>
      <c r="J448" s="662" t="s">
        <v>1024</v>
      </c>
      <c r="K448" s="662" t="s">
        <v>5063</v>
      </c>
      <c r="L448" s="663">
        <v>0</v>
      </c>
      <c r="M448" s="663">
        <v>0</v>
      </c>
      <c r="N448" s="662">
        <v>1</v>
      </c>
      <c r="O448" s="745">
        <v>0.5</v>
      </c>
      <c r="P448" s="663"/>
      <c r="Q448" s="678"/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50</v>
      </c>
      <c r="B449" s="662" t="s">
        <v>575</v>
      </c>
      <c r="C449" s="662" t="s">
        <v>4575</v>
      </c>
      <c r="D449" s="743" t="s">
        <v>5977</v>
      </c>
      <c r="E449" s="744" t="s">
        <v>4588</v>
      </c>
      <c r="F449" s="662" t="s">
        <v>4572</v>
      </c>
      <c r="G449" s="662" t="s">
        <v>4822</v>
      </c>
      <c r="H449" s="662" t="s">
        <v>576</v>
      </c>
      <c r="I449" s="662" t="s">
        <v>1005</v>
      </c>
      <c r="J449" s="662" t="s">
        <v>764</v>
      </c>
      <c r="K449" s="662" t="s">
        <v>4912</v>
      </c>
      <c r="L449" s="663">
        <v>55.14</v>
      </c>
      <c r="M449" s="663">
        <v>55.14</v>
      </c>
      <c r="N449" s="662">
        <v>1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50</v>
      </c>
      <c r="B450" s="662" t="s">
        <v>575</v>
      </c>
      <c r="C450" s="662" t="s">
        <v>4575</v>
      </c>
      <c r="D450" s="743" t="s">
        <v>5977</v>
      </c>
      <c r="E450" s="744" t="s">
        <v>4588</v>
      </c>
      <c r="F450" s="662" t="s">
        <v>4572</v>
      </c>
      <c r="G450" s="662" t="s">
        <v>5064</v>
      </c>
      <c r="H450" s="662" t="s">
        <v>576</v>
      </c>
      <c r="I450" s="662" t="s">
        <v>5065</v>
      </c>
      <c r="J450" s="662" t="s">
        <v>5066</v>
      </c>
      <c r="K450" s="662" t="s">
        <v>5067</v>
      </c>
      <c r="L450" s="663">
        <v>0</v>
      </c>
      <c r="M450" s="663">
        <v>0</v>
      </c>
      <c r="N450" s="662">
        <v>1</v>
      </c>
      <c r="O450" s="745">
        <v>0.5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50</v>
      </c>
      <c r="B451" s="662" t="s">
        <v>575</v>
      </c>
      <c r="C451" s="662" t="s">
        <v>4575</v>
      </c>
      <c r="D451" s="743" t="s">
        <v>5977</v>
      </c>
      <c r="E451" s="744" t="s">
        <v>4588</v>
      </c>
      <c r="F451" s="662" t="s">
        <v>4572</v>
      </c>
      <c r="G451" s="662" t="s">
        <v>5068</v>
      </c>
      <c r="H451" s="662" t="s">
        <v>576</v>
      </c>
      <c r="I451" s="662" t="s">
        <v>5069</v>
      </c>
      <c r="J451" s="662" t="s">
        <v>5070</v>
      </c>
      <c r="K451" s="662" t="s">
        <v>1402</v>
      </c>
      <c r="L451" s="663">
        <v>0</v>
      </c>
      <c r="M451" s="663">
        <v>0</v>
      </c>
      <c r="N451" s="662">
        <v>1</v>
      </c>
      <c r="O451" s="745">
        <v>1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50</v>
      </c>
      <c r="B452" s="662" t="s">
        <v>575</v>
      </c>
      <c r="C452" s="662" t="s">
        <v>4575</v>
      </c>
      <c r="D452" s="743" t="s">
        <v>5977</v>
      </c>
      <c r="E452" s="744" t="s">
        <v>4588</v>
      </c>
      <c r="F452" s="662" t="s">
        <v>4572</v>
      </c>
      <c r="G452" s="662" t="s">
        <v>5071</v>
      </c>
      <c r="H452" s="662" t="s">
        <v>576</v>
      </c>
      <c r="I452" s="662" t="s">
        <v>5072</v>
      </c>
      <c r="J452" s="662" t="s">
        <v>5073</v>
      </c>
      <c r="K452" s="662" t="s">
        <v>5074</v>
      </c>
      <c r="L452" s="663">
        <v>0</v>
      </c>
      <c r="M452" s="663">
        <v>0</v>
      </c>
      <c r="N452" s="662">
        <v>1</v>
      </c>
      <c r="O452" s="745">
        <v>0.5</v>
      </c>
      <c r="P452" s="663"/>
      <c r="Q452" s="678"/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50</v>
      </c>
      <c r="B453" s="662" t="s">
        <v>575</v>
      </c>
      <c r="C453" s="662" t="s">
        <v>4575</v>
      </c>
      <c r="D453" s="743" t="s">
        <v>5977</v>
      </c>
      <c r="E453" s="744" t="s">
        <v>4588</v>
      </c>
      <c r="F453" s="662" t="s">
        <v>4572</v>
      </c>
      <c r="G453" s="662" t="s">
        <v>4606</v>
      </c>
      <c r="H453" s="662" t="s">
        <v>576</v>
      </c>
      <c r="I453" s="662" t="s">
        <v>4607</v>
      </c>
      <c r="J453" s="662" t="s">
        <v>4608</v>
      </c>
      <c r="K453" s="662" t="s">
        <v>4609</v>
      </c>
      <c r="L453" s="663">
        <v>0</v>
      </c>
      <c r="M453" s="663">
        <v>0</v>
      </c>
      <c r="N453" s="662">
        <v>7</v>
      </c>
      <c r="O453" s="745">
        <v>3.5</v>
      </c>
      <c r="P453" s="663">
        <v>0</v>
      </c>
      <c r="Q453" s="678"/>
      <c r="R453" s="662">
        <v>2</v>
      </c>
      <c r="S453" s="678">
        <v>0.2857142857142857</v>
      </c>
      <c r="T453" s="745">
        <v>1</v>
      </c>
      <c r="U453" s="701">
        <v>0.2857142857142857</v>
      </c>
    </row>
    <row r="454" spans="1:21" ht="14.4" customHeight="1" x14ac:dyDescent="0.3">
      <c r="A454" s="661">
        <v>50</v>
      </c>
      <c r="B454" s="662" t="s">
        <v>575</v>
      </c>
      <c r="C454" s="662" t="s">
        <v>4575</v>
      </c>
      <c r="D454" s="743" t="s">
        <v>5977</v>
      </c>
      <c r="E454" s="744" t="s">
        <v>4588</v>
      </c>
      <c r="F454" s="662" t="s">
        <v>4572</v>
      </c>
      <c r="G454" s="662" t="s">
        <v>4830</v>
      </c>
      <c r="H454" s="662" t="s">
        <v>576</v>
      </c>
      <c r="I454" s="662" t="s">
        <v>5075</v>
      </c>
      <c r="J454" s="662" t="s">
        <v>5076</v>
      </c>
      <c r="K454" s="662" t="s">
        <v>4833</v>
      </c>
      <c r="L454" s="663">
        <v>46.25</v>
      </c>
      <c r="M454" s="663">
        <v>46.25</v>
      </c>
      <c r="N454" s="662">
        <v>1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50</v>
      </c>
      <c r="B455" s="662" t="s">
        <v>575</v>
      </c>
      <c r="C455" s="662" t="s">
        <v>4575</v>
      </c>
      <c r="D455" s="743" t="s">
        <v>5977</v>
      </c>
      <c r="E455" s="744" t="s">
        <v>4588</v>
      </c>
      <c r="F455" s="662" t="s">
        <v>4572</v>
      </c>
      <c r="G455" s="662" t="s">
        <v>4839</v>
      </c>
      <c r="H455" s="662" t="s">
        <v>1772</v>
      </c>
      <c r="I455" s="662" t="s">
        <v>1938</v>
      </c>
      <c r="J455" s="662" t="s">
        <v>1939</v>
      </c>
      <c r="K455" s="662" t="s">
        <v>1940</v>
      </c>
      <c r="L455" s="663">
        <v>30.83</v>
      </c>
      <c r="M455" s="663">
        <v>30.83</v>
      </c>
      <c r="N455" s="662">
        <v>1</v>
      </c>
      <c r="O455" s="745">
        <v>0.5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50</v>
      </c>
      <c r="B456" s="662" t="s">
        <v>575</v>
      </c>
      <c r="C456" s="662" t="s">
        <v>4575</v>
      </c>
      <c r="D456" s="743" t="s">
        <v>5977</v>
      </c>
      <c r="E456" s="744" t="s">
        <v>4588</v>
      </c>
      <c r="F456" s="662" t="s">
        <v>4572</v>
      </c>
      <c r="G456" s="662" t="s">
        <v>4839</v>
      </c>
      <c r="H456" s="662" t="s">
        <v>1772</v>
      </c>
      <c r="I456" s="662" t="s">
        <v>1935</v>
      </c>
      <c r="J456" s="662" t="s">
        <v>1936</v>
      </c>
      <c r="K456" s="662" t="s">
        <v>1717</v>
      </c>
      <c r="L456" s="663">
        <v>46.25</v>
      </c>
      <c r="M456" s="663">
        <v>92.5</v>
      </c>
      <c r="N456" s="662">
        <v>2</v>
      </c>
      <c r="O456" s="745">
        <v>1.5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50</v>
      </c>
      <c r="B457" s="662" t="s">
        <v>575</v>
      </c>
      <c r="C457" s="662" t="s">
        <v>4575</v>
      </c>
      <c r="D457" s="743" t="s">
        <v>5977</v>
      </c>
      <c r="E457" s="744" t="s">
        <v>4588</v>
      </c>
      <c r="F457" s="662" t="s">
        <v>4572</v>
      </c>
      <c r="G457" s="662" t="s">
        <v>4839</v>
      </c>
      <c r="H457" s="662" t="s">
        <v>576</v>
      </c>
      <c r="I457" s="662" t="s">
        <v>4840</v>
      </c>
      <c r="J457" s="662" t="s">
        <v>4841</v>
      </c>
      <c r="K457" s="662" t="s">
        <v>1940</v>
      </c>
      <c r="L457" s="663">
        <v>30.83</v>
      </c>
      <c r="M457" s="663">
        <v>30.83</v>
      </c>
      <c r="N457" s="662">
        <v>1</v>
      </c>
      <c r="O457" s="745">
        <v>0.5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50</v>
      </c>
      <c r="B458" s="662" t="s">
        <v>575</v>
      </c>
      <c r="C458" s="662" t="s">
        <v>4575</v>
      </c>
      <c r="D458" s="743" t="s">
        <v>5977</v>
      </c>
      <c r="E458" s="744" t="s">
        <v>4588</v>
      </c>
      <c r="F458" s="662" t="s">
        <v>4572</v>
      </c>
      <c r="G458" s="662" t="s">
        <v>4839</v>
      </c>
      <c r="H458" s="662" t="s">
        <v>576</v>
      </c>
      <c r="I458" s="662" t="s">
        <v>5077</v>
      </c>
      <c r="J458" s="662" t="s">
        <v>1936</v>
      </c>
      <c r="K458" s="662" t="s">
        <v>5078</v>
      </c>
      <c r="L458" s="663">
        <v>0</v>
      </c>
      <c r="M458" s="663">
        <v>0</v>
      </c>
      <c r="N458" s="662">
        <v>1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50</v>
      </c>
      <c r="B459" s="662" t="s">
        <v>575</v>
      </c>
      <c r="C459" s="662" t="s">
        <v>4575</v>
      </c>
      <c r="D459" s="743" t="s">
        <v>5977</v>
      </c>
      <c r="E459" s="744" t="s">
        <v>4588</v>
      </c>
      <c r="F459" s="662" t="s">
        <v>4572</v>
      </c>
      <c r="G459" s="662" t="s">
        <v>4839</v>
      </c>
      <c r="H459" s="662" t="s">
        <v>576</v>
      </c>
      <c r="I459" s="662" t="s">
        <v>5079</v>
      </c>
      <c r="J459" s="662" t="s">
        <v>5080</v>
      </c>
      <c r="K459" s="662" t="s">
        <v>1940</v>
      </c>
      <c r="L459" s="663">
        <v>30.83</v>
      </c>
      <c r="M459" s="663">
        <v>30.83</v>
      </c>
      <c r="N459" s="662">
        <v>1</v>
      </c>
      <c r="O459" s="745">
        <v>0.5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50</v>
      </c>
      <c r="B460" s="662" t="s">
        <v>575</v>
      </c>
      <c r="C460" s="662" t="s">
        <v>4575</v>
      </c>
      <c r="D460" s="743" t="s">
        <v>5977</v>
      </c>
      <c r="E460" s="744" t="s">
        <v>4588</v>
      </c>
      <c r="F460" s="662" t="s">
        <v>4572</v>
      </c>
      <c r="G460" s="662" t="s">
        <v>4839</v>
      </c>
      <c r="H460" s="662" t="s">
        <v>576</v>
      </c>
      <c r="I460" s="662" t="s">
        <v>5081</v>
      </c>
      <c r="J460" s="662" t="s">
        <v>4585</v>
      </c>
      <c r="K460" s="662"/>
      <c r="L460" s="663">
        <v>0</v>
      </c>
      <c r="M460" s="663">
        <v>0</v>
      </c>
      <c r="N460" s="662">
        <v>1</v>
      </c>
      <c r="O460" s="745">
        <v>1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50</v>
      </c>
      <c r="B461" s="662" t="s">
        <v>575</v>
      </c>
      <c r="C461" s="662" t="s">
        <v>4575</v>
      </c>
      <c r="D461" s="743" t="s">
        <v>5977</v>
      </c>
      <c r="E461" s="744" t="s">
        <v>4588</v>
      </c>
      <c r="F461" s="662" t="s">
        <v>4572</v>
      </c>
      <c r="G461" s="662" t="s">
        <v>4613</v>
      </c>
      <c r="H461" s="662" t="s">
        <v>576</v>
      </c>
      <c r="I461" s="662" t="s">
        <v>1098</v>
      </c>
      <c r="J461" s="662" t="s">
        <v>1099</v>
      </c>
      <c r="K461" s="662" t="s">
        <v>1100</v>
      </c>
      <c r="L461" s="663">
        <v>107.57</v>
      </c>
      <c r="M461" s="663">
        <v>107.57</v>
      </c>
      <c r="N461" s="662">
        <v>1</v>
      </c>
      <c r="O461" s="745">
        <v>1</v>
      </c>
      <c r="P461" s="663">
        <v>107.57</v>
      </c>
      <c r="Q461" s="678">
        <v>1</v>
      </c>
      <c r="R461" s="662">
        <v>1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50</v>
      </c>
      <c r="B462" s="662" t="s">
        <v>575</v>
      </c>
      <c r="C462" s="662" t="s">
        <v>4575</v>
      </c>
      <c r="D462" s="743" t="s">
        <v>5977</v>
      </c>
      <c r="E462" s="744" t="s">
        <v>4588</v>
      </c>
      <c r="F462" s="662" t="s">
        <v>4572</v>
      </c>
      <c r="G462" s="662" t="s">
        <v>4613</v>
      </c>
      <c r="H462" s="662" t="s">
        <v>576</v>
      </c>
      <c r="I462" s="662" t="s">
        <v>4614</v>
      </c>
      <c r="J462" s="662" t="s">
        <v>4615</v>
      </c>
      <c r="K462" s="662" t="s">
        <v>1126</v>
      </c>
      <c r="L462" s="663">
        <v>0</v>
      </c>
      <c r="M462" s="663">
        <v>0</v>
      </c>
      <c r="N462" s="662">
        <v>1</v>
      </c>
      <c r="O462" s="745">
        <v>0.5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50</v>
      </c>
      <c r="B463" s="662" t="s">
        <v>575</v>
      </c>
      <c r="C463" s="662" t="s">
        <v>4575</v>
      </c>
      <c r="D463" s="743" t="s">
        <v>5977</v>
      </c>
      <c r="E463" s="744" t="s">
        <v>4588</v>
      </c>
      <c r="F463" s="662" t="s">
        <v>4572</v>
      </c>
      <c r="G463" s="662" t="s">
        <v>4613</v>
      </c>
      <c r="H463" s="662" t="s">
        <v>576</v>
      </c>
      <c r="I463" s="662" t="s">
        <v>4616</v>
      </c>
      <c r="J463" s="662" t="s">
        <v>844</v>
      </c>
      <c r="K463" s="662" t="s">
        <v>1126</v>
      </c>
      <c r="L463" s="663">
        <v>0</v>
      </c>
      <c r="M463" s="663">
        <v>0</v>
      </c>
      <c r="N463" s="662">
        <v>4</v>
      </c>
      <c r="O463" s="745">
        <v>2.5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50</v>
      </c>
      <c r="B464" s="662" t="s">
        <v>575</v>
      </c>
      <c r="C464" s="662" t="s">
        <v>4575</v>
      </c>
      <c r="D464" s="743" t="s">
        <v>5977</v>
      </c>
      <c r="E464" s="744" t="s">
        <v>4588</v>
      </c>
      <c r="F464" s="662" t="s">
        <v>4572</v>
      </c>
      <c r="G464" s="662" t="s">
        <v>4613</v>
      </c>
      <c r="H464" s="662" t="s">
        <v>576</v>
      </c>
      <c r="I464" s="662" t="s">
        <v>843</v>
      </c>
      <c r="J464" s="662" t="s">
        <v>844</v>
      </c>
      <c r="K464" s="662" t="s">
        <v>845</v>
      </c>
      <c r="L464" s="663">
        <v>40.340000000000003</v>
      </c>
      <c r="M464" s="663">
        <v>40.340000000000003</v>
      </c>
      <c r="N464" s="662">
        <v>1</v>
      </c>
      <c r="O464" s="745">
        <v>0.5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50</v>
      </c>
      <c r="B465" s="662" t="s">
        <v>575</v>
      </c>
      <c r="C465" s="662" t="s">
        <v>4575</v>
      </c>
      <c r="D465" s="743" t="s">
        <v>5977</v>
      </c>
      <c r="E465" s="744" t="s">
        <v>4588</v>
      </c>
      <c r="F465" s="662" t="s">
        <v>4572</v>
      </c>
      <c r="G465" s="662" t="s">
        <v>4613</v>
      </c>
      <c r="H465" s="662" t="s">
        <v>576</v>
      </c>
      <c r="I465" s="662" t="s">
        <v>2488</v>
      </c>
      <c r="J465" s="662" t="s">
        <v>2489</v>
      </c>
      <c r="K465" s="662" t="s">
        <v>2000</v>
      </c>
      <c r="L465" s="663">
        <v>32.270000000000003</v>
      </c>
      <c r="M465" s="663">
        <v>32.270000000000003</v>
      </c>
      <c r="N465" s="662">
        <v>1</v>
      </c>
      <c r="O465" s="745">
        <v>0.5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50</v>
      </c>
      <c r="B466" s="662" t="s">
        <v>575</v>
      </c>
      <c r="C466" s="662" t="s">
        <v>4575</v>
      </c>
      <c r="D466" s="743" t="s">
        <v>5977</v>
      </c>
      <c r="E466" s="744" t="s">
        <v>4588</v>
      </c>
      <c r="F466" s="662" t="s">
        <v>4572</v>
      </c>
      <c r="G466" s="662" t="s">
        <v>4701</v>
      </c>
      <c r="H466" s="662" t="s">
        <v>576</v>
      </c>
      <c r="I466" s="662" t="s">
        <v>1075</v>
      </c>
      <c r="J466" s="662" t="s">
        <v>1076</v>
      </c>
      <c r="K466" s="662" t="s">
        <v>1077</v>
      </c>
      <c r="L466" s="663">
        <v>33</v>
      </c>
      <c r="M466" s="663">
        <v>198</v>
      </c>
      <c r="N466" s="662">
        <v>6</v>
      </c>
      <c r="O466" s="745">
        <v>3.5</v>
      </c>
      <c r="P466" s="663">
        <v>66</v>
      </c>
      <c r="Q466" s="678">
        <v>0.33333333333333331</v>
      </c>
      <c r="R466" s="662">
        <v>2</v>
      </c>
      <c r="S466" s="678">
        <v>0.33333333333333331</v>
      </c>
      <c r="T466" s="745">
        <v>1</v>
      </c>
      <c r="U466" s="701">
        <v>0.2857142857142857</v>
      </c>
    </row>
    <row r="467" spans="1:21" ht="14.4" customHeight="1" x14ac:dyDescent="0.3">
      <c r="A467" s="661">
        <v>50</v>
      </c>
      <c r="B467" s="662" t="s">
        <v>575</v>
      </c>
      <c r="C467" s="662" t="s">
        <v>4575</v>
      </c>
      <c r="D467" s="743" t="s">
        <v>5977</v>
      </c>
      <c r="E467" s="744" t="s">
        <v>4588</v>
      </c>
      <c r="F467" s="662" t="s">
        <v>4572</v>
      </c>
      <c r="G467" s="662" t="s">
        <v>4849</v>
      </c>
      <c r="H467" s="662" t="s">
        <v>576</v>
      </c>
      <c r="I467" s="662" t="s">
        <v>3163</v>
      </c>
      <c r="J467" s="662" t="s">
        <v>4853</v>
      </c>
      <c r="K467" s="662" t="s">
        <v>4731</v>
      </c>
      <c r="L467" s="663">
        <v>45.86</v>
      </c>
      <c r="M467" s="663">
        <v>45.86</v>
      </c>
      <c r="N467" s="662">
        <v>1</v>
      </c>
      <c r="O467" s="745">
        <v>0.5</v>
      </c>
      <c r="P467" s="663">
        <v>45.86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50</v>
      </c>
      <c r="B468" s="662" t="s">
        <v>575</v>
      </c>
      <c r="C468" s="662" t="s">
        <v>4575</v>
      </c>
      <c r="D468" s="743" t="s">
        <v>5977</v>
      </c>
      <c r="E468" s="744" t="s">
        <v>4588</v>
      </c>
      <c r="F468" s="662" t="s">
        <v>4572</v>
      </c>
      <c r="G468" s="662" t="s">
        <v>4849</v>
      </c>
      <c r="H468" s="662" t="s">
        <v>576</v>
      </c>
      <c r="I468" s="662" t="s">
        <v>997</v>
      </c>
      <c r="J468" s="662" t="s">
        <v>998</v>
      </c>
      <c r="K468" s="662" t="s">
        <v>5082</v>
      </c>
      <c r="L468" s="663">
        <v>45.86</v>
      </c>
      <c r="M468" s="663">
        <v>45.86</v>
      </c>
      <c r="N468" s="662">
        <v>1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50</v>
      </c>
      <c r="B469" s="662" t="s">
        <v>575</v>
      </c>
      <c r="C469" s="662" t="s">
        <v>4575</v>
      </c>
      <c r="D469" s="743" t="s">
        <v>5977</v>
      </c>
      <c r="E469" s="744" t="s">
        <v>4588</v>
      </c>
      <c r="F469" s="662" t="s">
        <v>4572</v>
      </c>
      <c r="G469" s="662" t="s">
        <v>5083</v>
      </c>
      <c r="H469" s="662" t="s">
        <v>576</v>
      </c>
      <c r="I469" s="662" t="s">
        <v>836</v>
      </c>
      <c r="J469" s="662" t="s">
        <v>837</v>
      </c>
      <c r="K469" s="662" t="s">
        <v>5084</v>
      </c>
      <c r="L469" s="663">
        <v>0</v>
      </c>
      <c r="M469" s="663">
        <v>0</v>
      </c>
      <c r="N469" s="662">
        <v>1</v>
      </c>
      <c r="O469" s="745">
        <v>0.5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50</v>
      </c>
      <c r="B470" s="662" t="s">
        <v>575</v>
      </c>
      <c r="C470" s="662" t="s">
        <v>4575</v>
      </c>
      <c r="D470" s="743" t="s">
        <v>5977</v>
      </c>
      <c r="E470" s="744" t="s">
        <v>4588</v>
      </c>
      <c r="F470" s="662" t="s">
        <v>4572</v>
      </c>
      <c r="G470" s="662" t="s">
        <v>5083</v>
      </c>
      <c r="H470" s="662" t="s">
        <v>576</v>
      </c>
      <c r="I470" s="662" t="s">
        <v>840</v>
      </c>
      <c r="J470" s="662" t="s">
        <v>841</v>
      </c>
      <c r="K470" s="662" t="s">
        <v>5085</v>
      </c>
      <c r="L470" s="663">
        <v>0</v>
      </c>
      <c r="M470" s="663">
        <v>0</v>
      </c>
      <c r="N470" s="662">
        <v>1</v>
      </c>
      <c r="O470" s="745">
        <v>0.5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50</v>
      </c>
      <c r="B471" s="662" t="s">
        <v>575</v>
      </c>
      <c r="C471" s="662" t="s">
        <v>4575</v>
      </c>
      <c r="D471" s="743" t="s">
        <v>5977</v>
      </c>
      <c r="E471" s="744" t="s">
        <v>4588</v>
      </c>
      <c r="F471" s="662" t="s">
        <v>4572</v>
      </c>
      <c r="G471" s="662" t="s">
        <v>5086</v>
      </c>
      <c r="H471" s="662" t="s">
        <v>576</v>
      </c>
      <c r="I471" s="662" t="s">
        <v>5087</v>
      </c>
      <c r="J471" s="662" t="s">
        <v>4585</v>
      </c>
      <c r="K471" s="662"/>
      <c r="L471" s="663">
        <v>0</v>
      </c>
      <c r="M471" s="663">
        <v>0</v>
      </c>
      <c r="N471" s="662">
        <v>2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50</v>
      </c>
      <c r="B472" s="662" t="s">
        <v>575</v>
      </c>
      <c r="C472" s="662" t="s">
        <v>4575</v>
      </c>
      <c r="D472" s="743" t="s">
        <v>5977</v>
      </c>
      <c r="E472" s="744" t="s">
        <v>4588</v>
      </c>
      <c r="F472" s="662" t="s">
        <v>4572</v>
      </c>
      <c r="G472" s="662" t="s">
        <v>4707</v>
      </c>
      <c r="H472" s="662" t="s">
        <v>576</v>
      </c>
      <c r="I472" s="662" t="s">
        <v>5088</v>
      </c>
      <c r="J472" s="662" t="s">
        <v>5089</v>
      </c>
      <c r="K472" s="662" t="s">
        <v>5090</v>
      </c>
      <c r="L472" s="663">
        <v>0</v>
      </c>
      <c r="M472" s="663">
        <v>0</v>
      </c>
      <c r="N472" s="662">
        <v>1</v>
      </c>
      <c r="O472" s="745">
        <v>0.5</v>
      </c>
      <c r="P472" s="663">
        <v>0</v>
      </c>
      <c r="Q472" s="678"/>
      <c r="R472" s="662">
        <v>1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50</v>
      </c>
      <c r="B473" s="662" t="s">
        <v>575</v>
      </c>
      <c r="C473" s="662" t="s">
        <v>4575</v>
      </c>
      <c r="D473" s="743" t="s">
        <v>5977</v>
      </c>
      <c r="E473" s="744" t="s">
        <v>4588</v>
      </c>
      <c r="F473" s="662" t="s">
        <v>4572</v>
      </c>
      <c r="G473" s="662" t="s">
        <v>4618</v>
      </c>
      <c r="H473" s="662" t="s">
        <v>576</v>
      </c>
      <c r="I473" s="662" t="s">
        <v>4873</v>
      </c>
      <c r="J473" s="662" t="s">
        <v>3032</v>
      </c>
      <c r="K473" s="662" t="s">
        <v>3041</v>
      </c>
      <c r="L473" s="663">
        <v>100.11</v>
      </c>
      <c r="M473" s="663">
        <v>100.11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50</v>
      </c>
      <c r="B474" s="662" t="s">
        <v>575</v>
      </c>
      <c r="C474" s="662" t="s">
        <v>4575</v>
      </c>
      <c r="D474" s="743" t="s">
        <v>5977</v>
      </c>
      <c r="E474" s="744" t="s">
        <v>4588</v>
      </c>
      <c r="F474" s="662" t="s">
        <v>4572</v>
      </c>
      <c r="G474" s="662" t="s">
        <v>4618</v>
      </c>
      <c r="H474" s="662" t="s">
        <v>1772</v>
      </c>
      <c r="I474" s="662" t="s">
        <v>2099</v>
      </c>
      <c r="J474" s="662" t="s">
        <v>2100</v>
      </c>
      <c r="K474" s="662" t="s">
        <v>2101</v>
      </c>
      <c r="L474" s="663">
        <v>93.43</v>
      </c>
      <c r="M474" s="663">
        <v>1681.7400000000007</v>
      </c>
      <c r="N474" s="662">
        <v>18</v>
      </c>
      <c r="O474" s="745">
        <v>9</v>
      </c>
      <c r="P474" s="663">
        <v>93.43</v>
      </c>
      <c r="Q474" s="678">
        <v>5.5555555555555539E-2</v>
      </c>
      <c r="R474" s="662">
        <v>1</v>
      </c>
      <c r="S474" s="678">
        <v>5.5555555555555552E-2</v>
      </c>
      <c r="T474" s="745">
        <v>0.5</v>
      </c>
      <c r="U474" s="701">
        <v>5.5555555555555552E-2</v>
      </c>
    </row>
    <row r="475" spans="1:21" ht="14.4" customHeight="1" x14ac:dyDescent="0.3">
      <c r="A475" s="661">
        <v>50</v>
      </c>
      <c r="B475" s="662" t="s">
        <v>575</v>
      </c>
      <c r="C475" s="662" t="s">
        <v>4575</v>
      </c>
      <c r="D475" s="743" t="s">
        <v>5977</v>
      </c>
      <c r="E475" s="744" t="s">
        <v>4588</v>
      </c>
      <c r="F475" s="662" t="s">
        <v>4572</v>
      </c>
      <c r="G475" s="662" t="s">
        <v>4618</v>
      </c>
      <c r="H475" s="662" t="s">
        <v>576</v>
      </c>
      <c r="I475" s="662" t="s">
        <v>5091</v>
      </c>
      <c r="J475" s="662" t="s">
        <v>5092</v>
      </c>
      <c r="K475" s="662" t="s">
        <v>3041</v>
      </c>
      <c r="L475" s="663">
        <v>0</v>
      </c>
      <c r="M475" s="663">
        <v>0</v>
      </c>
      <c r="N475" s="662">
        <v>1</v>
      </c>
      <c r="O475" s="745">
        <v>0.5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50</v>
      </c>
      <c r="B476" s="662" t="s">
        <v>575</v>
      </c>
      <c r="C476" s="662" t="s">
        <v>4575</v>
      </c>
      <c r="D476" s="743" t="s">
        <v>5977</v>
      </c>
      <c r="E476" s="744" t="s">
        <v>4588</v>
      </c>
      <c r="F476" s="662" t="s">
        <v>4572</v>
      </c>
      <c r="G476" s="662" t="s">
        <v>4618</v>
      </c>
      <c r="H476" s="662" t="s">
        <v>576</v>
      </c>
      <c r="I476" s="662" t="s">
        <v>4874</v>
      </c>
      <c r="J476" s="662" t="s">
        <v>3032</v>
      </c>
      <c r="K476" s="662" t="s">
        <v>3041</v>
      </c>
      <c r="L476" s="663">
        <v>0</v>
      </c>
      <c r="M476" s="663">
        <v>0</v>
      </c>
      <c r="N476" s="662">
        <v>1</v>
      </c>
      <c r="O476" s="745">
        <v>0.5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50</v>
      </c>
      <c r="B477" s="662" t="s">
        <v>575</v>
      </c>
      <c r="C477" s="662" t="s">
        <v>4575</v>
      </c>
      <c r="D477" s="743" t="s">
        <v>5977</v>
      </c>
      <c r="E477" s="744" t="s">
        <v>4588</v>
      </c>
      <c r="F477" s="662" t="s">
        <v>4572</v>
      </c>
      <c r="G477" s="662" t="s">
        <v>4618</v>
      </c>
      <c r="H477" s="662" t="s">
        <v>576</v>
      </c>
      <c r="I477" s="662" t="s">
        <v>5093</v>
      </c>
      <c r="J477" s="662" t="s">
        <v>2100</v>
      </c>
      <c r="K477" s="662" t="s">
        <v>5094</v>
      </c>
      <c r="L477" s="663">
        <v>0</v>
      </c>
      <c r="M477" s="663">
        <v>0</v>
      </c>
      <c r="N477" s="662">
        <v>2</v>
      </c>
      <c r="O477" s="745">
        <v>1</v>
      </c>
      <c r="P477" s="663">
        <v>0</v>
      </c>
      <c r="Q477" s="678"/>
      <c r="R477" s="662">
        <v>1</v>
      </c>
      <c r="S477" s="678">
        <v>0.5</v>
      </c>
      <c r="T477" s="745">
        <v>0.5</v>
      </c>
      <c r="U477" s="701">
        <v>0.5</v>
      </c>
    </row>
    <row r="478" spans="1:21" ht="14.4" customHeight="1" x14ac:dyDescent="0.3">
      <c r="A478" s="661">
        <v>50</v>
      </c>
      <c r="B478" s="662" t="s">
        <v>575</v>
      </c>
      <c r="C478" s="662" t="s">
        <v>4575</v>
      </c>
      <c r="D478" s="743" t="s">
        <v>5977</v>
      </c>
      <c r="E478" s="744" t="s">
        <v>4588</v>
      </c>
      <c r="F478" s="662" t="s">
        <v>4572</v>
      </c>
      <c r="G478" s="662" t="s">
        <v>4618</v>
      </c>
      <c r="H478" s="662" t="s">
        <v>576</v>
      </c>
      <c r="I478" s="662" t="s">
        <v>5095</v>
      </c>
      <c r="J478" s="662" t="s">
        <v>2100</v>
      </c>
      <c r="K478" s="662" t="s">
        <v>3041</v>
      </c>
      <c r="L478" s="663">
        <v>0</v>
      </c>
      <c r="M478" s="663">
        <v>0</v>
      </c>
      <c r="N478" s="662">
        <v>3</v>
      </c>
      <c r="O478" s="745">
        <v>1.5</v>
      </c>
      <c r="P478" s="663">
        <v>0</v>
      </c>
      <c r="Q478" s="678"/>
      <c r="R478" s="662">
        <v>1</v>
      </c>
      <c r="S478" s="678">
        <v>0.33333333333333331</v>
      </c>
      <c r="T478" s="745">
        <v>0.5</v>
      </c>
      <c r="U478" s="701">
        <v>0.33333333333333331</v>
      </c>
    </row>
    <row r="479" spans="1:21" ht="14.4" customHeight="1" x14ac:dyDescent="0.3">
      <c r="A479" s="661">
        <v>50</v>
      </c>
      <c r="B479" s="662" t="s">
        <v>575</v>
      </c>
      <c r="C479" s="662" t="s">
        <v>4575</v>
      </c>
      <c r="D479" s="743" t="s">
        <v>5977</v>
      </c>
      <c r="E479" s="744" t="s">
        <v>4588</v>
      </c>
      <c r="F479" s="662" t="s">
        <v>4572</v>
      </c>
      <c r="G479" s="662" t="s">
        <v>4618</v>
      </c>
      <c r="H479" s="662" t="s">
        <v>576</v>
      </c>
      <c r="I479" s="662" t="s">
        <v>5096</v>
      </c>
      <c r="J479" s="662" t="s">
        <v>5097</v>
      </c>
      <c r="K479" s="662" t="s">
        <v>2101</v>
      </c>
      <c r="L479" s="663">
        <v>0</v>
      </c>
      <c r="M479" s="663">
        <v>0</v>
      </c>
      <c r="N479" s="662">
        <v>1</v>
      </c>
      <c r="O479" s="745">
        <v>0.5</v>
      </c>
      <c r="P479" s="663"/>
      <c r="Q479" s="678"/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50</v>
      </c>
      <c r="B480" s="662" t="s">
        <v>575</v>
      </c>
      <c r="C480" s="662" t="s">
        <v>4575</v>
      </c>
      <c r="D480" s="743" t="s">
        <v>5977</v>
      </c>
      <c r="E480" s="744" t="s">
        <v>4588</v>
      </c>
      <c r="F480" s="662" t="s">
        <v>4572</v>
      </c>
      <c r="G480" s="662" t="s">
        <v>5098</v>
      </c>
      <c r="H480" s="662" t="s">
        <v>576</v>
      </c>
      <c r="I480" s="662" t="s">
        <v>5099</v>
      </c>
      <c r="J480" s="662" t="s">
        <v>5100</v>
      </c>
      <c r="K480" s="662" t="s">
        <v>5101</v>
      </c>
      <c r="L480" s="663">
        <v>147.61000000000001</v>
      </c>
      <c r="M480" s="663">
        <v>147.61000000000001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50</v>
      </c>
      <c r="B481" s="662" t="s">
        <v>575</v>
      </c>
      <c r="C481" s="662" t="s">
        <v>4575</v>
      </c>
      <c r="D481" s="743" t="s">
        <v>5977</v>
      </c>
      <c r="E481" s="744" t="s">
        <v>4588</v>
      </c>
      <c r="F481" s="662" t="s">
        <v>4572</v>
      </c>
      <c r="G481" s="662" t="s">
        <v>4621</v>
      </c>
      <c r="H481" s="662" t="s">
        <v>576</v>
      </c>
      <c r="I481" s="662" t="s">
        <v>1060</v>
      </c>
      <c r="J481" s="662" t="s">
        <v>4623</v>
      </c>
      <c r="K481" s="662" t="s">
        <v>4758</v>
      </c>
      <c r="L481" s="663">
        <v>31.65</v>
      </c>
      <c r="M481" s="663">
        <v>94.949999999999989</v>
      </c>
      <c r="N481" s="662">
        <v>3</v>
      </c>
      <c r="O481" s="745">
        <v>2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50</v>
      </c>
      <c r="B482" s="662" t="s">
        <v>575</v>
      </c>
      <c r="C482" s="662" t="s">
        <v>4575</v>
      </c>
      <c r="D482" s="743" t="s">
        <v>5977</v>
      </c>
      <c r="E482" s="744" t="s">
        <v>4588</v>
      </c>
      <c r="F482" s="662" t="s">
        <v>4572</v>
      </c>
      <c r="G482" s="662" t="s">
        <v>4621</v>
      </c>
      <c r="H482" s="662" t="s">
        <v>576</v>
      </c>
      <c r="I482" s="662" t="s">
        <v>4622</v>
      </c>
      <c r="J482" s="662" t="s">
        <v>4623</v>
      </c>
      <c r="K482" s="662" t="s">
        <v>1792</v>
      </c>
      <c r="L482" s="663">
        <v>0</v>
      </c>
      <c r="M482" s="663">
        <v>0</v>
      </c>
      <c r="N482" s="662">
        <v>10</v>
      </c>
      <c r="O482" s="745">
        <v>5</v>
      </c>
      <c r="P482" s="663">
        <v>0</v>
      </c>
      <c r="Q482" s="678"/>
      <c r="R482" s="662">
        <v>1</v>
      </c>
      <c r="S482" s="678">
        <v>0.1</v>
      </c>
      <c r="T482" s="745">
        <v>0.5</v>
      </c>
      <c r="U482" s="701">
        <v>0.1</v>
      </c>
    </row>
    <row r="483" spans="1:21" ht="14.4" customHeight="1" x14ac:dyDescent="0.3">
      <c r="A483" s="661">
        <v>50</v>
      </c>
      <c r="B483" s="662" t="s">
        <v>575</v>
      </c>
      <c r="C483" s="662" t="s">
        <v>4575</v>
      </c>
      <c r="D483" s="743" t="s">
        <v>5977</v>
      </c>
      <c r="E483" s="744" t="s">
        <v>4588</v>
      </c>
      <c r="F483" s="662" t="s">
        <v>4572</v>
      </c>
      <c r="G483" s="662" t="s">
        <v>4621</v>
      </c>
      <c r="H483" s="662" t="s">
        <v>576</v>
      </c>
      <c r="I483" s="662" t="s">
        <v>4624</v>
      </c>
      <c r="J483" s="662" t="s">
        <v>4623</v>
      </c>
      <c r="K483" s="662" t="s">
        <v>4625</v>
      </c>
      <c r="L483" s="663">
        <v>0</v>
      </c>
      <c r="M483" s="663">
        <v>0</v>
      </c>
      <c r="N483" s="662">
        <v>15</v>
      </c>
      <c r="O483" s="745">
        <v>8</v>
      </c>
      <c r="P483" s="663">
        <v>0</v>
      </c>
      <c r="Q483" s="678"/>
      <c r="R483" s="662">
        <v>3</v>
      </c>
      <c r="S483" s="678">
        <v>0.2</v>
      </c>
      <c r="T483" s="745">
        <v>1.5</v>
      </c>
      <c r="U483" s="701">
        <v>0.1875</v>
      </c>
    </row>
    <row r="484" spans="1:21" ht="14.4" customHeight="1" x14ac:dyDescent="0.3">
      <c r="A484" s="661">
        <v>50</v>
      </c>
      <c r="B484" s="662" t="s">
        <v>575</v>
      </c>
      <c r="C484" s="662" t="s">
        <v>4575</v>
      </c>
      <c r="D484" s="743" t="s">
        <v>5977</v>
      </c>
      <c r="E484" s="744" t="s">
        <v>4588</v>
      </c>
      <c r="F484" s="662" t="s">
        <v>4572</v>
      </c>
      <c r="G484" s="662" t="s">
        <v>4621</v>
      </c>
      <c r="H484" s="662" t="s">
        <v>576</v>
      </c>
      <c r="I484" s="662" t="s">
        <v>1012</v>
      </c>
      <c r="J484" s="662" t="s">
        <v>4623</v>
      </c>
      <c r="K484" s="662" t="s">
        <v>4626</v>
      </c>
      <c r="L484" s="663">
        <v>10.55</v>
      </c>
      <c r="M484" s="663">
        <v>52.75</v>
      </c>
      <c r="N484" s="662">
        <v>5</v>
      </c>
      <c r="O484" s="745">
        <v>2.5</v>
      </c>
      <c r="P484" s="663">
        <v>10.55</v>
      </c>
      <c r="Q484" s="678">
        <v>0.2</v>
      </c>
      <c r="R484" s="662">
        <v>1</v>
      </c>
      <c r="S484" s="678">
        <v>0.2</v>
      </c>
      <c r="T484" s="745">
        <v>0.5</v>
      </c>
      <c r="U484" s="701">
        <v>0.2</v>
      </c>
    </row>
    <row r="485" spans="1:21" ht="14.4" customHeight="1" x14ac:dyDescent="0.3">
      <c r="A485" s="661">
        <v>50</v>
      </c>
      <c r="B485" s="662" t="s">
        <v>575</v>
      </c>
      <c r="C485" s="662" t="s">
        <v>4575</v>
      </c>
      <c r="D485" s="743" t="s">
        <v>5977</v>
      </c>
      <c r="E485" s="744" t="s">
        <v>4588</v>
      </c>
      <c r="F485" s="662" t="s">
        <v>4572</v>
      </c>
      <c r="G485" s="662" t="s">
        <v>4621</v>
      </c>
      <c r="H485" s="662" t="s">
        <v>576</v>
      </c>
      <c r="I485" s="662" t="s">
        <v>1125</v>
      </c>
      <c r="J485" s="662" t="s">
        <v>1110</v>
      </c>
      <c r="K485" s="662" t="s">
        <v>1126</v>
      </c>
      <c r="L485" s="663">
        <v>10.55</v>
      </c>
      <c r="M485" s="663">
        <v>105.5</v>
      </c>
      <c r="N485" s="662">
        <v>10</v>
      </c>
      <c r="O485" s="745">
        <v>5</v>
      </c>
      <c r="P485" s="663">
        <v>21.1</v>
      </c>
      <c r="Q485" s="678">
        <v>0.2</v>
      </c>
      <c r="R485" s="662">
        <v>2</v>
      </c>
      <c r="S485" s="678">
        <v>0.2</v>
      </c>
      <c r="T485" s="745">
        <v>1</v>
      </c>
      <c r="U485" s="701">
        <v>0.2</v>
      </c>
    </row>
    <row r="486" spans="1:21" ht="14.4" customHeight="1" x14ac:dyDescent="0.3">
      <c r="A486" s="661">
        <v>50</v>
      </c>
      <c r="B486" s="662" t="s">
        <v>575</v>
      </c>
      <c r="C486" s="662" t="s">
        <v>4575</v>
      </c>
      <c r="D486" s="743" t="s">
        <v>5977</v>
      </c>
      <c r="E486" s="744" t="s">
        <v>4588</v>
      </c>
      <c r="F486" s="662" t="s">
        <v>4572</v>
      </c>
      <c r="G486" s="662" t="s">
        <v>4621</v>
      </c>
      <c r="H486" s="662" t="s">
        <v>576</v>
      </c>
      <c r="I486" s="662" t="s">
        <v>4711</v>
      </c>
      <c r="J486" s="662" t="s">
        <v>4623</v>
      </c>
      <c r="K486" s="662" t="s">
        <v>4712</v>
      </c>
      <c r="L486" s="663">
        <v>29.54</v>
      </c>
      <c r="M486" s="663">
        <v>29.54</v>
      </c>
      <c r="N486" s="662">
        <v>1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50</v>
      </c>
      <c r="B487" s="662" t="s">
        <v>575</v>
      </c>
      <c r="C487" s="662" t="s">
        <v>4575</v>
      </c>
      <c r="D487" s="743" t="s">
        <v>5977</v>
      </c>
      <c r="E487" s="744" t="s">
        <v>4588</v>
      </c>
      <c r="F487" s="662" t="s">
        <v>4572</v>
      </c>
      <c r="G487" s="662" t="s">
        <v>4621</v>
      </c>
      <c r="H487" s="662" t="s">
        <v>576</v>
      </c>
      <c r="I487" s="662" t="s">
        <v>5102</v>
      </c>
      <c r="J487" s="662" t="s">
        <v>5103</v>
      </c>
      <c r="K487" s="662" t="s">
        <v>5104</v>
      </c>
      <c r="L487" s="663">
        <v>0</v>
      </c>
      <c r="M487" s="663">
        <v>0</v>
      </c>
      <c r="N487" s="662">
        <v>1</v>
      </c>
      <c r="O487" s="745">
        <v>0.5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50</v>
      </c>
      <c r="B488" s="662" t="s">
        <v>575</v>
      </c>
      <c r="C488" s="662" t="s">
        <v>4575</v>
      </c>
      <c r="D488" s="743" t="s">
        <v>5977</v>
      </c>
      <c r="E488" s="744" t="s">
        <v>4588</v>
      </c>
      <c r="F488" s="662" t="s">
        <v>4572</v>
      </c>
      <c r="G488" s="662" t="s">
        <v>5105</v>
      </c>
      <c r="H488" s="662" t="s">
        <v>576</v>
      </c>
      <c r="I488" s="662" t="s">
        <v>5106</v>
      </c>
      <c r="J488" s="662" t="s">
        <v>5107</v>
      </c>
      <c r="K488" s="662" t="s">
        <v>5108</v>
      </c>
      <c r="L488" s="663">
        <v>34.4</v>
      </c>
      <c r="M488" s="663">
        <v>34.4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50</v>
      </c>
      <c r="B489" s="662" t="s">
        <v>575</v>
      </c>
      <c r="C489" s="662" t="s">
        <v>4575</v>
      </c>
      <c r="D489" s="743" t="s">
        <v>5977</v>
      </c>
      <c r="E489" s="744" t="s">
        <v>4588</v>
      </c>
      <c r="F489" s="662" t="s">
        <v>4572</v>
      </c>
      <c r="G489" s="662" t="s">
        <v>5109</v>
      </c>
      <c r="H489" s="662" t="s">
        <v>576</v>
      </c>
      <c r="I489" s="662" t="s">
        <v>1441</v>
      </c>
      <c r="J489" s="662" t="s">
        <v>1442</v>
      </c>
      <c r="K489" s="662" t="s">
        <v>5110</v>
      </c>
      <c r="L489" s="663">
        <v>534.73</v>
      </c>
      <c r="M489" s="663">
        <v>534.73</v>
      </c>
      <c r="N489" s="662">
        <v>1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50</v>
      </c>
      <c r="B490" s="662" t="s">
        <v>575</v>
      </c>
      <c r="C490" s="662" t="s">
        <v>4575</v>
      </c>
      <c r="D490" s="743" t="s">
        <v>5977</v>
      </c>
      <c r="E490" s="744" t="s">
        <v>4588</v>
      </c>
      <c r="F490" s="662" t="s">
        <v>4572</v>
      </c>
      <c r="G490" s="662" t="s">
        <v>4627</v>
      </c>
      <c r="H490" s="662" t="s">
        <v>1772</v>
      </c>
      <c r="I490" s="662" t="s">
        <v>2789</v>
      </c>
      <c r="J490" s="662" t="s">
        <v>2790</v>
      </c>
      <c r="K490" s="662" t="s">
        <v>2791</v>
      </c>
      <c r="L490" s="663">
        <v>59.27</v>
      </c>
      <c r="M490" s="663">
        <v>118.54</v>
      </c>
      <c r="N490" s="662">
        <v>2</v>
      </c>
      <c r="O490" s="745">
        <v>1</v>
      </c>
      <c r="P490" s="663">
        <v>59.27</v>
      </c>
      <c r="Q490" s="678">
        <v>0.5</v>
      </c>
      <c r="R490" s="662">
        <v>1</v>
      </c>
      <c r="S490" s="678">
        <v>0.5</v>
      </c>
      <c r="T490" s="745">
        <v>0.5</v>
      </c>
      <c r="U490" s="701">
        <v>0.5</v>
      </c>
    </row>
    <row r="491" spans="1:21" ht="14.4" customHeight="1" x14ac:dyDescent="0.3">
      <c r="A491" s="661">
        <v>50</v>
      </c>
      <c r="B491" s="662" t="s">
        <v>575</v>
      </c>
      <c r="C491" s="662" t="s">
        <v>4575</v>
      </c>
      <c r="D491" s="743" t="s">
        <v>5977</v>
      </c>
      <c r="E491" s="744" t="s">
        <v>4588</v>
      </c>
      <c r="F491" s="662" t="s">
        <v>4572</v>
      </c>
      <c r="G491" s="662" t="s">
        <v>4627</v>
      </c>
      <c r="H491" s="662" t="s">
        <v>1772</v>
      </c>
      <c r="I491" s="662" t="s">
        <v>2041</v>
      </c>
      <c r="J491" s="662" t="s">
        <v>4405</v>
      </c>
      <c r="K491" s="662" t="s">
        <v>4406</v>
      </c>
      <c r="L491" s="663">
        <v>59.27</v>
      </c>
      <c r="M491" s="663">
        <v>59.27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50</v>
      </c>
      <c r="B492" s="662" t="s">
        <v>575</v>
      </c>
      <c r="C492" s="662" t="s">
        <v>4575</v>
      </c>
      <c r="D492" s="743" t="s">
        <v>5977</v>
      </c>
      <c r="E492" s="744" t="s">
        <v>4588</v>
      </c>
      <c r="F492" s="662" t="s">
        <v>4572</v>
      </c>
      <c r="G492" s="662" t="s">
        <v>4627</v>
      </c>
      <c r="H492" s="662" t="s">
        <v>1772</v>
      </c>
      <c r="I492" s="662" t="s">
        <v>4882</v>
      </c>
      <c r="J492" s="662" t="s">
        <v>2787</v>
      </c>
      <c r="K492" s="662" t="s">
        <v>4883</v>
      </c>
      <c r="L492" s="663">
        <v>46.07</v>
      </c>
      <c r="M492" s="663">
        <v>46.07</v>
      </c>
      <c r="N492" s="662">
        <v>1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50</v>
      </c>
      <c r="B493" s="662" t="s">
        <v>575</v>
      </c>
      <c r="C493" s="662" t="s">
        <v>4575</v>
      </c>
      <c r="D493" s="743" t="s">
        <v>5977</v>
      </c>
      <c r="E493" s="744" t="s">
        <v>4588</v>
      </c>
      <c r="F493" s="662" t="s">
        <v>4572</v>
      </c>
      <c r="G493" s="662" t="s">
        <v>4627</v>
      </c>
      <c r="H493" s="662" t="s">
        <v>1772</v>
      </c>
      <c r="I493" s="662" t="s">
        <v>1975</v>
      </c>
      <c r="J493" s="662" t="s">
        <v>4407</v>
      </c>
      <c r="K493" s="662" t="s">
        <v>4408</v>
      </c>
      <c r="L493" s="663">
        <v>46.07</v>
      </c>
      <c r="M493" s="663">
        <v>138.21</v>
      </c>
      <c r="N493" s="662">
        <v>3</v>
      </c>
      <c r="O493" s="745">
        <v>1.5</v>
      </c>
      <c r="P493" s="663">
        <v>46.07</v>
      </c>
      <c r="Q493" s="678">
        <v>0.33333333333333331</v>
      </c>
      <c r="R493" s="662">
        <v>1</v>
      </c>
      <c r="S493" s="678">
        <v>0.33333333333333331</v>
      </c>
      <c r="T493" s="745">
        <v>0.5</v>
      </c>
      <c r="U493" s="701">
        <v>0.33333333333333331</v>
      </c>
    </row>
    <row r="494" spans="1:21" ht="14.4" customHeight="1" x14ac:dyDescent="0.3">
      <c r="A494" s="661">
        <v>50</v>
      </c>
      <c r="B494" s="662" t="s">
        <v>575</v>
      </c>
      <c r="C494" s="662" t="s">
        <v>4575</v>
      </c>
      <c r="D494" s="743" t="s">
        <v>5977</v>
      </c>
      <c r="E494" s="744" t="s">
        <v>4588</v>
      </c>
      <c r="F494" s="662" t="s">
        <v>4572</v>
      </c>
      <c r="G494" s="662" t="s">
        <v>4627</v>
      </c>
      <c r="H494" s="662" t="s">
        <v>1772</v>
      </c>
      <c r="I494" s="662" t="s">
        <v>4886</v>
      </c>
      <c r="J494" s="662" t="s">
        <v>4407</v>
      </c>
      <c r="K494" s="662" t="s">
        <v>4887</v>
      </c>
      <c r="L494" s="663">
        <v>0</v>
      </c>
      <c r="M494" s="663">
        <v>0</v>
      </c>
      <c r="N494" s="662">
        <v>1</v>
      </c>
      <c r="O494" s="745">
        <v>0.5</v>
      </c>
      <c r="P494" s="663">
        <v>0</v>
      </c>
      <c r="Q494" s="678"/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50</v>
      </c>
      <c r="B495" s="662" t="s">
        <v>575</v>
      </c>
      <c r="C495" s="662" t="s">
        <v>4575</v>
      </c>
      <c r="D495" s="743" t="s">
        <v>5977</v>
      </c>
      <c r="E495" s="744" t="s">
        <v>4588</v>
      </c>
      <c r="F495" s="662" t="s">
        <v>4572</v>
      </c>
      <c r="G495" s="662" t="s">
        <v>4627</v>
      </c>
      <c r="H495" s="662" t="s">
        <v>576</v>
      </c>
      <c r="I495" s="662" t="s">
        <v>4888</v>
      </c>
      <c r="J495" s="662" t="s">
        <v>4889</v>
      </c>
      <c r="K495" s="662" t="s">
        <v>4890</v>
      </c>
      <c r="L495" s="663">
        <v>82.99</v>
      </c>
      <c r="M495" s="663">
        <v>82.99</v>
      </c>
      <c r="N495" s="662">
        <v>1</v>
      </c>
      <c r="O495" s="745">
        <v>0.5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50</v>
      </c>
      <c r="B496" s="662" t="s">
        <v>575</v>
      </c>
      <c r="C496" s="662" t="s">
        <v>4575</v>
      </c>
      <c r="D496" s="743" t="s">
        <v>5977</v>
      </c>
      <c r="E496" s="744" t="s">
        <v>4588</v>
      </c>
      <c r="F496" s="662" t="s">
        <v>4572</v>
      </c>
      <c r="G496" s="662" t="s">
        <v>4627</v>
      </c>
      <c r="H496" s="662" t="s">
        <v>1772</v>
      </c>
      <c r="I496" s="662" t="s">
        <v>2786</v>
      </c>
      <c r="J496" s="662" t="s">
        <v>2787</v>
      </c>
      <c r="K496" s="662" t="s">
        <v>2788</v>
      </c>
      <c r="L496" s="663">
        <v>46.07</v>
      </c>
      <c r="M496" s="663">
        <v>46.07</v>
      </c>
      <c r="N496" s="662">
        <v>1</v>
      </c>
      <c r="O496" s="745">
        <v>0.5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50</v>
      </c>
      <c r="B497" s="662" t="s">
        <v>575</v>
      </c>
      <c r="C497" s="662" t="s">
        <v>4575</v>
      </c>
      <c r="D497" s="743" t="s">
        <v>5977</v>
      </c>
      <c r="E497" s="744" t="s">
        <v>4588</v>
      </c>
      <c r="F497" s="662" t="s">
        <v>4572</v>
      </c>
      <c r="G497" s="662" t="s">
        <v>4627</v>
      </c>
      <c r="H497" s="662" t="s">
        <v>576</v>
      </c>
      <c r="I497" s="662" t="s">
        <v>5111</v>
      </c>
      <c r="J497" s="662" t="s">
        <v>2787</v>
      </c>
      <c r="K497" s="662" t="s">
        <v>5112</v>
      </c>
      <c r="L497" s="663">
        <v>0</v>
      </c>
      <c r="M497" s="663">
        <v>0</v>
      </c>
      <c r="N497" s="662">
        <v>1</v>
      </c>
      <c r="O497" s="745">
        <v>0.5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50</v>
      </c>
      <c r="B498" s="662" t="s">
        <v>575</v>
      </c>
      <c r="C498" s="662" t="s">
        <v>4575</v>
      </c>
      <c r="D498" s="743" t="s">
        <v>5977</v>
      </c>
      <c r="E498" s="744" t="s">
        <v>4588</v>
      </c>
      <c r="F498" s="662" t="s">
        <v>4572</v>
      </c>
      <c r="G498" s="662" t="s">
        <v>4628</v>
      </c>
      <c r="H498" s="662" t="s">
        <v>576</v>
      </c>
      <c r="I498" s="662" t="s">
        <v>4910</v>
      </c>
      <c r="J498" s="662" t="s">
        <v>4911</v>
      </c>
      <c r="K498" s="662" t="s">
        <v>4912</v>
      </c>
      <c r="L498" s="663">
        <v>0</v>
      </c>
      <c r="M498" s="663">
        <v>0</v>
      </c>
      <c r="N498" s="662">
        <v>1</v>
      </c>
      <c r="O498" s="745">
        <v>0.5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50</v>
      </c>
      <c r="B499" s="662" t="s">
        <v>575</v>
      </c>
      <c r="C499" s="662" t="s">
        <v>4575</v>
      </c>
      <c r="D499" s="743" t="s">
        <v>5977</v>
      </c>
      <c r="E499" s="744" t="s">
        <v>4588</v>
      </c>
      <c r="F499" s="662" t="s">
        <v>4572</v>
      </c>
      <c r="G499" s="662" t="s">
        <v>4628</v>
      </c>
      <c r="H499" s="662" t="s">
        <v>576</v>
      </c>
      <c r="I499" s="662" t="s">
        <v>4913</v>
      </c>
      <c r="J499" s="662" t="s">
        <v>4914</v>
      </c>
      <c r="K499" s="662" t="s">
        <v>4915</v>
      </c>
      <c r="L499" s="663">
        <v>0</v>
      </c>
      <c r="M499" s="663">
        <v>0</v>
      </c>
      <c r="N499" s="662">
        <v>1</v>
      </c>
      <c r="O499" s="745">
        <v>0.5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50</v>
      </c>
      <c r="B500" s="662" t="s">
        <v>575</v>
      </c>
      <c r="C500" s="662" t="s">
        <v>4575</v>
      </c>
      <c r="D500" s="743" t="s">
        <v>5977</v>
      </c>
      <c r="E500" s="744" t="s">
        <v>4588</v>
      </c>
      <c r="F500" s="662" t="s">
        <v>4572</v>
      </c>
      <c r="G500" s="662" t="s">
        <v>4628</v>
      </c>
      <c r="H500" s="662" t="s">
        <v>1772</v>
      </c>
      <c r="I500" s="662" t="s">
        <v>1862</v>
      </c>
      <c r="J500" s="662" t="s">
        <v>1863</v>
      </c>
      <c r="K500" s="662" t="s">
        <v>4347</v>
      </c>
      <c r="L500" s="663">
        <v>43.21</v>
      </c>
      <c r="M500" s="663">
        <v>86.42</v>
      </c>
      <c r="N500" s="662">
        <v>2</v>
      </c>
      <c r="O500" s="745">
        <v>1</v>
      </c>
      <c r="P500" s="663">
        <v>43.21</v>
      </c>
      <c r="Q500" s="678">
        <v>0.5</v>
      </c>
      <c r="R500" s="662">
        <v>1</v>
      </c>
      <c r="S500" s="678">
        <v>0.5</v>
      </c>
      <c r="T500" s="745">
        <v>0.5</v>
      </c>
      <c r="U500" s="701">
        <v>0.5</v>
      </c>
    </row>
    <row r="501" spans="1:21" ht="14.4" customHeight="1" x14ac:dyDescent="0.3">
      <c r="A501" s="661">
        <v>50</v>
      </c>
      <c r="B501" s="662" t="s">
        <v>575</v>
      </c>
      <c r="C501" s="662" t="s">
        <v>4575</v>
      </c>
      <c r="D501" s="743" t="s">
        <v>5977</v>
      </c>
      <c r="E501" s="744" t="s">
        <v>4588</v>
      </c>
      <c r="F501" s="662" t="s">
        <v>4572</v>
      </c>
      <c r="G501" s="662" t="s">
        <v>4628</v>
      </c>
      <c r="H501" s="662" t="s">
        <v>1772</v>
      </c>
      <c r="I501" s="662" t="s">
        <v>1862</v>
      </c>
      <c r="J501" s="662" t="s">
        <v>1863</v>
      </c>
      <c r="K501" s="662" t="s">
        <v>4347</v>
      </c>
      <c r="L501" s="663">
        <v>50.85</v>
      </c>
      <c r="M501" s="663">
        <v>50.85</v>
      </c>
      <c r="N501" s="662">
        <v>1</v>
      </c>
      <c r="O501" s="745">
        <v>0.5</v>
      </c>
      <c r="P501" s="663">
        <v>50.85</v>
      </c>
      <c r="Q501" s="678">
        <v>1</v>
      </c>
      <c r="R501" s="662">
        <v>1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50</v>
      </c>
      <c r="B502" s="662" t="s">
        <v>575</v>
      </c>
      <c r="C502" s="662" t="s">
        <v>4575</v>
      </c>
      <c r="D502" s="743" t="s">
        <v>5977</v>
      </c>
      <c r="E502" s="744" t="s">
        <v>4588</v>
      </c>
      <c r="F502" s="662" t="s">
        <v>4572</v>
      </c>
      <c r="G502" s="662" t="s">
        <v>4628</v>
      </c>
      <c r="H502" s="662" t="s">
        <v>1772</v>
      </c>
      <c r="I502" s="662" t="s">
        <v>1866</v>
      </c>
      <c r="J502" s="662" t="s">
        <v>1867</v>
      </c>
      <c r="K502" s="662" t="s">
        <v>4348</v>
      </c>
      <c r="L502" s="663">
        <v>86.43</v>
      </c>
      <c r="M502" s="663">
        <v>86.43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50</v>
      </c>
      <c r="B503" s="662" t="s">
        <v>575</v>
      </c>
      <c r="C503" s="662" t="s">
        <v>4575</v>
      </c>
      <c r="D503" s="743" t="s">
        <v>5977</v>
      </c>
      <c r="E503" s="744" t="s">
        <v>4588</v>
      </c>
      <c r="F503" s="662" t="s">
        <v>4572</v>
      </c>
      <c r="G503" s="662" t="s">
        <v>4628</v>
      </c>
      <c r="H503" s="662" t="s">
        <v>576</v>
      </c>
      <c r="I503" s="662" t="s">
        <v>5113</v>
      </c>
      <c r="J503" s="662" t="s">
        <v>5114</v>
      </c>
      <c r="K503" s="662" t="s">
        <v>4909</v>
      </c>
      <c r="L503" s="663">
        <v>36.729999999999997</v>
      </c>
      <c r="M503" s="663">
        <v>36.729999999999997</v>
      </c>
      <c r="N503" s="662">
        <v>1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50</v>
      </c>
      <c r="B504" s="662" t="s">
        <v>575</v>
      </c>
      <c r="C504" s="662" t="s">
        <v>4575</v>
      </c>
      <c r="D504" s="743" t="s">
        <v>5977</v>
      </c>
      <c r="E504" s="744" t="s">
        <v>4588</v>
      </c>
      <c r="F504" s="662" t="s">
        <v>4572</v>
      </c>
      <c r="G504" s="662" t="s">
        <v>4628</v>
      </c>
      <c r="H504" s="662" t="s">
        <v>576</v>
      </c>
      <c r="I504" s="662" t="s">
        <v>5115</v>
      </c>
      <c r="J504" s="662" t="s">
        <v>1863</v>
      </c>
      <c r="K504" s="662" t="s">
        <v>4912</v>
      </c>
      <c r="L504" s="663">
        <v>0</v>
      </c>
      <c r="M504" s="663">
        <v>0</v>
      </c>
      <c r="N504" s="662">
        <v>1</v>
      </c>
      <c r="O504" s="745">
        <v>0.5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50</v>
      </c>
      <c r="B505" s="662" t="s">
        <v>575</v>
      </c>
      <c r="C505" s="662" t="s">
        <v>4575</v>
      </c>
      <c r="D505" s="743" t="s">
        <v>5977</v>
      </c>
      <c r="E505" s="744" t="s">
        <v>4588</v>
      </c>
      <c r="F505" s="662" t="s">
        <v>4572</v>
      </c>
      <c r="G505" s="662" t="s">
        <v>4628</v>
      </c>
      <c r="H505" s="662" t="s">
        <v>576</v>
      </c>
      <c r="I505" s="662" t="s">
        <v>5116</v>
      </c>
      <c r="J505" s="662" t="s">
        <v>5117</v>
      </c>
      <c r="K505" s="662" t="s">
        <v>5118</v>
      </c>
      <c r="L505" s="663">
        <v>43.21</v>
      </c>
      <c r="M505" s="663">
        <v>43.21</v>
      </c>
      <c r="N505" s="662">
        <v>1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50</v>
      </c>
      <c r="B506" s="662" t="s">
        <v>575</v>
      </c>
      <c r="C506" s="662" t="s">
        <v>4575</v>
      </c>
      <c r="D506" s="743" t="s">
        <v>5977</v>
      </c>
      <c r="E506" s="744" t="s">
        <v>4588</v>
      </c>
      <c r="F506" s="662" t="s">
        <v>4572</v>
      </c>
      <c r="G506" s="662" t="s">
        <v>4628</v>
      </c>
      <c r="H506" s="662" t="s">
        <v>576</v>
      </c>
      <c r="I506" s="662" t="s">
        <v>5119</v>
      </c>
      <c r="J506" s="662" t="s">
        <v>4917</v>
      </c>
      <c r="K506" s="662" t="s">
        <v>5120</v>
      </c>
      <c r="L506" s="663">
        <v>0</v>
      </c>
      <c r="M506" s="663">
        <v>0</v>
      </c>
      <c r="N506" s="662">
        <v>1</v>
      </c>
      <c r="O506" s="745">
        <v>0.5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50</v>
      </c>
      <c r="B507" s="662" t="s">
        <v>575</v>
      </c>
      <c r="C507" s="662" t="s">
        <v>4575</v>
      </c>
      <c r="D507" s="743" t="s">
        <v>5977</v>
      </c>
      <c r="E507" s="744" t="s">
        <v>4588</v>
      </c>
      <c r="F507" s="662" t="s">
        <v>4572</v>
      </c>
      <c r="G507" s="662" t="s">
        <v>4628</v>
      </c>
      <c r="H507" s="662" t="s">
        <v>576</v>
      </c>
      <c r="I507" s="662" t="s">
        <v>5121</v>
      </c>
      <c r="J507" s="662" t="s">
        <v>1867</v>
      </c>
      <c r="K507" s="662" t="s">
        <v>4909</v>
      </c>
      <c r="L507" s="663">
        <v>0</v>
      </c>
      <c r="M507" s="663">
        <v>0</v>
      </c>
      <c r="N507" s="662">
        <v>3</v>
      </c>
      <c r="O507" s="745">
        <v>1.5</v>
      </c>
      <c r="P507" s="663">
        <v>0</v>
      </c>
      <c r="Q507" s="678"/>
      <c r="R507" s="662">
        <v>1</v>
      </c>
      <c r="S507" s="678">
        <v>0.33333333333333331</v>
      </c>
      <c r="T507" s="745">
        <v>0.5</v>
      </c>
      <c r="U507" s="701">
        <v>0.33333333333333331</v>
      </c>
    </row>
    <row r="508" spans="1:21" ht="14.4" customHeight="1" x14ac:dyDescent="0.3">
      <c r="A508" s="661">
        <v>50</v>
      </c>
      <c r="B508" s="662" t="s">
        <v>575</v>
      </c>
      <c r="C508" s="662" t="s">
        <v>4575</v>
      </c>
      <c r="D508" s="743" t="s">
        <v>5977</v>
      </c>
      <c r="E508" s="744" t="s">
        <v>4588</v>
      </c>
      <c r="F508" s="662" t="s">
        <v>4572</v>
      </c>
      <c r="G508" s="662" t="s">
        <v>4628</v>
      </c>
      <c r="H508" s="662" t="s">
        <v>576</v>
      </c>
      <c r="I508" s="662" t="s">
        <v>5122</v>
      </c>
      <c r="J508" s="662" t="s">
        <v>5123</v>
      </c>
      <c r="K508" s="662" t="s">
        <v>5124</v>
      </c>
      <c r="L508" s="663">
        <v>42.38</v>
      </c>
      <c r="M508" s="663">
        <v>42.38</v>
      </c>
      <c r="N508" s="662">
        <v>1</v>
      </c>
      <c r="O508" s="745">
        <v>0.5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50</v>
      </c>
      <c r="B509" s="662" t="s">
        <v>575</v>
      </c>
      <c r="C509" s="662" t="s">
        <v>4575</v>
      </c>
      <c r="D509" s="743" t="s">
        <v>5977</v>
      </c>
      <c r="E509" s="744" t="s">
        <v>4588</v>
      </c>
      <c r="F509" s="662" t="s">
        <v>4572</v>
      </c>
      <c r="G509" s="662" t="s">
        <v>4630</v>
      </c>
      <c r="H509" s="662" t="s">
        <v>576</v>
      </c>
      <c r="I509" s="662" t="s">
        <v>4928</v>
      </c>
      <c r="J509" s="662" t="s">
        <v>639</v>
      </c>
      <c r="K509" s="662" t="s">
        <v>1147</v>
      </c>
      <c r="L509" s="663">
        <v>0</v>
      </c>
      <c r="M509" s="663">
        <v>0</v>
      </c>
      <c r="N509" s="662">
        <v>3</v>
      </c>
      <c r="O509" s="745">
        <v>1.5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50</v>
      </c>
      <c r="B510" s="662" t="s">
        <v>575</v>
      </c>
      <c r="C510" s="662" t="s">
        <v>4575</v>
      </c>
      <c r="D510" s="743" t="s">
        <v>5977</v>
      </c>
      <c r="E510" s="744" t="s">
        <v>4588</v>
      </c>
      <c r="F510" s="662" t="s">
        <v>4572</v>
      </c>
      <c r="G510" s="662" t="s">
        <v>4630</v>
      </c>
      <c r="H510" s="662" t="s">
        <v>576</v>
      </c>
      <c r="I510" s="662" t="s">
        <v>3077</v>
      </c>
      <c r="J510" s="662" t="s">
        <v>803</v>
      </c>
      <c r="K510" s="662" t="s">
        <v>4717</v>
      </c>
      <c r="L510" s="663">
        <v>10.65</v>
      </c>
      <c r="M510" s="663">
        <v>31.950000000000003</v>
      </c>
      <c r="N510" s="662">
        <v>3</v>
      </c>
      <c r="O510" s="745">
        <v>1.5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50</v>
      </c>
      <c r="B511" s="662" t="s">
        <v>575</v>
      </c>
      <c r="C511" s="662" t="s">
        <v>4575</v>
      </c>
      <c r="D511" s="743" t="s">
        <v>5977</v>
      </c>
      <c r="E511" s="744" t="s">
        <v>4588</v>
      </c>
      <c r="F511" s="662" t="s">
        <v>4572</v>
      </c>
      <c r="G511" s="662" t="s">
        <v>4630</v>
      </c>
      <c r="H511" s="662" t="s">
        <v>576</v>
      </c>
      <c r="I511" s="662" t="s">
        <v>830</v>
      </c>
      <c r="J511" s="662" t="s">
        <v>639</v>
      </c>
      <c r="K511" s="662" t="s">
        <v>4631</v>
      </c>
      <c r="L511" s="663">
        <v>35.11</v>
      </c>
      <c r="M511" s="663">
        <v>70.22</v>
      </c>
      <c r="N511" s="662">
        <v>2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50</v>
      </c>
      <c r="B512" s="662" t="s">
        <v>575</v>
      </c>
      <c r="C512" s="662" t="s">
        <v>4575</v>
      </c>
      <c r="D512" s="743" t="s">
        <v>5977</v>
      </c>
      <c r="E512" s="744" t="s">
        <v>4588</v>
      </c>
      <c r="F512" s="662" t="s">
        <v>4572</v>
      </c>
      <c r="G512" s="662" t="s">
        <v>4630</v>
      </c>
      <c r="H512" s="662" t="s">
        <v>576</v>
      </c>
      <c r="I512" s="662" t="s">
        <v>1315</v>
      </c>
      <c r="J512" s="662" t="s">
        <v>4719</v>
      </c>
      <c r="K512" s="662" t="s">
        <v>5125</v>
      </c>
      <c r="L512" s="663">
        <v>234.07</v>
      </c>
      <c r="M512" s="663">
        <v>234.07</v>
      </c>
      <c r="N512" s="662">
        <v>1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50</v>
      </c>
      <c r="B513" s="662" t="s">
        <v>575</v>
      </c>
      <c r="C513" s="662" t="s">
        <v>4575</v>
      </c>
      <c r="D513" s="743" t="s">
        <v>5977</v>
      </c>
      <c r="E513" s="744" t="s">
        <v>4588</v>
      </c>
      <c r="F513" s="662" t="s">
        <v>4572</v>
      </c>
      <c r="G513" s="662" t="s">
        <v>4630</v>
      </c>
      <c r="H513" s="662" t="s">
        <v>576</v>
      </c>
      <c r="I513" s="662" t="s">
        <v>4718</v>
      </c>
      <c r="J513" s="662" t="s">
        <v>4719</v>
      </c>
      <c r="K513" s="662" t="s">
        <v>4720</v>
      </c>
      <c r="L513" s="663">
        <v>70.23</v>
      </c>
      <c r="M513" s="663">
        <v>70.23</v>
      </c>
      <c r="N513" s="662">
        <v>1</v>
      </c>
      <c r="O513" s="745">
        <v>0.5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50</v>
      </c>
      <c r="B514" s="662" t="s">
        <v>575</v>
      </c>
      <c r="C514" s="662" t="s">
        <v>4575</v>
      </c>
      <c r="D514" s="743" t="s">
        <v>5977</v>
      </c>
      <c r="E514" s="744" t="s">
        <v>4588</v>
      </c>
      <c r="F514" s="662" t="s">
        <v>4572</v>
      </c>
      <c r="G514" s="662" t="s">
        <v>4630</v>
      </c>
      <c r="H514" s="662" t="s">
        <v>576</v>
      </c>
      <c r="I514" s="662" t="s">
        <v>4632</v>
      </c>
      <c r="J514" s="662" t="s">
        <v>803</v>
      </c>
      <c r="K514" s="662" t="s">
        <v>4633</v>
      </c>
      <c r="L514" s="663">
        <v>0</v>
      </c>
      <c r="M514" s="663">
        <v>0</v>
      </c>
      <c r="N514" s="662">
        <v>2</v>
      </c>
      <c r="O514" s="745">
        <v>1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50</v>
      </c>
      <c r="B515" s="662" t="s">
        <v>575</v>
      </c>
      <c r="C515" s="662" t="s">
        <v>4575</v>
      </c>
      <c r="D515" s="743" t="s">
        <v>5977</v>
      </c>
      <c r="E515" s="744" t="s">
        <v>4588</v>
      </c>
      <c r="F515" s="662" t="s">
        <v>4572</v>
      </c>
      <c r="G515" s="662" t="s">
        <v>4630</v>
      </c>
      <c r="H515" s="662" t="s">
        <v>576</v>
      </c>
      <c r="I515" s="662" t="s">
        <v>4634</v>
      </c>
      <c r="J515" s="662" t="s">
        <v>1301</v>
      </c>
      <c r="K515" s="662" t="s">
        <v>4635</v>
      </c>
      <c r="L515" s="663">
        <v>0</v>
      </c>
      <c r="M515" s="663">
        <v>0</v>
      </c>
      <c r="N515" s="662">
        <v>1</v>
      </c>
      <c r="O515" s="745">
        <v>0.5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50</v>
      </c>
      <c r="B516" s="662" t="s">
        <v>575</v>
      </c>
      <c r="C516" s="662" t="s">
        <v>4575</v>
      </c>
      <c r="D516" s="743" t="s">
        <v>5977</v>
      </c>
      <c r="E516" s="744" t="s">
        <v>4588</v>
      </c>
      <c r="F516" s="662" t="s">
        <v>4572</v>
      </c>
      <c r="G516" s="662" t="s">
        <v>4630</v>
      </c>
      <c r="H516" s="662" t="s">
        <v>576</v>
      </c>
      <c r="I516" s="662" t="s">
        <v>896</v>
      </c>
      <c r="J516" s="662" t="s">
        <v>1301</v>
      </c>
      <c r="K516" s="662" t="s">
        <v>4721</v>
      </c>
      <c r="L516" s="663">
        <v>17.559999999999999</v>
      </c>
      <c r="M516" s="663">
        <v>35.119999999999997</v>
      </c>
      <c r="N516" s="662">
        <v>2</v>
      </c>
      <c r="O516" s="745">
        <v>1</v>
      </c>
      <c r="P516" s="663">
        <v>17.559999999999999</v>
      </c>
      <c r="Q516" s="678">
        <v>0.5</v>
      </c>
      <c r="R516" s="662">
        <v>1</v>
      </c>
      <c r="S516" s="678">
        <v>0.5</v>
      </c>
      <c r="T516" s="745">
        <v>0.5</v>
      </c>
      <c r="U516" s="701">
        <v>0.5</v>
      </c>
    </row>
    <row r="517" spans="1:21" ht="14.4" customHeight="1" x14ac:dyDescent="0.3">
      <c r="A517" s="661">
        <v>50</v>
      </c>
      <c r="B517" s="662" t="s">
        <v>575</v>
      </c>
      <c r="C517" s="662" t="s">
        <v>4575</v>
      </c>
      <c r="D517" s="743" t="s">
        <v>5977</v>
      </c>
      <c r="E517" s="744" t="s">
        <v>4588</v>
      </c>
      <c r="F517" s="662" t="s">
        <v>4572</v>
      </c>
      <c r="G517" s="662" t="s">
        <v>5126</v>
      </c>
      <c r="H517" s="662" t="s">
        <v>576</v>
      </c>
      <c r="I517" s="662" t="s">
        <v>5127</v>
      </c>
      <c r="J517" s="662" t="s">
        <v>5128</v>
      </c>
      <c r="K517" s="662" t="s">
        <v>5129</v>
      </c>
      <c r="L517" s="663">
        <v>105.46</v>
      </c>
      <c r="M517" s="663">
        <v>105.46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50</v>
      </c>
      <c r="B518" s="662" t="s">
        <v>575</v>
      </c>
      <c r="C518" s="662" t="s">
        <v>4575</v>
      </c>
      <c r="D518" s="743" t="s">
        <v>5977</v>
      </c>
      <c r="E518" s="744" t="s">
        <v>4588</v>
      </c>
      <c r="F518" s="662" t="s">
        <v>4572</v>
      </c>
      <c r="G518" s="662" t="s">
        <v>4636</v>
      </c>
      <c r="H518" s="662" t="s">
        <v>1772</v>
      </c>
      <c r="I518" s="662" t="s">
        <v>2025</v>
      </c>
      <c r="J518" s="662" t="s">
        <v>1821</v>
      </c>
      <c r="K518" s="662" t="s">
        <v>4362</v>
      </c>
      <c r="L518" s="663">
        <v>543.39</v>
      </c>
      <c r="M518" s="663">
        <v>543.39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50</v>
      </c>
      <c r="B519" s="662" t="s">
        <v>575</v>
      </c>
      <c r="C519" s="662" t="s">
        <v>4575</v>
      </c>
      <c r="D519" s="743" t="s">
        <v>5977</v>
      </c>
      <c r="E519" s="744" t="s">
        <v>4588</v>
      </c>
      <c r="F519" s="662" t="s">
        <v>4572</v>
      </c>
      <c r="G519" s="662" t="s">
        <v>4636</v>
      </c>
      <c r="H519" s="662" t="s">
        <v>1772</v>
      </c>
      <c r="I519" s="662" t="s">
        <v>1820</v>
      </c>
      <c r="J519" s="662" t="s">
        <v>1821</v>
      </c>
      <c r="K519" s="662" t="s">
        <v>4360</v>
      </c>
      <c r="L519" s="663">
        <v>815.1</v>
      </c>
      <c r="M519" s="663">
        <v>1630.2</v>
      </c>
      <c r="N519" s="662">
        <v>2</v>
      </c>
      <c r="O519" s="745">
        <v>1.5</v>
      </c>
      <c r="P519" s="663">
        <v>815.1</v>
      </c>
      <c r="Q519" s="678">
        <v>0.5</v>
      </c>
      <c r="R519" s="662">
        <v>1</v>
      </c>
      <c r="S519" s="678">
        <v>0.5</v>
      </c>
      <c r="T519" s="745">
        <v>1</v>
      </c>
      <c r="U519" s="701">
        <v>0.66666666666666663</v>
      </c>
    </row>
    <row r="520" spans="1:21" ht="14.4" customHeight="1" x14ac:dyDescent="0.3">
      <c r="A520" s="661">
        <v>50</v>
      </c>
      <c r="B520" s="662" t="s">
        <v>575</v>
      </c>
      <c r="C520" s="662" t="s">
        <v>4575</v>
      </c>
      <c r="D520" s="743" t="s">
        <v>5977</v>
      </c>
      <c r="E520" s="744" t="s">
        <v>4588</v>
      </c>
      <c r="F520" s="662" t="s">
        <v>4572</v>
      </c>
      <c r="G520" s="662" t="s">
        <v>4636</v>
      </c>
      <c r="H520" s="662" t="s">
        <v>1772</v>
      </c>
      <c r="I520" s="662" t="s">
        <v>1824</v>
      </c>
      <c r="J520" s="662" t="s">
        <v>1821</v>
      </c>
      <c r="K520" s="662" t="s">
        <v>4363</v>
      </c>
      <c r="L520" s="663">
        <v>923.74</v>
      </c>
      <c r="M520" s="663">
        <v>923.74</v>
      </c>
      <c r="N520" s="662">
        <v>1</v>
      </c>
      <c r="O520" s="745">
        <v>0.5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50</v>
      </c>
      <c r="B521" s="662" t="s">
        <v>575</v>
      </c>
      <c r="C521" s="662" t="s">
        <v>4575</v>
      </c>
      <c r="D521" s="743" t="s">
        <v>5977</v>
      </c>
      <c r="E521" s="744" t="s">
        <v>4588</v>
      </c>
      <c r="F521" s="662" t="s">
        <v>4572</v>
      </c>
      <c r="G521" s="662" t="s">
        <v>4636</v>
      </c>
      <c r="H521" s="662" t="s">
        <v>1772</v>
      </c>
      <c r="I521" s="662" t="s">
        <v>1878</v>
      </c>
      <c r="J521" s="662" t="s">
        <v>1879</v>
      </c>
      <c r="K521" s="662" t="s">
        <v>4357</v>
      </c>
      <c r="L521" s="663">
        <v>1385.62</v>
      </c>
      <c r="M521" s="663">
        <v>6928.0999999999995</v>
      </c>
      <c r="N521" s="662">
        <v>5</v>
      </c>
      <c r="O521" s="745">
        <v>2.5</v>
      </c>
      <c r="P521" s="663">
        <v>1385.62</v>
      </c>
      <c r="Q521" s="678">
        <v>0.2</v>
      </c>
      <c r="R521" s="662">
        <v>1</v>
      </c>
      <c r="S521" s="678">
        <v>0.2</v>
      </c>
      <c r="T521" s="745">
        <v>0.5</v>
      </c>
      <c r="U521" s="701">
        <v>0.2</v>
      </c>
    </row>
    <row r="522" spans="1:21" ht="14.4" customHeight="1" x14ac:dyDescent="0.3">
      <c r="A522" s="661">
        <v>50</v>
      </c>
      <c r="B522" s="662" t="s">
        <v>575</v>
      </c>
      <c r="C522" s="662" t="s">
        <v>4575</v>
      </c>
      <c r="D522" s="743" t="s">
        <v>5977</v>
      </c>
      <c r="E522" s="744" t="s">
        <v>4588</v>
      </c>
      <c r="F522" s="662" t="s">
        <v>4572</v>
      </c>
      <c r="G522" s="662" t="s">
        <v>4636</v>
      </c>
      <c r="H522" s="662" t="s">
        <v>1772</v>
      </c>
      <c r="I522" s="662" t="s">
        <v>2124</v>
      </c>
      <c r="J522" s="662" t="s">
        <v>1821</v>
      </c>
      <c r="K522" s="662" t="s">
        <v>4360</v>
      </c>
      <c r="L522" s="663">
        <v>815.1</v>
      </c>
      <c r="M522" s="663">
        <v>815.1</v>
      </c>
      <c r="N522" s="662">
        <v>1</v>
      </c>
      <c r="O522" s="745">
        <v>0.5</v>
      </c>
      <c r="P522" s="663">
        <v>815.1</v>
      </c>
      <c r="Q522" s="678">
        <v>1</v>
      </c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50</v>
      </c>
      <c r="B523" s="662" t="s">
        <v>575</v>
      </c>
      <c r="C523" s="662" t="s">
        <v>4575</v>
      </c>
      <c r="D523" s="743" t="s">
        <v>5977</v>
      </c>
      <c r="E523" s="744" t="s">
        <v>4588</v>
      </c>
      <c r="F523" s="662" t="s">
        <v>4572</v>
      </c>
      <c r="G523" s="662" t="s">
        <v>4935</v>
      </c>
      <c r="H523" s="662" t="s">
        <v>576</v>
      </c>
      <c r="I523" s="662" t="s">
        <v>5130</v>
      </c>
      <c r="J523" s="662" t="s">
        <v>1167</v>
      </c>
      <c r="K523" s="662" t="s">
        <v>5131</v>
      </c>
      <c r="L523" s="663">
        <v>0</v>
      </c>
      <c r="M523" s="663">
        <v>0</v>
      </c>
      <c r="N523" s="662">
        <v>1</v>
      </c>
      <c r="O523" s="745">
        <v>0.5</v>
      </c>
      <c r="P523" s="663"/>
      <c r="Q523" s="678"/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50</v>
      </c>
      <c r="B524" s="662" t="s">
        <v>575</v>
      </c>
      <c r="C524" s="662" t="s">
        <v>4575</v>
      </c>
      <c r="D524" s="743" t="s">
        <v>5977</v>
      </c>
      <c r="E524" s="744" t="s">
        <v>4588</v>
      </c>
      <c r="F524" s="662" t="s">
        <v>4572</v>
      </c>
      <c r="G524" s="662" t="s">
        <v>4637</v>
      </c>
      <c r="H524" s="662" t="s">
        <v>1772</v>
      </c>
      <c r="I524" s="662" t="s">
        <v>2006</v>
      </c>
      <c r="J524" s="662" t="s">
        <v>2007</v>
      </c>
      <c r="K524" s="662" t="s">
        <v>1610</v>
      </c>
      <c r="L524" s="663">
        <v>31.09</v>
      </c>
      <c r="M524" s="663">
        <v>62.18</v>
      </c>
      <c r="N524" s="662">
        <v>2</v>
      </c>
      <c r="O524" s="745">
        <v>1.5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50</v>
      </c>
      <c r="B525" s="662" t="s">
        <v>575</v>
      </c>
      <c r="C525" s="662" t="s">
        <v>4575</v>
      </c>
      <c r="D525" s="743" t="s">
        <v>5977</v>
      </c>
      <c r="E525" s="744" t="s">
        <v>4588</v>
      </c>
      <c r="F525" s="662" t="s">
        <v>4572</v>
      </c>
      <c r="G525" s="662" t="s">
        <v>4637</v>
      </c>
      <c r="H525" s="662" t="s">
        <v>1772</v>
      </c>
      <c r="I525" s="662" t="s">
        <v>2006</v>
      </c>
      <c r="J525" s="662" t="s">
        <v>2007</v>
      </c>
      <c r="K525" s="662" t="s">
        <v>1610</v>
      </c>
      <c r="L525" s="663">
        <v>36.86</v>
      </c>
      <c r="M525" s="663">
        <v>73.72</v>
      </c>
      <c r="N525" s="662">
        <v>2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50</v>
      </c>
      <c r="B526" s="662" t="s">
        <v>575</v>
      </c>
      <c r="C526" s="662" t="s">
        <v>4575</v>
      </c>
      <c r="D526" s="743" t="s">
        <v>5977</v>
      </c>
      <c r="E526" s="744" t="s">
        <v>4588</v>
      </c>
      <c r="F526" s="662" t="s">
        <v>4572</v>
      </c>
      <c r="G526" s="662" t="s">
        <v>4637</v>
      </c>
      <c r="H526" s="662" t="s">
        <v>1772</v>
      </c>
      <c r="I526" s="662" t="s">
        <v>2006</v>
      </c>
      <c r="J526" s="662" t="s">
        <v>2007</v>
      </c>
      <c r="K526" s="662" t="s">
        <v>1610</v>
      </c>
      <c r="L526" s="663">
        <v>52.97</v>
      </c>
      <c r="M526" s="663">
        <v>52.97</v>
      </c>
      <c r="N526" s="662">
        <v>1</v>
      </c>
      <c r="O526" s="745">
        <v>0.5</v>
      </c>
      <c r="P526" s="663">
        <v>52.97</v>
      </c>
      <c r="Q526" s="678">
        <v>1</v>
      </c>
      <c r="R526" s="662">
        <v>1</v>
      </c>
      <c r="S526" s="678">
        <v>1</v>
      </c>
      <c r="T526" s="745">
        <v>0.5</v>
      </c>
      <c r="U526" s="701">
        <v>1</v>
      </c>
    </row>
    <row r="527" spans="1:21" ht="14.4" customHeight="1" x14ac:dyDescent="0.3">
      <c r="A527" s="661">
        <v>50</v>
      </c>
      <c r="B527" s="662" t="s">
        <v>575</v>
      </c>
      <c r="C527" s="662" t="s">
        <v>4575</v>
      </c>
      <c r="D527" s="743" t="s">
        <v>5977</v>
      </c>
      <c r="E527" s="744" t="s">
        <v>4588</v>
      </c>
      <c r="F527" s="662" t="s">
        <v>4572</v>
      </c>
      <c r="G527" s="662" t="s">
        <v>4637</v>
      </c>
      <c r="H527" s="662" t="s">
        <v>576</v>
      </c>
      <c r="I527" s="662" t="s">
        <v>599</v>
      </c>
      <c r="J527" s="662" t="s">
        <v>600</v>
      </c>
      <c r="K527" s="662" t="s">
        <v>3177</v>
      </c>
      <c r="L527" s="663">
        <v>29.02</v>
      </c>
      <c r="M527" s="663">
        <v>29.02</v>
      </c>
      <c r="N527" s="662">
        <v>1</v>
      </c>
      <c r="O527" s="745">
        <v>0.5</v>
      </c>
      <c r="P527" s="663">
        <v>29.02</v>
      </c>
      <c r="Q527" s="678">
        <v>1</v>
      </c>
      <c r="R527" s="662">
        <v>1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50</v>
      </c>
      <c r="B528" s="662" t="s">
        <v>575</v>
      </c>
      <c r="C528" s="662" t="s">
        <v>4575</v>
      </c>
      <c r="D528" s="743" t="s">
        <v>5977</v>
      </c>
      <c r="E528" s="744" t="s">
        <v>4588</v>
      </c>
      <c r="F528" s="662" t="s">
        <v>4572</v>
      </c>
      <c r="G528" s="662" t="s">
        <v>4637</v>
      </c>
      <c r="H528" s="662" t="s">
        <v>576</v>
      </c>
      <c r="I528" s="662" t="s">
        <v>5132</v>
      </c>
      <c r="J528" s="662" t="s">
        <v>2007</v>
      </c>
      <c r="K528" s="662" t="s">
        <v>1624</v>
      </c>
      <c r="L528" s="663">
        <v>0</v>
      </c>
      <c r="M528" s="663">
        <v>0</v>
      </c>
      <c r="N528" s="662">
        <v>2</v>
      </c>
      <c r="O528" s="745">
        <v>1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50</v>
      </c>
      <c r="B529" s="662" t="s">
        <v>575</v>
      </c>
      <c r="C529" s="662" t="s">
        <v>4575</v>
      </c>
      <c r="D529" s="743" t="s">
        <v>5977</v>
      </c>
      <c r="E529" s="744" t="s">
        <v>4588</v>
      </c>
      <c r="F529" s="662" t="s">
        <v>4572</v>
      </c>
      <c r="G529" s="662" t="s">
        <v>4641</v>
      </c>
      <c r="H529" s="662" t="s">
        <v>576</v>
      </c>
      <c r="I529" s="662" t="s">
        <v>5133</v>
      </c>
      <c r="J529" s="662" t="s">
        <v>4937</v>
      </c>
      <c r="K529" s="662" t="s">
        <v>5134</v>
      </c>
      <c r="L529" s="663">
        <v>0</v>
      </c>
      <c r="M529" s="663">
        <v>0</v>
      </c>
      <c r="N529" s="662">
        <v>1</v>
      </c>
      <c r="O529" s="745">
        <v>0.5</v>
      </c>
      <c r="P529" s="663">
        <v>0</v>
      </c>
      <c r="Q529" s="678"/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50</v>
      </c>
      <c r="B530" s="662" t="s">
        <v>575</v>
      </c>
      <c r="C530" s="662" t="s">
        <v>4575</v>
      </c>
      <c r="D530" s="743" t="s">
        <v>5977</v>
      </c>
      <c r="E530" s="744" t="s">
        <v>4588</v>
      </c>
      <c r="F530" s="662" t="s">
        <v>4572</v>
      </c>
      <c r="G530" s="662" t="s">
        <v>4641</v>
      </c>
      <c r="H530" s="662" t="s">
        <v>576</v>
      </c>
      <c r="I530" s="662" t="s">
        <v>5135</v>
      </c>
      <c r="J530" s="662" t="s">
        <v>5136</v>
      </c>
      <c r="K530" s="662" t="s">
        <v>3075</v>
      </c>
      <c r="L530" s="663">
        <v>57.64</v>
      </c>
      <c r="M530" s="663">
        <v>57.64</v>
      </c>
      <c r="N530" s="662">
        <v>1</v>
      </c>
      <c r="O530" s="745">
        <v>1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50</v>
      </c>
      <c r="B531" s="662" t="s">
        <v>575</v>
      </c>
      <c r="C531" s="662" t="s">
        <v>4575</v>
      </c>
      <c r="D531" s="743" t="s">
        <v>5977</v>
      </c>
      <c r="E531" s="744" t="s">
        <v>4588</v>
      </c>
      <c r="F531" s="662" t="s">
        <v>4572</v>
      </c>
      <c r="G531" s="662" t="s">
        <v>4644</v>
      </c>
      <c r="H531" s="662" t="s">
        <v>1772</v>
      </c>
      <c r="I531" s="662" t="s">
        <v>4762</v>
      </c>
      <c r="J531" s="662" t="s">
        <v>623</v>
      </c>
      <c r="K531" s="662" t="s">
        <v>624</v>
      </c>
      <c r="L531" s="663">
        <v>28.81</v>
      </c>
      <c r="M531" s="663">
        <v>86.429999999999993</v>
      </c>
      <c r="N531" s="662">
        <v>3</v>
      </c>
      <c r="O531" s="745">
        <v>2.5</v>
      </c>
      <c r="P531" s="663">
        <v>28.81</v>
      </c>
      <c r="Q531" s="678">
        <v>0.33333333333333337</v>
      </c>
      <c r="R531" s="662">
        <v>1</v>
      </c>
      <c r="S531" s="678">
        <v>0.33333333333333331</v>
      </c>
      <c r="T531" s="745">
        <v>1</v>
      </c>
      <c r="U531" s="701">
        <v>0.4</v>
      </c>
    </row>
    <row r="532" spans="1:21" ht="14.4" customHeight="1" x14ac:dyDescent="0.3">
      <c r="A532" s="661">
        <v>50</v>
      </c>
      <c r="B532" s="662" t="s">
        <v>575</v>
      </c>
      <c r="C532" s="662" t="s">
        <v>4575</v>
      </c>
      <c r="D532" s="743" t="s">
        <v>5977</v>
      </c>
      <c r="E532" s="744" t="s">
        <v>4588</v>
      </c>
      <c r="F532" s="662" t="s">
        <v>4572</v>
      </c>
      <c r="G532" s="662" t="s">
        <v>4644</v>
      </c>
      <c r="H532" s="662" t="s">
        <v>1772</v>
      </c>
      <c r="I532" s="662" t="s">
        <v>4762</v>
      </c>
      <c r="J532" s="662" t="s">
        <v>623</v>
      </c>
      <c r="K532" s="662" t="s">
        <v>624</v>
      </c>
      <c r="L532" s="663">
        <v>46.85</v>
      </c>
      <c r="M532" s="663">
        <v>46.85</v>
      </c>
      <c r="N532" s="662">
        <v>1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50</v>
      </c>
      <c r="B533" s="662" t="s">
        <v>575</v>
      </c>
      <c r="C533" s="662" t="s">
        <v>4575</v>
      </c>
      <c r="D533" s="743" t="s">
        <v>5977</v>
      </c>
      <c r="E533" s="744" t="s">
        <v>4588</v>
      </c>
      <c r="F533" s="662" t="s">
        <v>4572</v>
      </c>
      <c r="G533" s="662" t="s">
        <v>4644</v>
      </c>
      <c r="H533" s="662" t="s">
        <v>1772</v>
      </c>
      <c r="I533" s="662" t="s">
        <v>1849</v>
      </c>
      <c r="J533" s="662" t="s">
        <v>1850</v>
      </c>
      <c r="K533" s="662" t="s">
        <v>4335</v>
      </c>
      <c r="L533" s="663">
        <v>93.71</v>
      </c>
      <c r="M533" s="663">
        <v>93.71</v>
      </c>
      <c r="N533" s="662">
        <v>1</v>
      </c>
      <c r="O533" s="745">
        <v>0.5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50</v>
      </c>
      <c r="B534" s="662" t="s">
        <v>575</v>
      </c>
      <c r="C534" s="662" t="s">
        <v>4575</v>
      </c>
      <c r="D534" s="743" t="s">
        <v>5977</v>
      </c>
      <c r="E534" s="744" t="s">
        <v>4588</v>
      </c>
      <c r="F534" s="662" t="s">
        <v>4572</v>
      </c>
      <c r="G534" s="662" t="s">
        <v>4644</v>
      </c>
      <c r="H534" s="662" t="s">
        <v>1772</v>
      </c>
      <c r="I534" s="662" t="s">
        <v>1849</v>
      </c>
      <c r="J534" s="662" t="s">
        <v>1850</v>
      </c>
      <c r="K534" s="662" t="s">
        <v>4335</v>
      </c>
      <c r="L534" s="663">
        <v>57.64</v>
      </c>
      <c r="M534" s="663">
        <v>230.56</v>
      </c>
      <c r="N534" s="662">
        <v>4</v>
      </c>
      <c r="O534" s="745">
        <v>2</v>
      </c>
      <c r="P534" s="663">
        <v>115.28</v>
      </c>
      <c r="Q534" s="678">
        <v>0.5</v>
      </c>
      <c r="R534" s="662">
        <v>2</v>
      </c>
      <c r="S534" s="678">
        <v>0.5</v>
      </c>
      <c r="T534" s="745">
        <v>1</v>
      </c>
      <c r="U534" s="701">
        <v>0.5</v>
      </c>
    </row>
    <row r="535" spans="1:21" ht="14.4" customHeight="1" x14ac:dyDescent="0.3">
      <c r="A535" s="661">
        <v>50</v>
      </c>
      <c r="B535" s="662" t="s">
        <v>575</v>
      </c>
      <c r="C535" s="662" t="s">
        <v>4575</v>
      </c>
      <c r="D535" s="743" t="s">
        <v>5977</v>
      </c>
      <c r="E535" s="744" t="s">
        <v>4588</v>
      </c>
      <c r="F535" s="662" t="s">
        <v>4572</v>
      </c>
      <c r="G535" s="662" t="s">
        <v>4644</v>
      </c>
      <c r="H535" s="662" t="s">
        <v>1772</v>
      </c>
      <c r="I535" s="662" t="s">
        <v>4722</v>
      </c>
      <c r="J535" s="662" t="s">
        <v>1850</v>
      </c>
      <c r="K535" s="662" t="s">
        <v>1851</v>
      </c>
      <c r="L535" s="663">
        <v>0</v>
      </c>
      <c r="M535" s="663">
        <v>0</v>
      </c>
      <c r="N535" s="662">
        <v>3</v>
      </c>
      <c r="O535" s="745">
        <v>1.5</v>
      </c>
      <c r="P535" s="663"/>
      <c r="Q535" s="678"/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50</v>
      </c>
      <c r="B536" s="662" t="s">
        <v>575</v>
      </c>
      <c r="C536" s="662" t="s">
        <v>4575</v>
      </c>
      <c r="D536" s="743" t="s">
        <v>5977</v>
      </c>
      <c r="E536" s="744" t="s">
        <v>4588</v>
      </c>
      <c r="F536" s="662" t="s">
        <v>4572</v>
      </c>
      <c r="G536" s="662" t="s">
        <v>4644</v>
      </c>
      <c r="H536" s="662" t="s">
        <v>1772</v>
      </c>
      <c r="I536" s="662" t="s">
        <v>5137</v>
      </c>
      <c r="J536" s="662" t="s">
        <v>623</v>
      </c>
      <c r="K536" s="662" t="s">
        <v>5138</v>
      </c>
      <c r="L536" s="663">
        <v>23.42</v>
      </c>
      <c r="M536" s="663">
        <v>23.42</v>
      </c>
      <c r="N536" s="662">
        <v>1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50</v>
      </c>
      <c r="B537" s="662" t="s">
        <v>575</v>
      </c>
      <c r="C537" s="662" t="s">
        <v>4575</v>
      </c>
      <c r="D537" s="743" t="s">
        <v>5977</v>
      </c>
      <c r="E537" s="744" t="s">
        <v>4588</v>
      </c>
      <c r="F537" s="662" t="s">
        <v>4572</v>
      </c>
      <c r="G537" s="662" t="s">
        <v>4644</v>
      </c>
      <c r="H537" s="662" t="s">
        <v>1772</v>
      </c>
      <c r="I537" s="662" t="s">
        <v>4943</v>
      </c>
      <c r="J537" s="662" t="s">
        <v>1850</v>
      </c>
      <c r="K537" s="662" t="s">
        <v>4944</v>
      </c>
      <c r="L537" s="663">
        <v>0</v>
      </c>
      <c r="M537" s="663">
        <v>0</v>
      </c>
      <c r="N537" s="662">
        <v>1</v>
      </c>
      <c r="O537" s="745">
        <v>0.5</v>
      </c>
      <c r="P537" s="663"/>
      <c r="Q537" s="678"/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50</v>
      </c>
      <c r="B538" s="662" t="s">
        <v>575</v>
      </c>
      <c r="C538" s="662" t="s">
        <v>4575</v>
      </c>
      <c r="D538" s="743" t="s">
        <v>5977</v>
      </c>
      <c r="E538" s="744" t="s">
        <v>4588</v>
      </c>
      <c r="F538" s="662" t="s">
        <v>4572</v>
      </c>
      <c r="G538" s="662" t="s">
        <v>4644</v>
      </c>
      <c r="H538" s="662" t="s">
        <v>1772</v>
      </c>
      <c r="I538" s="662" t="s">
        <v>4943</v>
      </c>
      <c r="J538" s="662" t="s">
        <v>1850</v>
      </c>
      <c r="K538" s="662" t="s">
        <v>4944</v>
      </c>
      <c r="L538" s="663">
        <v>100.18</v>
      </c>
      <c r="M538" s="663">
        <v>500.90000000000003</v>
      </c>
      <c r="N538" s="662">
        <v>5</v>
      </c>
      <c r="O538" s="745">
        <v>2.5</v>
      </c>
      <c r="P538" s="663">
        <v>100.18</v>
      </c>
      <c r="Q538" s="678">
        <v>0.2</v>
      </c>
      <c r="R538" s="662">
        <v>1</v>
      </c>
      <c r="S538" s="678">
        <v>0.2</v>
      </c>
      <c r="T538" s="745">
        <v>0.5</v>
      </c>
      <c r="U538" s="701">
        <v>0.2</v>
      </c>
    </row>
    <row r="539" spans="1:21" ht="14.4" customHeight="1" x14ac:dyDescent="0.3">
      <c r="A539" s="661">
        <v>50</v>
      </c>
      <c r="B539" s="662" t="s">
        <v>575</v>
      </c>
      <c r="C539" s="662" t="s">
        <v>4575</v>
      </c>
      <c r="D539" s="743" t="s">
        <v>5977</v>
      </c>
      <c r="E539" s="744" t="s">
        <v>4588</v>
      </c>
      <c r="F539" s="662" t="s">
        <v>4572</v>
      </c>
      <c r="G539" s="662" t="s">
        <v>4644</v>
      </c>
      <c r="H539" s="662" t="s">
        <v>1772</v>
      </c>
      <c r="I539" s="662" t="s">
        <v>5139</v>
      </c>
      <c r="J539" s="662" t="s">
        <v>1850</v>
      </c>
      <c r="K539" s="662" t="s">
        <v>5140</v>
      </c>
      <c r="L539" s="663">
        <v>0</v>
      </c>
      <c r="M539" s="663">
        <v>0</v>
      </c>
      <c r="N539" s="662">
        <v>1</v>
      </c>
      <c r="O539" s="745">
        <v>0.5</v>
      </c>
      <c r="P539" s="663">
        <v>0</v>
      </c>
      <c r="Q539" s="678"/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50</v>
      </c>
      <c r="B540" s="662" t="s">
        <v>575</v>
      </c>
      <c r="C540" s="662" t="s">
        <v>4575</v>
      </c>
      <c r="D540" s="743" t="s">
        <v>5977</v>
      </c>
      <c r="E540" s="744" t="s">
        <v>4588</v>
      </c>
      <c r="F540" s="662" t="s">
        <v>4572</v>
      </c>
      <c r="G540" s="662" t="s">
        <v>4644</v>
      </c>
      <c r="H540" s="662" t="s">
        <v>576</v>
      </c>
      <c r="I540" s="662" t="s">
        <v>5141</v>
      </c>
      <c r="J540" s="662" t="s">
        <v>5142</v>
      </c>
      <c r="K540" s="662" t="s">
        <v>5143</v>
      </c>
      <c r="L540" s="663">
        <v>0</v>
      </c>
      <c r="M540" s="663">
        <v>0</v>
      </c>
      <c r="N540" s="662">
        <v>1</v>
      </c>
      <c r="O540" s="745">
        <v>0.5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50</v>
      </c>
      <c r="B541" s="662" t="s">
        <v>575</v>
      </c>
      <c r="C541" s="662" t="s">
        <v>4575</v>
      </c>
      <c r="D541" s="743" t="s">
        <v>5977</v>
      </c>
      <c r="E541" s="744" t="s">
        <v>4588</v>
      </c>
      <c r="F541" s="662" t="s">
        <v>4572</v>
      </c>
      <c r="G541" s="662" t="s">
        <v>4647</v>
      </c>
      <c r="H541" s="662" t="s">
        <v>576</v>
      </c>
      <c r="I541" s="662" t="s">
        <v>5144</v>
      </c>
      <c r="J541" s="662" t="s">
        <v>1914</v>
      </c>
      <c r="K541" s="662" t="s">
        <v>5145</v>
      </c>
      <c r="L541" s="663">
        <v>0</v>
      </c>
      <c r="M541" s="663">
        <v>0</v>
      </c>
      <c r="N541" s="662">
        <v>5</v>
      </c>
      <c r="O541" s="745">
        <v>2.5</v>
      </c>
      <c r="P541" s="663">
        <v>0</v>
      </c>
      <c r="Q541" s="678"/>
      <c r="R541" s="662">
        <v>1</v>
      </c>
      <c r="S541" s="678">
        <v>0.2</v>
      </c>
      <c r="T541" s="745">
        <v>0.5</v>
      </c>
      <c r="U541" s="701">
        <v>0.2</v>
      </c>
    </row>
    <row r="542" spans="1:21" ht="14.4" customHeight="1" x14ac:dyDescent="0.3">
      <c r="A542" s="661">
        <v>50</v>
      </c>
      <c r="B542" s="662" t="s">
        <v>575</v>
      </c>
      <c r="C542" s="662" t="s">
        <v>4575</v>
      </c>
      <c r="D542" s="743" t="s">
        <v>5977</v>
      </c>
      <c r="E542" s="744" t="s">
        <v>4588</v>
      </c>
      <c r="F542" s="662" t="s">
        <v>4572</v>
      </c>
      <c r="G542" s="662" t="s">
        <v>4647</v>
      </c>
      <c r="H542" s="662" t="s">
        <v>1772</v>
      </c>
      <c r="I542" s="662" t="s">
        <v>1913</v>
      </c>
      <c r="J542" s="662" t="s">
        <v>1914</v>
      </c>
      <c r="K542" s="662" t="s">
        <v>1402</v>
      </c>
      <c r="L542" s="663">
        <v>48.27</v>
      </c>
      <c r="M542" s="663">
        <v>337.89</v>
      </c>
      <c r="N542" s="662">
        <v>7</v>
      </c>
      <c r="O542" s="745">
        <v>3.5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50</v>
      </c>
      <c r="B543" s="662" t="s">
        <v>575</v>
      </c>
      <c r="C543" s="662" t="s">
        <v>4575</v>
      </c>
      <c r="D543" s="743" t="s">
        <v>5977</v>
      </c>
      <c r="E543" s="744" t="s">
        <v>4588</v>
      </c>
      <c r="F543" s="662" t="s">
        <v>4572</v>
      </c>
      <c r="G543" s="662" t="s">
        <v>4647</v>
      </c>
      <c r="H543" s="662" t="s">
        <v>576</v>
      </c>
      <c r="I543" s="662" t="s">
        <v>5146</v>
      </c>
      <c r="J543" s="662" t="s">
        <v>1914</v>
      </c>
      <c r="K543" s="662" t="s">
        <v>5147</v>
      </c>
      <c r="L543" s="663">
        <v>0</v>
      </c>
      <c r="M543" s="663">
        <v>0</v>
      </c>
      <c r="N543" s="662">
        <v>1</v>
      </c>
      <c r="O543" s="745">
        <v>0.5</v>
      </c>
      <c r="P543" s="663">
        <v>0</v>
      </c>
      <c r="Q543" s="678"/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50</v>
      </c>
      <c r="B544" s="662" t="s">
        <v>575</v>
      </c>
      <c r="C544" s="662" t="s">
        <v>4575</v>
      </c>
      <c r="D544" s="743" t="s">
        <v>5977</v>
      </c>
      <c r="E544" s="744" t="s">
        <v>4588</v>
      </c>
      <c r="F544" s="662" t="s">
        <v>4572</v>
      </c>
      <c r="G544" s="662" t="s">
        <v>4647</v>
      </c>
      <c r="H544" s="662" t="s">
        <v>576</v>
      </c>
      <c r="I544" s="662" t="s">
        <v>5148</v>
      </c>
      <c r="J544" s="662" t="s">
        <v>2049</v>
      </c>
      <c r="K544" s="662" t="s">
        <v>1668</v>
      </c>
      <c r="L544" s="663">
        <v>0</v>
      </c>
      <c r="M544" s="663">
        <v>0</v>
      </c>
      <c r="N544" s="662">
        <v>1</v>
      </c>
      <c r="O544" s="745">
        <v>0.5</v>
      </c>
      <c r="P544" s="663">
        <v>0</v>
      </c>
      <c r="Q544" s="678"/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50</v>
      </c>
      <c r="B545" s="662" t="s">
        <v>575</v>
      </c>
      <c r="C545" s="662" t="s">
        <v>4575</v>
      </c>
      <c r="D545" s="743" t="s">
        <v>5977</v>
      </c>
      <c r="E545" s="744" t="s">
        <v>4588</v>
      </c>
      <c r="F545" s="662" t="s">
        <v>4572</v>
      </c>
      <c r="G545" s="662" t="s">
        <v>4647</v>
      </c>
      <c r="H545" s="662" t="s">
        <v>576</v>
      </c>
      <c r="I545" s="662" t="s">
        <v>5149</v>
      </c>
      <c r="J545" s="662" t="s">
        <v>1914</v>
      </c>
      <c r="K545" s="662" t="s">
        <v>5150</v>
      </c>
      <c r="L545" s="663">
        <v>0</v>
      </c>
      <c r="M545" s="663">
        <v>0</v>
      </c>
      <c r="N545" s="662">
        <v>1</v>
      </c>
      <c r="O545" s="745">
        <v>0.5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50</v>
      </c>
      <c r="B546" s="662" t="s">
        <v>575</v>
      </c>
      <c r="C546" s="662" t="s">
        <v>4575</v>
      </c>
      <c r="D546" s="743" t="s">
        <v>5977</v>
      </c>
      <c r="E546" s="744" t="s">
        <v>4588</v>
      </c>
      <c r="F546" s="662" t="s">
        <v>4572</v>
      </c>
      <c r="G546" s="662" t="s">
        <v>4725</v>
      </c>
      <c r="H546" s="662" t="s">
        <v>1772</v>
      </c>
      <c r="I546" s="662" t="s">
        <v>4726</v>
      </c>
      <c r="J546" s="662" t="s">
        <v>1932</v>
      </c>
      <c r="K546" s="662" t="s">
        <v>2000</v>
      </c>
      <c r="L546" s="663">
        <v>117.46</v>
      </c>
      <c r="M546" s="663">
        <v>117.46</v>
      </c>
      <c r="N546" s="662">
        <v>1</v>
      </c>
      <c r="O546" s="745">
        <v>0.5</v>
      </c>
      <c r="P546" s="663">
        <v>117.46</v>
      </c>
      <c r="Q546" s="678">
        <v>1</v>
      </c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50</v>
      </c>
      <c r="B547" s="662" t="s">
        <v>575</v>
      </c>
      <c r="C547" s="662" t="s">
        <v>4575</v>
      </c>
      <c r="D547" s="743" t="s">
        <v>5977</v>
      </c>
      <c r="E547" s="744" t="s">
        <v>4588</v>
      </c>
      <c r="F547" s="662" t="s">
        <v>4572</v>
      </c>
      <c r="G547" s="662" t="s">
        <v>4725</v>
      </c>
      <c r="H547" s="662" t="s">
        <v>576</v>
      </c>
      <c r="I547" s="662" t="s">
        <v>5151</v>
      </c>
      <c r="J547" s="662" t="s">
        <v>1999</v>
      </c>
      <c r="K547" s="662" t="s">
        <v>5152</v>
      </c>
      <c r="L547" s="663">
        <v>0</v>
      </c>
      <c r="M547" s="663">
        <v>0</v>
      </c>
      <c r="N547" s="662">
        <v>1</v>
      </c>
      <c r="O547" s="745">
        <v>0.5</v>
      </c>
      <c r="P547" s="663">
        <v>0</v>
      </c>
      <c r="Q547" s="678"/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50</v>
      </c>
      <c r="B548" s="662" t="s">
        <v>575</v>
      </c>
      <c r="C548" s="662" t="s">
        <v>4575</v>
      </c>
      <c r="D548" s="743" t="s">
        <v>5977</v>
      </c>
      <c r="E548" s="744" t="s">
        <v>4588</v>
      </c>
      <c r="F548" s="662" t="s">
        <v>4572</v>
      </c>
      <c r="G548" s="662" t="s">
        <v>4648</v>
      </c>
      <c r="H548" s="662" t="s">
        <v>576</v>
      </c>
      <c r="I548" s="662" t="s">
        <v>5153</v>
      </c>
      <c r="J548" s="662" t="s">
        <v>4388</v>
      </c>
      <c r="K548" s="662" t="s">
        <v>1140</v>
      </c>
      <c r="L548" s="663">
        <v>0</v>
      </c>
      <c r="M548" s="663">
        <v>0</v>
      </c>
      <c r="N548" s="662">
        <v>1</v>
      </c>
      <c r="O548" s="745">
        <v>0.5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50</v>
      </c>
      <c r="B549" s="662" t="s">
        <v>575</v>
      </c>
      <c r="C549" s="662" t="s">
        <v>4575</v>
      </c>
      <c r="D549" s="743" t="s">
        <v>5977</v>
      </c>
      <c r="E549" s="744" t="s">
        <v>4588</v>
      </c>
      <c r="F549" s="662" t="s">
        <v>4572</v>
      </c>
      <c r="G549" s="662" t="s">
        <v>4648</v>
      </c>
      <c r="H549" s="662" t="s">
        <v>1772</v>
      </c>
      <c r="I549" s="662" t="s">
        <v>1919</v>
      </c>
      <c r="J549" s="662" t="s">
        <v>4388</v>
      </c>
      <c r="K549" s="662" t="s">
        <v>1276</v>
      </c>
      <c r="L549" s="663">
        <v>97.26</v>
      </c>
      <c r="M549" s="663">
        <v>194.52</v>
      </c>
      <c r="N549" s="662">
        <v>2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50</v>
      </c>
      <c r="B550" s="662" t="s">
        <v>575</v>
      </c>
      <c r="C550" s="662" t="s">
        <v>4575</v>
      </c>
      <c r="D550" s="743" t="s">
        <v>5977</v>
      </c>
      <c r="E550" s="744" t="s">
        <v>4588</v>
      </c>
      <c r="F550" s="662" t="s">
        <v>4572</v>
      </c>
      <c r="G550" s="662" t="s">
        <v>4648</v>
      </c>
      <c r="H550" s="662" t="s">
        <v>1772</v>
      </c>
      <c r="I550" s="662" t="s">
        <v>5154</v>
      </c>
      <c r="J550" s="662" t="s">
        <v>5155</v>
      </c>
      <c r="K550" s="662" t="s">
        <v>2000</v>
      </c>
      <c r="L550" s="663">
        <v>161.91</v>
      </c>
      <c r="M550" s="663">
        <v>161.91</v>
      </c>
      <c r="N550" s="662">
        <v>1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50</v>
      </c>
      <c r="B551" s="662" t="s">
        <v>575</v>
      </c>
      <c r="C551" s="662" t="s">
        <v>4575</v>
      </c>
      <c r="D551" s="743" t="s">
        <v>5977</v>
      </c>
      <c r="E551" s="744" t="s">
        <v>4588</v>
      </c>
      <c r="F551" s="662" t="s">
        <v>4572</v>
      </c>
      <c r="G551" s="662" t="s">
        <v>4648</v>
      </c>
      <c r="H551" s="662" t="s">
        <v>1772</v>
      </c>
      <c r="I551" s="662" t="s">
        <v>4649</v>
      </c>
      <c r="J551" s="662" t="s">
        <v>2055</v>
      </c>
      <c r="K551" s="662" t="s">
        <v>1276</v>
      </c>
      <c r="L551" s="663">
        <v>194.54</v>
      </c>
      <c r="M551" s="663">
        <v>194.54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50</v>
      </c>
      <c r="B552" s="662" t="s">
        <v>575</v>
      </c>
      <c r="C552" s="662" t="s">
        <v>4575</v>
      </c>
      <c r="D552" s="743" t="s">
        <v>5977</v>
      </c>
      <c r="E552" s="744" t="s">
        <v>4588</v>
      </c>
      <c r="F552" s="662" t="s">
        <v>4572</v>
      </c>
      <c r="G552" s="662" t="s">
        <v>4648</v>
      </c>
      <c r="H552" s="662" t="s">
        <v>576</v>
      </c>
      <c r="I552" s="662" t="s">
        <v>5156</v>
      </c>
      <c r="J552" s="662" t="s">
        <v>4388</v>
      </c>
      <c r="K552" s="662" t="s">
        <v>1279</v>
      </c>
      <c r="L552" s="663">
        <v>0</v>
      </c>
      <c r="M552" s="663">
        <v>0</v>
      </c>
      <c r="N552" s="662">
        <v>1</v>
      </c>
      <c r="O552" s="745">
        <v>0.5</v>
      </c>
      <c r="P552" s="663">
        <v>0</v>
      </c>
      <c r="Q552" s="678"/>
      <c r="R552" s="662">
        <v>1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50</v>
      </c>
      <c r="B553" s="662" t="s">
        <v>575</v>
      </c>
      <c r="C553" s="662" t="s">
        <v>4575</v>
      </c>
      <c r="D553" s="743" t="s">
        <v>5977</v>
      </c>
      <c r="E553" s="744" t="s">
        <v>4588</v>
      </c>
      <c r="F553" s="662" t="s">
        <v>4572</v>
      </c>
      <c r="G553" s="662" t="s">
        <v>4949</v>
      </c>
      <c r="H553" s="662" t="s">
        <v>576</v>
      </c>
      <c r="I553" s="662" t="s">
        <v>650</v>
      </c>
      <c r="J553" s="662" t="s">
        <v>4950</v>
      </c>
      <c r="K553" s="662" t="s">
        <v>4951</v>
      </c>
      <c r="L553" s="663">
        <v>24.78</v>
      </c>
      <c r="M553" s="663">
        <v>24.78</v>
      </c>
      <c r="N553" s="662">
        <v>1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50</v>
      </c>
      <c r="B554" s="662" t="s">
        <v>575</v>
      </c>
      <c r="C554" s="662" t="s">
        <v>4575</v>
      </c>
      <c r="D554" s="743" t="s">
        <v>5977</v>
      </c>
      <c r="E554" s="744" t="s">
        <v>4588</v>
      </c>
      <c r="F554" s="662" t="s">
        <v>4572</v>
      </c>
      <c r="G554" s="662" t="s">
        <v>5157</v>
      </c>
      <c r="H554" s="662" t="s">
        <v>576</v>
      </c>
      <c r="I554" s="662" t="s">
        <v>5158</v>
      </c>
      <c r="J554" s="662" t="s">
        <v>5159</v>
      </c>
      <c r="K554" s="662" t="s">
        <v>5160</v>
      </c>
      <c r="L554" s="663">
        <v>160.1</v>
      </c>
      <c r="M554" s="663">
        <v>160.1</v>
      </c>
      <c r="N554" s="662">
        <v>1</v>
      </c>
      <c r="O554" s="745">
        <v>0.5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50</v>
      </c>
      <c r="B555" s="662" t="s">
        <v>575</v>
      </c>
      <c r="C555" s="662" t="s">
        <v>4575</v>
      </c>
      <c r="D555" s="743" t="s">
        <v>5977</v>
      </c>
      <c r="E555" s="744" t="s">
        <v>4588</v>
      </c>
      <c r="F555" s="662" t="s">
        <v>4572</v>
      </c>
      <c r="G555" s="662" t="s">
        <v>4957</v>
      </c>
      <c r="H555" s="662" t="s">
        <v>576</v>
      </c>
      <c r="I555" s="662" t="s">
        <v>5161</v>
      </c>
      <c r="J555" s="662" t="s">
        <v>1731</v>
      </c>
      <c r="K555" s="662" t="s">
        <v>4704</v>
      </c>
      <c r="L555" s="663">
        <v>0</v>
      </c>
      <c r="M555" s="663">
        <v>0</v>
      </c>
      <c r="N555" s="662">
        <v>1</v>
      </c>
      <c r="O555" s="745">
        <v>0.5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50</v>
      </c>
      <c r="B556" s="662" t="s">
        <v>575</v>
      </c>
      <c r="C556" s="662" t="s">
        <v>4575</v>
      </c>
      <c r="D556" s="743" t="s">
        <v>5977</v>
      </c>
      <c r="E556" s="744" t="s">
        <v>4588</v>
      </c>
      <c r="F556" s="662" t="s">
        <v>4572</v>
      </c>
      <c r="G556" s="662" t="s">
        <v>4957</v>
      </c>
      <c r="H556" s="662" t="s">
        <v>576</v>
      </c>
      <c r="I556" s="662" t="s">
        <v>1742</v>
      </c>
      <c r="J556" s="662" t="s">
        <v>1731</v>
      </c>
      <c r="K556" s="662" t="s">
        <v>1743</v>
      </c>
      <c r="L556" s="663">
        <v>57.64</v>
      </c>
      <c r="M556" s="663">
        <v>115.28</v>
      </c>
      <c r="N556" s="662">
        <v>2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50</v>
      </c>
      <c r="B557" s="662" t="s">
        <v>575</v>
      </c>
      <c r="C557" s="662" t="s">
        <v>4575</v>
      </c>
      <c r="D557" s="743" t="s">
        <v>5977</v>
      </c>
      <c r="E557" s="744" t="s">
        <v>4588</v>
      </c>
      <c r="F557" s="662" t="s">
        <v>4572</v>
      </c>
      <c r="G557" s="662" t="s">
        <v>4650</v>
      </c>
      <c r="H557" s="662" t="s">
        <v>1772</v>
      </c>
      <c r="I557" s="662" t="s">
        <v>1805</v>
      </c>
      <c r="J557" s="662" t="s">
        <v>4385</v>
      </c>
      <c r="K557" s="662" t="s">
        <v>1136</v>
      </c>
      <c r="L557" s="663">
        <v>96.53</v>
      </c>
      <c r="M557" s="663">
        <v>193.06</v>
      </c>
      <c r="N557" s="662">
        <v>2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50</v>
      </c>
      <c r="B558" s="662" t="s">
        <v>575</v>
      </c>
      <c r="C558" s="662" t="s">
        <v>4575</v>
      </c>
      <c r="D558" s="743" t="s">
        <v>5977</v>
      </c>
      <c r="E558" s="744" t="s">
        <v>4588</v>
      </c>
      <c r="F558" s="662" t="s">
        <v>4572</v>
      </c>
      <c r="G558" s="662" t="s">
        <v>4650</v>
      </c>
      <c r="H558" s="662" t="s">
        <v>1772</v>
      </c>
      <c r="I558" s="662" t="s">
        <v>1775</v>
      </c>
      <c r="J558" s="662" t="s">
        <v>1776</v>
      </c>
      <c r="K558" s="662" t="s">
        <v>1777</v>
      </c>
      <c r="L558" s="663">
        <v>10.41</v>
      </c>
      <c r="M558" s="663">
        <v>10.41</v>
      </c>
      <c r="N558" s="662">
        <v>1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50</v>
      </c>
      <c r="B559" s="662" t="s">
        <v>575</v>
      </c>
      <c r="C559" s="662" t="s">
        <v>4575</v>
      </c>
      <c r="D559" s="743" t="s">
        <v>5977</v>
      </c>
      <c r="E559" s="744" t="s">
        <v>4588</v>
      </c>
      <c r="F559" s="662" t="s">
        <v>4572</v>
      </c>
      <c r="G559" s="662" t="s">
        <v>4650</v>
      </c>
      <c r="H559" s="662" t="s">
        <v>1772</v>
      </c>
      <c r="I559" s="662" t="s">
        <v>4958</v>
      </c>
      <c r="J559" s="662" t="s">
        <v>1776</v>
      </c>
      <c r="K559" s="662" t="s">
        <v>4959</v>
      </c>
      <c r="L559" s="663">
        <v>15.61</v>
      </c>
      <c r="M559" s="663">
        <v>15.61</v>
      </c>
      <c r="N559" s="662">
        <v>1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50</v>
      </c>
      <c r="B560" s="662" t="s">
        <v>575</v>
      </c>
      <c r="C560" s="662" t="s">
        <v>4575</v>
      </c>
      <c r="D560" s="743" t="s">
        <v>5977</v>
      </c>
      <c r="E560" s="744" t="s">
        <v>4588</v>
      </c>
      <c r="F560" s="662" t="s">
        <v>4572</v>
      </c>
      <c r="G560" s="662" t="s">
        <v>4650</v>
      </c>
      <c r="H560" s="662" t="s">
        <v>1772</v>
      </c>
      <c r="I560" s="662" t="s">
        <v>1778</v>
      </c>
      <c r="J560" s="662" t="s">
        <v>1779</v>
      </c>
      <c r="K560" s="662" t="s">
        <v>1780</v>
      </c>
      <c r="L560" s="663">
        <v>16.09</v>
      </c>
      <c r="M560" s="663">
        <v>16.09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50</v>
      </c>
      <c r="B561" s="662" t="s">
        <v>575</v>
      </c>
      <c r="C561" s="662" t="s">
        <v>4575</v>
      </c>
      <c r="D561" s="743" t="s">
        <v>5977</v>
      </c>
      <c r="E561" s="744" t="s">
        <v>4588</v>
      </c>
      <c r="F561" s="662" t="s">
        <v>4572</v>
      </c>
      <c r="G561" s="662" t="s">
        <v>4650</v>
      </c>
      <c r="H561" s="662" t="s">
        <v>1772</v>
      </c>
      <c r="I561" s="662" t="s">
        <v>4730</v>
      </c>
      <c r="J561" s="662" t="s">
        <v>1779</v>
      </c>
      <c r="K561" s="662" t="s">
        <v>4731</v>
      </c>
      <c r="L561" s="663">
        <v>0</v>
      </c>
      <c r="M561" s="663">
        <v>0</v>
      </c>
      <c r="N561" s="662">
        <v>1</v>
      </c>
      <c r="O561" s="745">
        <v>0.5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50</v>
      </c>
      <c r="B562" s="662" t="s">
        <v>575</v>
      </c>
      <c r="C562" s="662" t="s">
        <v>4575</v>
      </c>
      <c r="D562" s="743" t="s">
        <v>5977</v>
      </c>
      <c r="E562" s="744" t="s">
        <v>4588</v>
      </c>
      <c r="F562" s="662" t="s">
        <v>4572</v>
      </c>
      <c r="G562" s="662" t="s">
        <v>4650</v>
      </c>
      <c r="H562" s="662" t="s">
        <v>1772</v>
      </c>
      <c r="I562" s="662" t="s">
        <v>4730</v>
      </c>
      <c r="J562" s="662" t="s">
        <v>1779</v>
      </c>
      <c r="K562" s="662" t="s">
        <v>4731</v>
      </c>
      <c r="L562" s="663">
        <v>24.14</v>
      </c>
      <c r="M562" s="663">
        <v>120.7</v>
      </c>
      <c r="N562" s="662">
        <v>5</v>
      </c>
      <c r="O562" s="745">
        <v>3</v>
      </c>
      <c r="P562" s="663">
        <v>24.14</v>
      </c>
      <c r="Q562" s="678">
        <v>0.2</v>
      </c>
      <c r="R562" s="662">
        <v>1</v>
      </c>
      <c r="S562" s="678">
        <v>0.2</v>
      </c>
      <c r="T562" s="745">
        <v>1</v>
      </c>
      <c r="U562" s="701">
        <v>0.33333333333333331</v>
      </c>
    </row>
    <row r="563" spans="1:21" ht="14.4" customHeight="1" x14ac:dyDescent="0.3">
      <c r="A563" s="661">
        <v>50</v>
      </c>
      <c r="B563" s="662" t="s">
        <v>575</v>
      </c>
      <c r="C563" s="662" t="s">
        <v>4575</v>
      </c>
      <c r="D563" s="743" t="s">
        <v>5977</v>
      </c>
      <c r="E563" s="744" t="s">
        <v>4588</v>
      </c>
      <c r="F563" s="662" t="s">
        <v>4572</v>
      </c>
      <c r="G563" s="662" t="s">
        <v>4650</v>
      </c>
      <c r="H563" s="662" t="s">
        <v>1772</v>
      </c>
      <c r="I563" s="662" t="s">
        <v>1870</v>
      </c>
      <c r="J563" s="662" t="s">
        <v>4386</v>
      </c>
      <c r="K563" s="662" t="s">
        <v>1055</v>
      </c>
      <c r="L563" s="663">
        <v>48.27</v>
      </c>
      <c r="M563" s="663">
        <v>96.54</v>
      </c>
      <c r="N563" s="662">
        <v>2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50</v>
      </c>
      <c r="B564" s="662" t="s">
        <v>575</v>
      </c>
      <c r="C564" s="662" t="s">
        <v>4575</v>
      </c>
      <c r="D564" s="743" t="s">
        <v>5977</v>
      </c>
      <c r="E564" s="744" t="s">
        <v>4588</v>
      </c>
      <c r="F564" s="662" t="s">
        <v>4572</v>
      </c>
      <c r="G564" s="662" t="s">
        <v>4650</v>
      </c>
      <c r="H564" s="662" t="s">
        <v>576</v>
      </c>
      <c r="I564" s="662" t="s">
        <v>5162</v>
      </c>
      <c r="J564" s="662" t="s">
        <v>4386</v>
      </c>
      <c r="K564" s="662" t="s">
        <v>5163</v>
      </c>
      <c r="L564" s="663">
        <v>0</v>
      </c>
      <c r="M564" s="663">
        <v>0</v>
      </c>
      <c r="N564" s="662">
        <v>1</v>
      </c>
      <c r="O564" s="745">
        <v>0.5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50</v>
      </c>
      <c r="B565" s="662" t="s">
        <v>575</v>
      </c>
      <c r="C565" s="662" t="s">
        <v>4575</v>
      </c>
      <c r="D565" s="743" t="s">
        <v>5977</v>
      </c>
      <c r="E565" s="744" t="s">
        <v>4588</v>
      </c>
      <c r="F565" s="662" t="s">
        <v>4572</v>
      </c>
      <c r="G565" s="662" t="s">
        <v>5164</v>
      </c>
      <c r="H565" s="662" t="s">
        <v>576</v>
      </c>
      <c r="I565" s="662" t="s">
        <v>5165</v>
      </c>
      <c r="J565" s="662" t="s">
        <v>5166</v>
      </c>
      <c r="K565" s="662" t="s">
        <v>796</v>
      </c>
      <c r="L565" s="663">
        <v>90.8</v>
      </c>
      <c r="M565" s="663">
        <v>90.8</v>
      </c>
      <c r="N565" s="662">
        <v>1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50</v>
      </c>
      <c r="B566" s="662" t="s">
        <v>575</v>
      </c>
      <c r="C566" s="662" t="s">
        <v>4575</v>
      </c>
      <c r="D566" s="743" t="s">
        <v>5977</v>
      </c>
      <c r="E566" s="744" t="s">
        <v>4588</v>
      </c>
      <c r="F566" s="662" t="s">
        <v>4572</v>
      </c>
      <c r="G566" s="662" t="s">
        <v>4734</v>
      </c>
      <c r="H566" s="662" t="s">
        <v>1772</v>
      </c>
      <c r="I566" s="662" t="s">
        <v>1929</v>
      </c>
      <c r="J566" s="662" t="s">
        <v>1926</v>
      </c>
      <c r="K566" s="662" t="s">
        <v>1065</v>
      </c>
      <c r="L566" s="663">
        <v>181.13</v>
      </c>
      <c r="M566" s="663">
        <v>181.13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50</v>
      </c>
      <c r="B567" s="662" t="s">
        <v>575</v>
      </c>
      <c r="C567" s="662" t="s">
        <v>4575</v>
      </c>
      <c r="D567" s="743" t="s">
        <v>5977</v>
      </c>
      <c r="E567" s="744" t="s">
        <v>4588</v>
      </c>
      <c r="F567" s="662" t="s">
        <v>4572</v>
      </c>
      <c r="G567" s="662" t="s">
        <v>4734</v>
      </c>
      <c r="H567" s="662" t="s">
        <v>1772</v>
      </c>
      <c r="I567" s="662" t="s">
        <v>2012</v>
      </c>
      <c r="J567" s="662" t="s">
        <v>2003</v>
      </c>
      <c r="K567" s="662" t="s">
        <v>2013</v>
      </c>
      <c r="L567" s="663">
        <v>298.95999999999998</v>
      </c>
      <c r="M567" s="663">
        <v>298.95999999999998</v>
      </c>
      <c r="N567" s="662">
        <v>1</v>
      </c>
      <c r="O567" s="745">
        <v>0.5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50</v>
      </c>
      <c r="B568" s="662" t="s">
        <v>575</v>
      </c>
      <c r="C568" s="662" t="s">
        <v>4575</v>
      </c>
      <c r="D568" s="743" t="s">
        <v>5977</v>
      </c>
      <c r="E568" s="744" t="s">
        <v>4588</v>
      </c>
      <c r="F568" s="662" t="s">
        <v>4572</v>
      </c>
      <c r="G568" s="662" t="s">
        <v>4734</v>
      </c>
      <c r="H568" s="662" t="s">
        <v>576</v>
      </c>
      <c r="I568" s="662" t="s">
        <v>5167</v>
      </c>
      <c r="J568" s="662" t="s">
        <v>1926</v>
      </c>
      <c r="K568" s="662" t="s">
        <v>1620</v>
      </c>
      <c r="L568" s="663">
        <v>0</v>
      </c>
      <c r="M568" s="663">
        <v>0</v>
      </c>
      <c r="N568" s="662">
        <v>1</v>
      </c>
      <c r="O568" s="745">
        <v>0.5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50</v>
      </c>
      <c r="B569" s="662" t="s">
        <v>575</v>
      </c>
      <c r="C569" s="662" t="s">
        <v>4575</v>
      </c>
      <c r="D569" s="743" t="s">
        <v>5977</v>
      </c>
      <c r="E569" s="744" t="s">
        <v>4588</v>
      </c>
      <c r="F569" s="662" t="s">
        <v>4572</v>
      </c>
      <c r="G569" s="662" t="s">
        <v>4734</v>
      </c>
      <c r="H569" s="662" t="s">
        <v>576</v>
      </c>
      <c r="I569" s="662" t="s">
        <v>5168</v>
      </c>
      <c r="J569" s="662" t="s">
        <v>5169</v>
      </c>
      <c r="K569" s="662" t="s">
        <v>3471</v>
      </c>
      <c r="L569" s="663">
        <v>116.58</v>
      </c>
      <c r="M569" s="663">
        <v>116.58</v>
      </c>
      <c r="N569" s="662">
        <v>1</v>
      </c>
      <c r="O569" s="745">
        <v>0.5</v>
      </c>
      <c r="P569" s="663">
        <v>116.58</v>
      </c>
      <c r="Q569" s="678">
        <v>1</v>
      </c>
      <c r="R569" s="662">
        <v>1</v>
      </c>
      <c r="S569" s="678">
        <v>1</v>
      </c>
      <c r="T569" s="745">
        <v>0.5</v>
      </c>
      <c r="U569" s="701">
        <v>1</v>
      </c>
    </row>
    <row r="570" spans="1:21" ht="14.4" customHeight="1" x14ac:dyDescent="0.3">
      <c r="A570" s="661">
        <v>50</v>
      </c>
      <c r="B570" s="662" t="s">
        <v>575</v>
      </c>
      <c r="C570" s="662" t="s">
        <v>4575</v>
      </c>
      <c r="D570" s="743" t="s">
        <v>5977</v>
      </c>
      <c r="E570" s="744" t="s">
        <v>4588</v>
      </c>
      <c r="F570" s="662" t="s">
        <v>4572</v>
      </c>
      <c r="G570" s="662" t="s">
        <v>4734</v>
      </c>
      <c r="H570" s="662" t="s">
        <v>576</v>
      </c>
      <c r="I570" s="662" t="s">
        <v>5170</v>
      </c>
      <c r="J570" s="662" t="s">
        <v>5171</v>
      </c>
      <c r="K570" s="662" t="s">
        <v>1065</v>
      </c>
      <c r="L570" s="663">
        <v>181.13</v>
      </c>
      <c r="M570" s="663">
        <v>181.13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50</v>
      </c>
      <c r="B571" s="662" t="s">
        <v>575</v>
      </c>
      <c r="C571" s="662" t="s">
        <v>4575</v>
      </c>
      <c r="D571" s="743" t="s">
        <v>5977</v>
      </c>
      <c r="E571" s="744" t="s">
        <v>4588</v>
      </c>
      <c r="F571" s="662" t="s">
        <v>4572</v>
      </c>
      <c r="G571" s="662" t="s">
        <v>4734</v>
      </c>
      <c r="H571" s="662" t="s">
        <v>576</v>
      </c>
      <c r="I571" s="662" t="s">
        <v>5172</v>
      </c>
      <c r="J571" s="662" t="s">
        <v>5173</v>
      </c>
      <c r="K571" s="662" t="s">
        <v>4803</v>
      </c>
      <c r="L571" s="663">
        <v>0</v>
      </c>
      <c r="M571" s="663">
        <v>0</v>
      </c>
      <c r="N571" s="662">
        <v>1</v>
      </c>
      <c r="O571" s="745">
        <v>0.5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50</v>
      </c>
      <c r="B572" s="662" t="s">
        <v>575</v>
      </c>
      <c r="C572" s="662" t="s">
        <v>4575</v>
      </c>
      <c r="D572" s="743" t="s">
        <v>5977</v>
      </c>
      <c r="E572" s="744" t="s">
        <v>4588</v>
      </c>
      <c r="F572" s="662" t="s">
        <v>4572</v>
      </c>
      <c r="G572" s="662" t="s">
        <v>4651</v>
      </c>
      <c r="H572" s="662" t="s">
        <v>576</v>
      </c>
      <c r="I572" s="662" t="s">
        <v>1001</v>
      </c>
      <c r="J572" s="662" t="s">
        <v>1002</v>
      </c>
      <c r="K572" s="662" t="s">
        <v>4652</v>
      </c>
      <c r="L572" s="663">
        <v>107.25</v>
      </c>
      <c r="M572" s="663">
        <v>536.25</v>
      </c>
      <c r="N572" s="662">
        <v>5</v>
      </c>
      <c r="O572" s="745">
        <v>3.5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50</v>
      </c>
      <c r="B573" s="662" t="s">
        <v>575</v>
      </c>
      <c r="C573" s="662" t="s">
        <v>4575</v>
      </c>
      <c r="D573" s="743" t="s">
        <v>5977</v>
      </c>
      <c r="E573" s="744" t="s">
        <v>4588</v>
      </c>
      <c r="F573" s="662" t="s">
        <v>4572</v>
      </c>
      <c r="G573" s="662" t="s">
        <v>4966</v>
      </c>
      <c r="H573" s="662" t="s">
        <v>1772</v>
      </c>
      <c r="I573" s="662" t="s">
        <v>5174</v>
      </c>
      <c r="J573" s="662" t="s">
        <v>5175</v>
      </c>
      <c r="K573" s="662" t="s">
        <v>5176</v>
      </c>
      <c r="L573" s="663">
        <v>246.39</v>
      </c>
      <c r="M573" s="663">
        <v>246.39</v>
      </c>
      <c r="N573" s="662">
        <v>1</v>
      </c>
      <c r="O573" s="745">
        <v>0.5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50</v>
      </c>
      <c r="B574" s="662" t="s">
        <v>575</v>
      </c>
      <c r="C574" s="662" t="s">
        <v>4575</v>
      </c>
      <c r="D574" s="743" t="s">
        <v>5977</v>
      </c>
      <c r="E574" s="744" t="s">
        <v>4588</v>
      </c>
      <c r="F574" s="662" t="s">
        <v>4572</v>
      </c>
      <c r="G574" s="662" t="s">
        <v>4653</v>
      </c>
      <c r="H574" s="662" t="s">
        <v>576</v>
      </c>
      <c r="I574" s="662" t="s">
        <v>871</v>
      </c>
      <c r="J574" s="662" t="s">
        <v>4654</v>
      </c>
      <c r="K574" s="662" t="s">
        <v>4655</v>
      </c>
      <c r="L574" s="663">
        <v>0</v>
      </c>
      <c r="M574" s="663">
        <v>0</v>
      </c>
      <c r="N574" s="662">
        <v>2</v>
      </c>
      <c r="O574" s="745">
        <v>1.5</v>
      </c>
      <c r="P574" s="663">
        <v>0</v>
      </c>
      <c r="Q574" s="678"/>
      <c r="R574" s="662">
        <v>1</v>
      </c>
      <c r="S574" s="678">
        <v>0.5</v>
      </c>
      <c r="T574" s="745">
        <v>0.5</v>
      </c>
      <c r="U574" s="701">
        <v>0.33333333333333331</v>
      </c>
    </row>
    <row r="575" spans="1:21" ht="14.4" customHeight="1" x14ac:dyDescent="0.3">
      <c r="A575" s="661">
        <v>50</v>
      </c>
      <c r="B575" s="662" t="s">
        <v>575</v>
      </c>
      <c r="C575" s="662" t="s">
        <v>4575</v>
      </c>
      <c r="D575" s="743" t="s">
        <v>5977</v>
      </c>
      <c r="E575" s="744" t="s">
        <v>4588</v>
      </c>
      <c r="F575" s="662" t="s">
        <v>4572</v>
      </c>
      <c r="G575" s="662" t="s">
        <v>5177</v>
      </c>
      <c r="H575" s="662" t="s">
        <v>576</v>
      </c>
      <c r="I575" s="662" t="s">
        <v>5178</v>
      </c>
      <c r="J575" s="662" t="s">
        <v>852</v>
      </c>
      <c r="K575" s="662" t="s">
        <v>5179</v>
      </c>
      <c r="L575" s="663">
        <v>0</v>
      </c>
      <c r="M575" s="663">
        <v>0</v>
      </c>
      <c r="N575" s="662">
        <v>1</v>
      </c>
      <c r="O575" s="745">
        <v>0.5</v>
      </c>
      <c r="P575" s="663">
        <v>0</v>
      </c>
      <c r="Q575" s="678"/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50</v>
      </c>
      <c r="B576" s="662" t="s">
        <v>575</v>
      </c>
      <c r="C576" s="662" t="s">
        <v>4575</v>
      </c>
      <c r="D576" s="743" t="s">
        <v>5977</v>
      </c>
      <c r="E576" s="744" t="s">
        <v>4588</v>
      </c>
      <c r="F576" s="662" t="s">
        <v>4572</v>
      </c>
      <c r="G576" s="662" t="s">
        <v>4656</v>
      </c>
      <c r="H576" s="662" t="s">
        <v>576</v>
      </c>
      <c r="I576" s="662" t="s">
        <v>2448</v>
      </c>
      <c r="J576" s="662" t="s">
        <v>799</v>
      </c>
      <c r="K576" s="662" t="s">
        <v>4657</v>
      </c>
      <c r="L576" s="663">
        <v>42.08</v>
      </c>
      <c r="M576" s="663">
        <v>84.16</v>
      </c>
      <c r="N576" s="662">
        <v>2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50</v>
      </c>
      <c r="B577" s="662" t="s">
        <v>575</v>
      </c>
      <c r="C577" s="662" t="s">
        <v>4575</v>
      </c>
      <c r="D577" s="743" t="s">
        <v>5977</v>
      </c>
      <c r="E577" s="744" t="s">
        <v>4588</v>
      </c>
      <c r="F577" s="662" t="s">
        <v>4572</v>
      </c>
      <c r="G577" s="662" t="s">
        <v>4656</v>
      </c>
      <c r="H577" s="662" t="s">
        <v>576</v>
      </c>
      <c r="I577" s="662" t="s">
        <v>2448</v>
      </c>
      <c r="J577" s="662" t="s">
        <v>799</v>
      </c>
      <c r="K577" s="662" t="s">
        <v>4657</v>
      </c>
      <c r="L577" s="663">
        <v>30.47</v>
      </c>
      <c r="M577" s="663">
        <v>91.41</v>
      </c>
      <c r="N577" s="662">
        <v>3</v>
      </c>
      <c r="O577" s="745">
        <v>1.5</v>
      </c>
      <c r="P577" s="663">
        <v>60.94</v>
      </c>
      <c r="Q577" s="678">
        <v>0.66666666666666663</v>
      </c>
      <c r="R577" s="662">
        <v>2</v>
      </c>
      <c r="S577" s="678">
        <v>0.66666666666666663</v>
      </c>
      <c r="T577" s="745">
        <v>1</v>
      </c>
      <c r="U577" s="701">
        <v>0.66666666666666663</v>
      </c>
    </row>
    <row r="578" spans="1:21" ht="14.4" customHeight="1" x14ac:dyDescent="0.3">
      <c r="A578" s="661">
        <v>50</v>
      </c>
      <c r="B578" s="662" t="s">
        <v>575</v>
      </c>
      <c r="C578" s="662" t="s">
        <v>4575</v>
      </c>
      <c r="D578" s="743" t="s">
        <v>5977</v>
      </c>
      <c r="E578" s="744" t="s">
        <v>4588</v>
      </c>
      <c r="F578" s="662" t="s">
        <v>4572</v>
      </c>
      <c r="G578" s="662" t="s">
        <v>4658</v>
      </c>
      <c r="H578" s="662" t="s">
        <v>576</v>
      </c>
      <c r="I578" s="662" t="s">
        <v>2219</v>
      </c>
      <c r="J578" s="662" t="s">
        <v>2220</v>
      </c>
      <c r="K578" s="662" t="s">
        <v>4659</v>
      </c>
      <c r="L578" s="663">
        <v>22.44</v>
      </c>
      <c r="M578" s="663">
        <v>44.88</v>
      </c>
      <c r="N578" s="662">
        <v>2</v>
      </c>
      <c r="O578" s="745">
        <v>1.5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50</v>
      </c>
      <c r="B579" s="662" t="s">
        <v>575</v>
      </c>
      <c r="C579" s="662" t="s">
        <v>4575</v>
      </c>
      <c r="D579" s="743" t="s">
        <v>5977</v>
      </c>
      <c r="E579" s="744" t="s">
        <v>4588</v>
      </c>
      <c r="F579" s="662" t="s">
        <v>4572</v>
      </c>
      <c r="G579" s="662" t="s">
        <v>4660</v>
      </c>
      <c r="H579" s="662" t="s">
        <v>576</v>
      </c>
      <c r="I579" s="662" t="s">
        <v>2223</v>
      </c>
      <c r="J579" s="662" t="s">
        <v>2224</v>
      </c>
      <c r="K579" s="662" t="s">
        <v>4661</v>
      </c>
      <c r="L579" s="663">
        <v>186.27</v>
      </c>
      <c r="M579" s="663">
        <v>558.81000000000006</v>
      </c>
      <c r="N579" s="662">
        <v>3</v>
      </c>
      <c r="O579" s="745">
        <v>2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50</v>
      </c>
      <c r="B580" s="662" t="s">
        <v>575</v>
      </c>
      <c r="C580" s="662" t="s">
        <v>4575</v>
      </c>
      <c r="D580" s="743" t="s">
        <v>5977</v>
      </c>
      <c r="E580" s="744" t="s">
        <v>4588</v>
      </c>
      <c r="F580" s="662" t="s">
        <v>4572</v>
      </c>
      <c r="G580" s="662" t="s">
        <v>5180</v>
      </c>
      <c r="H580" s="662" t="s">
        <v>576</v>
      </c>
      <c r="I580" s="662" t="s">
        <v>5181</v>
      </c>
      <c r="J580" s="662" t="s">
        <v>5182</v>
      </c>
      <c r="K580" s="662" t="s">
        <v>5183</v>
      </c>
      <c r="L580" s="663">
        <v>689.09</v>
      </c>
      <c r="M580" s="663">
        <v>689.09</v>
      </c>
      <c r="N580" s="662">
        <v>1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50</v>
      </c>
      <c r="B581" s="662" t="s">
        <v>575</v>
      </c>
      <c r="C581" s="662" t="s">
        <v>4575</v>
      </c>
      <c r="D581" s="743" t="s">
        <v>5977</v>
      </c>
      <c r="E581" s="744" t="s">
        <v>4588</v>
      </c>
      <c r="F581" s="662" t="s">
        <v>4572</v>
      </c>
      <c r="G581" s="662" t="s">
        <v>4662</v>
      </c>
      <c r="H581" s="662" t="s">
        <v>1772</v>
      </c>
      <c r="I581" s="662" t="s">
        <v>1801</v>
      </c>
      <c r="J581" s="662" t="s">
        <v>1802</v>
      </c>
      <c r="K581" s="662" t="s">
        <v>4397</v>
      </c>
      <c r="L581" s="663">
        <v>131.54</v>
      </c>
      <c r="M581" s="663">
        <v>263.08</v>
      </c>
      <c r="N581" s="662">
        <v>2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50</v>
      </c>
      <c r="B582" s="662" t="s">
        <v>575</v>
      </c>
      <c r="C582" s="662" t="s">
        <v>4575</v>
      </c>
      <c r="D582" s="743" t="s">
        <v>5977</v>
      </c>
      <c r="E582" s="744" t="s">
        <v>4588</v>
      </c>
      <c r="F582" s="662" t="s">
        <v>4572</v>
      </c>
      <c r="G582" s="662" t="s">
        <v>4663</v>
      </c>
      <c r="H582" s="662" t="s">
        <v>1772</v>
      </c>
      <c r="I582" s="662" t="s">
        <v>1972</v>
      </c>
      <c r="J582" s="662" t="s">
        <v>1973</v>
      </c>
      <c r="K582" s="662" t="s">
        <v>608</v>
      </c>
      <c r="L582" s="663">
        <v>109.97</v>
      </c>
      <c r="M582" s="663">
        <v>109.97</v>
      </c>
      <c r="N582" s="662">
        <v>1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50</v>
      </c>
      <c r="B583" s="662" t="s">
        <v>575</v>
      </c>
      <c r="C583" s="662" t="s">
        <v>4575</v>
      </c>
      <c r="D583" s="743" t="s">
        <v>5977</v>
      </c>
      <c r="E583" s="744" t="s">
        <v>4588</v>
      </c>
      <c r="F583" s="662" t="s">
        <v>4572</v>
      </c>
      <c r="G583" s="662" t="s">
        <v>4663</v>
      </c>
      <c r="H583" s="662" t="s">
        <v>576</v>
      </c>
      <c r="I583" s="662" t="s">
        <v>4981</v>
      </c>
      <c r="J583" s="662" t="s">
        <v>4982</v>
      </c>
      <c r="K583" s="662" t="s">
        <v>4983</v>
      </c>
      <c r="L583" s="663">
        <v>51.31</v>
      </c>
      <c r="M583" s="663">
        <v>51.31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50</v>
      </c>
      <c r="B584" s="662" t="s">
        <v>575</v>
      </c>
      <c r="C584" s="662" t="s">
        <v>4575</v>
      </c>
      <c r="D584" s="743" t="s">
        <v>5977</v>
      </c>
      <c r="E584" s="744" t="s">
        <v>4588</v>
      </c>
      <c r="F584" s="662" t="s">
        <v>4572</v>
      </c>
      <c r="G584" s="662" t="s">
        <v>4663</v>
      </c>
      <c r="H584" s="662" t="s">
        <v>576</v>
      </c>
      <c r="I584" s="662" t="s">
        <v>5184</v>
      </c>
      <c r="J584" s="662" t="s">
        <v>4985</v>
      </c>
      <c r="K584" s="662" t="s">
        <v>617</v>
      </c>
      <c r="L584" s="663">
        <v>102.63</v>
      </c>
      <c r="M584" s="663">
        <v>102.63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50</v>
      </c>
      <c r="B585" s="662" t="s">
        <v>575</v>
      </c>
      <c r="C585" s="662" t="s">
        <v>4575</v>
      </c>
      <c r="D585" s="743" t="s">
        <v>5977</v>
      </c>
      <c r="E585" s="744" t="s">
        <v>4588</v>
      </c>
      <c r="F585" s="662" t="s">
        <v>4572</v>
      </c>
      <c r="G585" s="662" t="s">
        <v>4663</v>
      </c>
      <c r="H585" s="662" t="s">
        <v>576</v>
      </c>
      <c r="I585" s="662" t="s">
        <v>5185</v>
      </c>
      <c r="J585" s="662" t="s">
        <v>5186</v>
      </c>
      <c r="K585" s="662" t="s">
        <v>5187</v>
      </c>
      <c r="L585" s="663">
        <v>0</v>
      </c>
      <c r="M585" s="663">
        <v>0</v>
      </c>
      <c r="N585" s="662">
        <v>1</v>
      </c>
      <c r="O585" s="745">
        <v>0.5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50</v>
      </c>
      <c r="B586" s="662" t="s">
        <v>575</v>
      </c>
      <c r="C586" s="662" t="s">
        <v>4575</v>
      </c>
      <c r="D586" s="743" t="s">
        <v>5977</v>
      </c>
      <c r="E586" s="744" t="s">
        <v>4588</v>
      </c>
      <c r="F586" s="662" t="s">
        <v>4572</v>
      </c>
      <c r="G586" s="662" t="s">
        <v>4663</v>
      </c>
      <c r="H586" s="662" t="s">
        <v>576</v>
      </c>
      <c r="I586" s="662" t="s">
        <v>5188</v>
      </c>
      <c r="J586" s="662" t="s">
        <v>5189</v>
      </c>
      <c r="K586" s="662" t="s">
        <v>617</v>
      </c>
      <c r="L586" s="663">
        <v>0</v>
      </c>
      <c r="M586" s="663">
        <v>0</v>
      </c>
      <c r="N586" s="662">
        <v>1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50</v>
      </c>
      <c r="B587" s="662" t="s">
        <v>575</v>
      </c>
      <c r="C587" s="662" t="s">
        <v>4575</v>
      </c>
      <c r="D587" s="743" t="s">
        <v>5977</v>
      </c>
      <c r="E587" s="744" t="s">
        <v>4588</v>
      </c>
      <c r="F587" s="662" t="s">
        <v>4572</v>
      </c>
      <c r="G587" s="662" t="s">
        <v>4737</v>
      </c>
      <c r="H587" s="662" t="s">
        <v>576</v>
      </c>
      <c r="I587" s="662" t="s">
        <v>5190</v>
      </c>
      <c r="J587" s="662" t="s">
        <v>4768</v>
      </c>
      <c r="K587" s="662" t="s">
        <v>5191</v>
      </c>
      <c r="L587" s="663">
        <v>0</v>
      </c>
      <c r="M587" s="663">
        <v>0</v>
      </c>
      <c r="N587" s="662">
        <v>1</v>
      </c>
      <c r="O587" s="745">
        <v>0.5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50</v>
      </c>
      <c r="B588" s="662" t="s">
        <v>575</v>
      </c>
      <c r="C588" s="662" t="s">
        <v>4575</v>
      </c>
      <c r="D588" s="743" t="s">
        <v>5977</v>
      </c>
      <c r="E588" s="744" t="s">
        <v>4588</v>
      </c>
      <c r="F588" s="662" t="s">
        <v>4572</v>
      </c>
      <c r="G588" s="662" t="s">
        <v>4995</v>
      </c>
      <c r="H588" s="662" t="s">
        <v>576</v>
      </c>
      <c r="I588" s="662" t="s">
        <v>5192</v>
      </c>
      <c r="J588" s="662" t="s">
        <v>917</v>
      </c>
      <c r="K588" s="662" t="s">
        <v>5193</v>
      </c>
      <c r="L588" s="663">
        <v>101.2</v>
      </c>
      <c r="M588" s="663">
        <v>101.2</v>
      </c>
      <c r="N588" s="662">
        <v>1</v>
      </c>
      <c r="O588" s="745">
        <v>0.5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50</v>
      </c>
      <c r="B589" s="662" t="s">
        <v>575</v>
      </c>
      <c r="C589" s="662" t="s">
        <v>4575</v>
      </c>
      <c r="D589" s="743" t="s">
        <v>5977</v>
      </c>
      <c r="E589" s="744" t="s">
        <v>4588</v>
      </c>
      <c r="F589" s="662" t="s">
        <v>4572</v>
      </c>
      <c r="G589" s="662" t="s">
        <v>5194</v>
      </c>
      <c r="H589" s="662" t="s">
        <v>576</v>
      </c>
      <c r="I589" s="662" t="s">
        <v>5195</v>
      </c>
      <c r="J589" s="662" t="s">
        <v>5196</v>
      </c>
      <c r="K589" s="662" t="s">
        <v>5197</v>
      </c>
      <c r="L589" s="663">
        <v>961.42</v>
      </c>
      <c r="M589" s="663">
        <v>961.42</v>
      </c>
      <c r="N589" s="662">
        <v>1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50</v>
      </c>
      <c r="B590" s="662" t="s">
        <v>575</v>
      </c>
      <c r="C590" s="662" t="s">
        <v>4575</v>
      </c>
      <c r="D590" s="743" t="s">
        <v>5977</v>
      </c>
      <c r="E590" s="744" t="s">
        <v>4588</v>
      </c>
      <c r="F590" s="662" t="s">
        <v>4572</v>
      </c>
      <c r="G590" s="662" t="s">
        <v>4745</v>
      </c>
      <c r="H590" s="662" t="s">
        <v>576</v>
      </c>
      <c r="I590" s="662" t="s">
        <v>1278</v>
      </c>
      <c r="J590" s="662" t="s">
        <v>1207</v>
      </c>
      <c r="K590" s="662" t="s">
        <v>5198</v>
      </c>
      <c r="L590" s="663">
        <v>50.14</v>
      </c>
      <c r="M590" s="663">
        <v>50.14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50</v>
      </c>
      <c r="B591" s="662" t="s">
        <v>575</v>
      </c>
      <c r="C591" s="662" t="s">
        <v>4575</v>
      </c>
      <c r="D591" s="743" t="s">
        <v>5977</v>
      </c>
      <c r="E591" s="744" t="s">
        <v>4588</v>
      </c>
      <c r="F591" s="662" t="s">
        <v>4572</v>
      </c>
      <c r="G591" s="662" t="s">
        <v>4745</v>
      </c>
      <c r="H591" s="662" t="s">
        <v>576</v>
      </c>
      <c r="I591" s="662" t="s">
        <v>1275</v>
      </c>
      <c r="J591" s="662" t="s">
        <v>1207</v>
      </c>
      <c r="K591" s="662" t="s">
        <v>5199</v>
      </c>
      <c r="L591" s="663">
        <v>75.22</v>
      </c>
      <c r="M591" s="663">
        <v>75.22</v>
      </c>
      <c r="N591" s="662">
        <v>1</v>
      </c>
      <c r="O591" s="745">
        <v>0.5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50</v>
      </c>
      <c r="B592" s="662" t="s">
        <v>575</v>
      </c>
      <c r="C592" s="662" t="s">
        <v>4575</v>
      </c>
      <c r="D592" s="743" t="s">
        <v>5977</v>
      </c>
      <c r="E592" s="744" t="s">
        <v>4588</v>
      </c>
      <c r="F592" s="662" t="s">
        <v>4572</v>
      </c>
      <c r="G592" s="662" t="s">
        <v>5200</v>
      </c>
      <c r="H592" s="662" t="s">
        <v>576</v>
      </c>
      <c r="I592" s="662" t="s">
        <v>1412</v>
      </c>
      <c r="J592" s="662" t="s">
        <v>1413</v>
      </c>
      <c r="K592" s="662" t="s">
        <v>1414</v>
      </c>
      <c r="L592" s="663">
        <v>45.05</v>
      </c>
      <c r="M592" s="663">
        <v>45.05</v>
      </c>
      <c r="N592" s="662">
        <v>1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50</v>
      </c>
      <c r="B593" s="662" t="s">
        <v>575</v>
      </c>
      <c r="C593" s="662" t="s">
        <v>4575</v>
      </c>
      <c r="D593" s="743" t="s">
        <v>5977</v>
      </c>
      <c r="E593" s="744" t="s">
        <v>4588</v>
      </c>
      <c r="F593" s="662" t="s">
        <v>4572</v>
      </c>
      <c r="G593" s="662" t="s">
        <v>5201</v>
      </c>
      <c r="H593" s="662" t="s">
        <v>576</v>
      </c>
      <c r="I593" s="662" t="s">
        <v>5202</v>
      </c>
      <c r="J593" s="662" t="s">
        <v>5203</v>
      </c>
      <c r="K593" s="662" t="s">
        <v>5204</v>
      </c>
      <c r="L593" s="663">
        <v>0</v>
      </c>
      <c r="M593" s="663">
        <v>0</v>
      </c>
      <c r="N593" s="662">
        <v>1</v>
      </c>
      <c r="O593" s="745">
        <v>0.5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50</v>
      </c>
      <c r="B594" s="662" t="s">
        <v>575</v>
      </c>
      <c r="C594" s="662" t="s">
        <v>4575</v>
      </c>
      <c r="D594" s="743" t="s">
        <v>5977</v>
      </c>
      <c r="E594" s="744" t="s">
        <v>4588</v>
      </c>
      <c r="F594" s="662" t="s">
        <v>4572</v>
      </c>
      <c r="G594" s="662" t="s">
        <v>5205</v>
      </c>
      <c r="H594" s="662" t="s">
        <v>576</v>
      </c>
      <c r="I594" s="662" t="s">
        <v>5206</v>
      </c>
      <c r="J594" s="662" t="s">
        <v>5207</v>
      </c>
      <c r="K594" s="662" t="s">
        <v>5208</v>
      </c>
      <c r="L594" s="663">
        <v>140.46</v>
      </c>
      <c r="M594" s="663">
        <v>140.46</v>
      </c>
      <c r="N594" s="662">
        <v>1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50</v>
      </c>
      <c r="B595" s="662" t="s">
        <v>575</v>
      </c>
      <c r="C595" s="662" t="s">
        <v>4575</v>
      </c>
      <c r="D595" s="743" t="s">
        <v>5977</v>
      </c>
      <c r="E595" s="744" t="s">
        <v>4588</v>
      </c>
      <c r="F595" s="662" t="s">
        <v>4572</v>
      </c>
      <c r="G595" s="662" t="s">
        <v>4664</v>
      </c>
      <c r="H595" s="662" t="s">
        <v>576</v>
      </c>
      <c r="I595" s="662" t="s">
        <v>4665</v>
      </c>
      <c r="J595" s="662" t="s">
        <v>921</v>
      </c>
      <c r="K595" s="662" t="s">
        <v>4666</v>
      </c>
      <c r="L595" s="663">
        <v>0</v>
      </c>
      <c r="M595" s="663">
        <v>0</v>
      </c>
      <c r="N595" s="662">
        <v>1</v>
      </c>
      <c r="O595" s="745">
        <v>0.5</v>
      </c>
      <c r="P595" s="663">
        <v>0</v>
      </c>
      <c r="Q595" s="678"/>
      <c r="R595" s="662">
        <v>1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50</v>
      </c>
      <c r="B596" s="662" t="s">
        <v>575</v>
      </c>
      <c r="C596" s="662" t="s">
        <v>4575</v>
      </c>
      <c r="D596" s="743" t="s">
        <v>5977</v>
      </c>
      <c r="E596" s="744" t="s">
        <v>4588</v>
      </c>
      <c r="F596" s="662" t="s">
        <v>4572</v>
      </c>
      <c r="G596" s="662" t="s">
        <v>4664</v>
      </c>
      <c r="H596" s="662" t="s">
        <v>576</v>
      </c>
      <c r="I596" s="662" t="s">
        <v>5209</v>
      </c>
      <c r="J596" s="662" t="s">
        <v>921</v>
      </c>
      <c r="K596" s="662" t="s">
        <v>4666</v>
      </c>
      <c r="L596" s="663">
        <v>0</v>
      </c>
      <c r="M596" s="663">
        <v>0</v>
      </c>
      <c r="N596" s="662">
        <v>1</v>
      </c>
      <c r="O596" s="745">
        <v>0.5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50</v>
      </c>
      <c r="B597" s="662" t="s">
        <v>575</v>
      </c>
      <c r="C597" s="662" t="s">
        <v>4575</v>
      </c>
      <c r="D597" s="743" t="s">
        <v>5977</v>
      </c>
      <c r="E597" s="744" t="s">
        <v>4588</v>
      </c>
      <c r="F597" s="662" t="s">
        <v>4572</v>
      </c>
      <c r="G597" s="662" t="s">
        <v>5210</v>
      </c>
      <c r="H597" s="662" t="s">
        <v>576</v>
      </c>
      <c r="I597" s="662" t="s">
        <v>5211</v>
      </c>
      <c r="J597" s="662" t="s">
        <v>5212</v>
      </c>
      <c r="K597" s="662" t="s">
        <v>5213</v>
      </c>
      <c r="L597" s="663">
        <v>158.63</v>
      </c>
      <c r="M597" s="663">
        <v>158.63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50</v>
      </c>
      <c r="B598" s="662" t="s">
        <v>575</v>
      </c>
      <c r="C598" s="662" t="s">
        <v>4575</v>
      </c>
      <c r="D598" s="743" t="s">
        <v>5977</v>
      </c>
      <c r="E598" s="744" t="s">
        <v>4588</v>
      </c>
      <c r="F598" s="662" t="s">
        <v>4572</v>
      </c>
      <c r="G598" s="662" t="s">
        <v>5214</v>
      </c>
      <c r="H598" s="662" t="s">
        <v>576</v>
      </c>
      <c r="I598" s="662" t="s">
        <v>5215</v>
      </c>
      <c r="J598" s="662" t="s">
        <v>5216</v>
      </c>
      <c r="K598" s="662" t="s">
        <v>1276</v>
      </c>
      <c r="L598" s="663">
        <v>0</v>
      </c>
      <c r="M598" s="663">
        <v>0</v>
      </c>
      <c r="N598" s="662">
        <v>1</v>
      </c>
      <c r="O598" s="745">
        <v>0.5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50</v>
      </c>
      <c r="B599" s="662" t="s">
        <v>575</v>
      </c>
      <c r="C599" s="662" t="s">
        <v>4575</v>
      </c>
      <c r="D599" s="743" t="s">
        <v>5977</v>
      </c>
      <c r="E599" s="744" t="s">
        <v>4588</v>
      </c>
      <c r="F599" s="662" t="s">
        <v>4572</v>
      </c>
      <c r="G599" s="662" t="s">
        <v>5217</v>
      </c>
      <c r="H599" s="662" t="s">
        <v>1772</v>
      </c>
      <c r="I599" s="662" t="s">
        <v>3572</v>
      </c>
      <c r="J599" s="662" t="s">
        <v>3573</v>
      </c>
      <c r="K599" s="662" t="s">
        <v>1136</v>
      </c>
      <c r="L599" s="663">
        <v>0</v>
      </c>
      <c r="M599" s="663">
        <v>0</v>
      </c>
      <c r="N599" s="662">
        <v>1</v>
      </c>
      <c r="O599" s="745">
        <v>0.5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50</v>
      </c>
      <c r="B600" s="662" t="s">
        <v>575</v>
      </c>
      <c r="C600" s="662" t="s">
        <v>4575</v>
      </c>
      <c r="D600" s="743" t="s">
        <v>5977</v>
      </c>
      <c r="E600" s="744" t="s">
        <v>4588</v>
      </c>
      <c r="F600" s="662" t="s">
        <v>4572</v>
      </c>
      <c r="G600" s="662" t="s">
        <v>4668</v>
      </c>
      <c r="H600" s="662" t="s">
        <v>1772</v>
      </c>
      <c r="I600" s="662" t="s">
        <v>4748</v>
      </c>
      <c r="J600" s="662" t="s">
        <v>1896</v>
      </c>
      <c r="K600" s="662" t="s">
        <v>4749</v>
      </c>
      <c r="L600" s="663">
        <v>46.88</v>
      </c>
      <c r="M600" s="663">
        <v>46.88</v>
      </c>
      <c r="N600" s="662">
        <v>1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50</v>
      </c>
      <c r="B601" s="662" t="s">
        <v>575</v>
      </c>
      <c r="C601" s="662" t="s">
        <v>4575</v>
      </c>
      <c r="D601" s="743" t="s">
        <v>5977</v>
      </c>
      <c r="E601" s="744" t="s">
        <v>4588</v>
      </c>
      <c r="F601" s="662" t="s">
        <v>4572</v>
      </c>
      <c r="G601" s="662" t="s">
        <v>4668</v>
      </c>
      <c r="H601" s="662" t="s">
        <v>1772</v>
      </c>
      <c r="I601" s="662" t="s">
        <v>5009</v>
      </c>
      <c r="J601" s="662" t="s">
        <v>1899</v>
      </c>
      <c r="K601" s="662" t="s">
        <v>5010</v>
      </c>
      <c r="L601" s="663">
        <v>0</v>
      </c>
      <c r="M601" s="663">
        <v>0</v>
      </c>
      <c r="N601" s="662">
        <v>10</v>
      </c>
      <c r="O601" s="745">
        <v>5</v>
      </c>
      <c r="P601" s="663">
        <v>0</v>
      </c>
      <c r="Q601" s="678"/>
      <c r="R601" s="662">
        <v>5</v>
      </c>
      <c r="S601" s="678">
        <v>0.5</v>
      </c>
      <c r="T601" s="745">
        <v>2.5</v>
      </c>
      <c r="U601" s="701">
        <v>0.5</v>
      </c>
    </row>
    <row r="602" spans="1:21" ht="14.4" customHeight="1" x14ac:dyDescent="0.3">
      <c r="A602" s="661">
        <v>50</v>
      </c>
      <c r="B602" s="662" t="s">
        <v>575</v>
      </c>
      <c r="C602" s="662" t="s">
        <v>4575</v>
      </c>
      <c r="D602" s="743" t="s">
        <v>5977</v>
      </c>
      <c r="E602" s="744" t="s">
        <v>4588</v>
      </c>
      <c r="F602" s="662" t="s">
        <v>4572</v>
      </c>
      <c r="G602" s="662" t="s">
        <v>4668</v>
      </c>
      <c r="H602" s="662" t="s">
        <v>1772</v>
      </c>
      <c r="I602" s="662" t="s">
        <v>5009</v>
      </c>
      <c r="J602" s="662" t="s">
        <v>1899</v>
      </c>
      <c r="K602" s="662" t="s">
        <v>5010</v>
      </c>
      <c r="L602" s="663">
        <v>92.38</v>
      </c>
      <c r="M602" s="663">
        <v>277.14</v>
      </c>
      <c r="N602" s="662">
        <v>3</v>
      </c>
      <c r="O602" s="745">
        <v>1.5</v>
      </c>
      <c r="P602" s="663">
        <v>184.76</v>
      </c>
      <c r="Q602" s="678">
        <v>0.66666666666666663</v>
      </c>
      <c r="R602" s="662">
        <v>2</v>
      </c>
      <c r="S602" s="678">
        <v>0.66666666666666663</v>
      </c>
      <c r="T602" s="745">
        <v>1</v>
      </c>
      <c r="U602" s="701">
        <v>0.66666666666666663</v>
      </c>
    </row>
    <row r="603" spans="1:21" ht="14.4" customHeight="1" x14ac:dyDescent="0.3">
      <c r="A603" s="661">
        <v>50</v>
      </c>
      <c r="B603" s="662" t="s">
        <v>575</v>
      </c>
      <c r="C603" s="662" t="s">
        <v>4575</v>
      </c>
      <c r="D603" s="743" t="s">
        <v>5977</v>
      </c>
      <c r="E603" s="744" t="s">
        <v>4588</v>
      </c>
      <c r="F603" s="662" t="s">
        <v>4572</v>
      </c>
      <c r="G603" s="662" t="s">
        <v>4668</v>
      </c>
      <c r="H603" s="662" t="s">
        <v>1772</v>
      </c>
      <c r="I603" s="662" t="s">
        <v>1898</v>
      </c>
      <c r="J603" s="662" t="s">
        <v>1899</v>
      </c>
      <c r="K603" s="662" t="s">
        <v>4352</v>
      </c>
      <c r="L603" s="663">
        <v>184.74</v>
      </c>
      <c r="M603" s="663">
        <v>184.74</v>
      </c>
      <c r="N603" s="662">
        <v>1</v>
      </c>
      <c r="O603" s="745">
        <v>0.5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50</v>
      </c>
      <c r="B604" s="662" t="s">
        <v>575</v>
      </c>
      <c r="C604" s="662" t="s">
        <v>4575</v>
      </c>
      <c r="D604" s="743" t="s">
        <v>5977</v>
      </c>
      <c r="E604" s="744" t="s">
        <v>4588</v>
      </c>
      <c r="F604" s="662" t="s">
        <v>4572</v>
      </c>
      <c r="G604" s="662" t="s">
        <v>4668</v>
      </c>
      <c r="H604" s="662" t="s">
        <v>1772</v>
      </c>
      <c r="I604" s="662" t="s">
        <v>1990</v>
      </c>
      <c r="J604" s="662" t="s">
        <v>4353</v>
      </c>
      <c r="K604" s="662" t="s">
        <v>4354</v>
      </c>
      <c r="L604" s="663">
        <v>120.61</v>
      </c>
      <c r="M604" s="663">
        <v>241.22</v>
      </c>
      <c r="N604" s="662">
        <v>2</v>
      </c>
      <c r="O604" s="745">
        <v>1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50</v>
      </c>
      <c r="B605" s="662" t="s">
        <v>575</v>
      </c>
      <c r="C605" s="662" t="s">
        <v>4575</v>
      </c>
      <c r="D605" s="743" t="s">
        <v>5977</v>
      </c>
      <c r="E605" s="744" t="s">
        <v>4588</v>
      </c>
      <c r="F605" s="662" t="s">
        <v>4572</v>
      </c>
      <c r="G605" s="662" t="s">
        <v>5015</v>
      </c>
      <c r="H605" s="662" t="s">
        <v>576</v>
      </c>
      <c r="I605" s="662" t="s">
        <v>1680</v>
      </c>
      <c r="J605" s="662" t="s">
        <v>1681</v>
      </c>
      <c r="K605" s="662" t="s">
        <v>1682</v>
      </c>
      <c r="L605" s="663">
        <v>464.09</v>
      </c>
      <c r="M605" s="663">
        <v>464.09</v>
      </c>
      <c r="N605" s="662">
        <v>1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50</v>
      </c>
      <c r="B606" s="662" t="s">
        <v>575</v>
      </c>
      <c r="C606" s="662" t="s">
        <v>4575</v>
      </c>
      <c r="D606" s="743" t="s">
        <v>5977</v>
      </c>
      <c r="E606" s="744" t="s">
        <v>4588</v>
      </c>
      <c r="F606" s="662" t="s">
        <v>4572</v>
      </c>
      <c r="G606" s="662" t="s">
        <v>4669</v>
      </c>
      <c r="H606" s="662" t="s">
        <v>576</v>
      </c>
      <c r="I606" s="662" t="s">
        <v>1692</v>
      </c>
      <c r="J606" s="662" t="s">
        <v>1693</v>
      </c>
      <c r="K606" s="662" t="s">
        <v>5218</v>
      </c>
      <c r="L606" s="663">
        <v>140.38</v>
      </c>
      <c r="M606" s="663">
        <v>140.38</v>
      </c>
      <c r="N606" s="662">
        <v>1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50</v>
      </c>
      <c r="B607" s="662" t="s">
        <v>575</v>
      </c>
      <c r="C607" s="662" t="s">
        <v>4575</v>
      </c>
      <c r="D607" s="743" t="s">
        <v>5977</v>
      </c>
      <c r="E607" s="744" t="s">
        <v>4588</v>
      </c>
      <c r="F607" s="662" t="s">
        <v>4572</v>
      </c>
      <c r="G607" s="662" t="s">
        <v>4669</v>
      </c>
      <c r="H607" s="662" t="s">
        <v>576</v>
      </c>
      <c r="I607" s="662" t="s">
        <v>1699</v>
      </c>
      <c r="J607" s="662" t="s">
        <v>1700</v>
      </c>
      <c r="K607" s="662" t="s">
        <v>4670</v>
      </c>
      <c r="L607" s="663">
        <v>280.77</v>
      </c>
      <c r="M607" s="663">
        <v>561.54</v>
      </c>
      <c r="N607" s="662">
        <v>2</v>
      </c>
      <c r="O607" s="745">
        <v>1</v>
      </c>
      <c r="P607" s="663">
        <v>280.77</v>
      </c>
      <c r="Q607" s="678">
        <v>0.5</v>
      </c>
      <c r="R607" s="662">
        <v>1</v>
      </c>
      <c r="S607" s="678">
        <v>0.5</v>
      </c>
      <c r="T607" s="745">
        <v>0.5</v>
      </c>
      <c r="U607" s="701">
        <v>0.5</v>
      </c>
    </row>
    <row r="608" spans="1:21" ht="14.4" customHeight="1" x14ac:dyDescent="0.3">
      <c r="A608" s="661">
        <v>50</v>
      </c>
      <c r="B608" s="662" t="s">
        <v>575</v>
      </c>
      <c r="C608" s="662" t="s">
        <v>4575</v>
      </c>
      <c r="D608" s="743" t="s">
        <v>5977</v>
      </c>
      <c r="E608" s="744" t="s">
        <v>4589</v>
      </c>
      <c r="F608" s="662" t="s">
        <v>4572</v>
      </c>
      <c r="G608" s="662" t="s">
        <v>4606</v>
      </c>
      <c r="H608" s="662" t="s">
        <v>576</v>
      </c>
      <c r="I608" s="662" t="s">
        <v>1008</v>
      </c>
      <c r="J608" s="662" t="s">
        <v>4608</v>
      </c>
      <c r="K608" s="662" t="s">
        <v>4610</v>
      </c>
      <c r="L608" s="663">
        <v>63.7</v>
      </c>
      <c r="M608" s="663">
        <v>63.7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50</v>
      </c>
      <c r="B609" s="662" t="s">
        <v>575</v>
      </c>
      <c r="C609" s="662" t="s">
        <v>4575</v>
      </c>
      <c r="D609" s="743" t="s">
        <v>5977</v>
      </c>
      <c r="E609" s="744" t="s">
        <v>4590</v>
      </c>
      <c r="F609" s="662" t="s">
        <v>4572</v>
      </c>
      <c r="G609" s="662" t="s">
        <v>4777</v>
      </c>
      <c r="H609" s="662" t="s">
        <v>576</v>
      </c>
      <c r="I609" s="662" t="s">
        <v>885</v>
      </c>
      <c r="J609" s="662" t="s">
        <v>886</v>
      </c>
      <c r="K609" s="662" t="s">
        <v>5022</v>
      </c>
      <c r="L609" s="663">
        <v>0</v>
      </c>
      <c r="M609" s="663">
        <v>0</v>
      </c>
      <c r="N609" s="662">
        <v>2</v>
      </c>
      <c r="O609" s="745">
        <v>2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50</v>
      </c>
      <c r="B610" s="662" t="s">
        <v>575</v>
      </c>
      <c r="C610" s="662" t="s">
        <v>4575</v>
      </c>
      <c r="D610" s="743" t="s">
        <v>5977</v>
      </c>
      <c r="E610" s="744" t="s">
        <v>4590</v>
      </c>
      <c r="F610" s="662" t="s">
        <v>4572</v>
      </c>
      <c r="G610" s="662" t="s">
        <v>4601</v>
      </c>
      <c r="H610" s="662" t="s">
        <v>1772</v>
      </c>
      <c r="I610" s="662" t="s">
        <v>1794</v>
      </c>
      <c r="J610" s="662" t="s">
        <v>1795</v>
      </c>
      <c r="K610" s="662" t="s">
        <v>4373</v>
      </c>
      <c r="L610" s="663">
        <v>72</v>
      </c>
      <c r="M610" s="663">
        <v>216</v>
      </c>
      <c r="N610" s="662">
        <v>3</v>
      </c>
      <c r="O610" s="745">
        <v>1.5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50</v>
      </c>
      <c r="B611" s="662" t="s">
        <v>575</v>
      </c>
      <c r="C611" s="662" t="s">
        <v>4575</v>
      </c>
      <c r="D611" s="743" t="s">
        <v>5977</v>
      </c>
      <c r="E611" s="744" t="s">
        <v>4590</v>
      </c>
      <c r="F611" s="662" t="s">
        <v>4572</v>
      </c>
      <c r="G611" s="662" t="s">
        <v>4601</v>
      </c>
      <c r="H611" s="662" t="s">
        <v>1772</v>
      </c>
      <c r="I611" s="662" t="s">
        <v>1798</v>
      </c>
      <c r="J611" s="662" t="s">
        <v>1795</v>
      </c>
      <c r="K611" s="662" t="s">
        <v>4374</v>
      </c>
      <c r="L611" s="663">
        <v>144.01</v>
      </c>
      <c r="M611" s="663">
        <v>144.01</v>
      </c>
      <c r="N611" s="662">
        <v>1</v>
      </c>
      <c r="O611" s="745">
        <v>0.5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50</v>
      </c>
      <c r="B612" s="662" t="s">
        <v>575</v>
      </c>
      <c r="C612" s="662" t="s">
        <v>4575</v>
      </c>
      <c r="D612" s="743" t="s">
        <v>5977</v>
      </c>
      <c r="E612" s="744" t="s">
        <v>4590</v>
      </c>
      <c r="F612" s="662" t="s">
        <v>4572</v>
      </c>
      <c r="G612" s="662" t="s">
        <v>4677</v>
      </c>
      <c r="H612" s="662" t="s">
        <v>1772</v>
      </c>
      <c r="I612" s="662" t="s">
        <v>2290</v>
      </c>
      <c r="J612" s="662" t="s">
        <v>2116</v>
      </c>
      <c r="K612" s="662" t="s">
        <v>4420</v>
      </c>
      <c r="L612" s="663">
        <v>154.36000000000001</v>
      </c>
      <c r="M612" s="663">
        <v>154.36000000000001</v>
      </c>
      <c r="N612" s="662">
        <v>1</v>
      </c>
      <c r="O612" s="745">
        <v>0.5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50</v>
      </c>
      <c r="B613" s="662" t="s">
        <v>575</v>
      </c>
      <c r="C613" s="662" t="s">
        <v>4575</v>
      </c>
      <c r="D613" s="743" t="s">
        <v>5977</v>
      </c>
      <c r="E613" s="744" t="s">
        <v>4590</v>
      </c>
      <c r="F613" s="662" t="s">
        <v>4572</v>
      </c>
      <c r="G613" s="662" t="s">
        <v>4677</v>
      </c>
      <c r="H613" s="662" t="s">
        <v>576</v>
      </c>
      <c r="I613" s="662" t="s">
        <v>1750</v>
      </c>
      <c r="J613" s="662" t="s">
        <v>1751</v>
      </c>
      <c r="K613" s="662" t="s">
        <v>5219</v>
      </c>
      <c r="L613" s="663">
        <v>154.36000000000001</v>
      </c>
      <c r="M613" s="663">
        <v>154.36000000000001</v>
      </c>
      <c r="N613" s="662">
        <v>1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50</v>
      </c>
      <c r="B614" s="662" t="s">
        <v>575</v>
      </c>
      <c r="C614" s="662" t="s">
        <v>4575</v>
      </c>
      <c r="D614" s="743" t="s">
        <v>5977</v>
      </c>
      <c r="E614" s="744" t="s">
        <v>4590</v>
      </c>
      <c r="F614" s="662" t="s">
        <v>4572</v>
      </c>
      <c r="G614" s="662" t="s">
        <v>4602</v>
      </c>
      <c r="H614" s="662" t="s">
        <v>1772</v>
      </c>
      <c r="I614" s="662" t="s">
        <v>1982</v>
      </c>
      <c r="J614" s="662" t="s">
        <v>1987</v>
      </c>
      <c r="K614" s="662" t="s">
        <v>2013</v>
      </c>
      <c r="L614" s="663">
        <v>181.13</v>
      </c>
      <c r="M614" s="663">
        <v>905.65</v>
      </c>
      <c r="N614" s="662">
        <v>5</v>
      </c>
      <c r="O614" s="745">
        <v>2.5</v>
      </c>
      <c r="P614" s="663">
        <v>181.13</v>
      </c>
      <c r="Q614" s="678">
        <v>0.2</v>
      </c>
      <c r="R614" s="662">
        <v>1</v>
      </c>
      <c r="S614" s="678">
        <v>0.2</v>
      </c>
      <c r="T614" s="745">
        <v>0.5</v>
      </c>
      <c r="U614" s="701">
        <v>0.2</v>
      </c>
    </row>
    <row r="615" spans="1:21" ht="14.4" customHeight="1" x14ac:dyDescent="0.3">
      <c r="A615" s="661">
        <v>50</v>
      </c>
      <c r="B615" s="662" t="s">
        <v>575</v>
      </c>
      <c r="C615" s="662" t="s">
        <v>4575</v>
      </c>
      <c r="D615" s="743" t="s">
        <v>5977</v>
      </c>
      <c r="E615" s="744" t="s">
        <v>4590</v>
      </c>
      <c r="F615" s="662" t="s">
        <v>4572</v>
      </c>
      <c r="G615" s="662" t="s">
        <v>4605</v>
      </c>
      <c r="H615" s="662" t="s">
        <v>1772</v>
      </c>
      <c r="I615" s="662" t="s">
        <v>1842</v>
      </c>
      <c r="J615" s="662" t="s">
        <v>1843</v>
      </c>
      <c r="K615" s="662" t="s">
        <v>1402</v>
      </c>
      <c r="L615" s="663">
        <v>35.11</v>
      </c>
      <c r="M615" s="663">
        <v>175.55</v>
      </c>
      <c r="N615" s="662">
        <v>5</v>
      </c>
      <c r="O615" s="745">
        <v>2.5</v>
      </c>
      <c r="P615" s="663">
        <v>35.11</v>
      </c>
      <c r="Q615" s="678">
        <v>0.19999999999999998</v>
      </c>
      <c r="R615" s="662">
        <v>1</v>
      </c>
      <c r="S615" s="678">
        <v>0.2</v>
      </c>
      <c r="T615" s="745">
        <v>0.5</v>
      </c>
      <c r="U615" s="701">
        <v>0.2</v>
      </c>
    </row>
    <row r="616" spans="1:21" ht="14.4" customHeight="1" x14ac:dyDescent="0.3">
      <c r="A616" s="661">
        <v>50</v>
      </c>
      <c r="B616" s="662" t="s">
        <v>575</v>
      </c>
      <c r="C616" s="662" t="s">
        <v>4575</v>
      </c>
      <c r="D616" s="743" t="s">
        <v>5977</v>
      </c>
      <c r="E616" s="744" t="s">
        <v>4590</v>
      </c>
      <c r="F616" s="662" t="s">
        <v>4572</v>
      </c>
      <c r="G616" s="662" t="s">
        <v>4605</v>
      </c>
      <c r="H616" s="662" t="s">
        <v>1772</v>
      </c>
      <c r="I616" s="662" t="s">
        <v>1845</v>
      </c>
      <c r="J616" s="662" t="s">
        <v>1846</v>
      </c>
      <c r="K616" s="662" t="s">
        <v>1847</v>
      </c>
      <c r="L616" s="663">
        <v>70.23</v>
      </c>
      <c r="M616" s="663">
        <v>70.23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50</v>
      </c>
      <c r="B617" s="662" t="s">
        <v>575</v>
      </c>
      <c r="C617" s="662" t="s">
        <v>4575</v>
      </c>
      <c r="D617" s="743" t="s">
        <v>5977</v>
      </c>
      <c r="E617" s="744" t="s">
        <v>4590</v>
      </c>
      <c r="F617" s="662" t="s">
        <v>4572</v>
      </c>
      <c r="G617" s="662" t="s">
        <v>4687</v>
      </c>
      <c r="H617" s="662" t="s">
        <v>576</v>
      </c>
      <c r="I617" s="662" t="s">
        <v>4814</v>
      </c>
      <c r="J617" s="662" t="s">
        <v>4815</v>
      </c>
      <c r="K617" s="662" t="s">
        <v>4462</v>
      </c>
      <c r="L617" s="663">
        <v>78.33</v>
      </c>
      <c r="M617" s="663">
        <v>78.33</v>
      </c>
      <c r="N617" s="662">
        <v>1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50</v>
      </c>
      <c r="B618" s="662" t="s">
        <v>575</v>
      </c>
      <c r="C618" s="662" t="s">
        <v>4575</v>
      </c>
      <c r="D618" s="743" t="s">
        <v>5977</v>
      </c>
      <c r="E618" s="744" t="s">
        <v>4590</v>
      </c>
      <c r="F618" s="662" t="s">
        <v>4572</v>
      </c>
      <c r="G618" s="662" t="s">
        <v>4688</v>
      </c>
      <c r="H618" s="662" t="s">
        <v>1772</v>
      </c>
      <c r="I618" s="662" t="s">
        <v>1950</v>
      </c>
      <c r="J618" s="662" t="s">
        <v>1951</v>
      </c>
      <c r="K618" s="662" t="s">
        <v>1847</v>
      </c>
      <c r="L618" s="663">
        <v>65.989999999999995</v>
      </c>
      <c r="M618" s="663">
        <v>65.989999999999995</v>
      </c>
      <c r="N618" s="662">
        <v>1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50</v>
      </c>
      <c r="B619" s="662" t="s">
        <v>575</v>
      </c>
      <c r="C619" s="662" t="s">
        <v>4575</v>
      </c>
      <c r="D619" s="743" t="s">
        <v>5977</v>
      </c>
      <c r="E619" s="744" t="s">
        <v>4590</v>
      </c>
      <c r="F619" s="662" t="s">
        <v>4572</v>
      </c>
      <c r="G619" s="662" t="s">
        <v>4693</v>
      </c>
      <c r="H619" s="662" t="s">
        <v>576</v>
      </c>
      <c r="I619" s="662" t="s">
        <v>3749</v>
      </c>
      <c r="J619" s="662" t="s">
        <v>2388</v>
      </c>
      <c r="K619" s="662" t="s">
        <v>4694</v>
      </c>
      <c r="L619" s="663">
        <v>748.21</v>
      </c>
      <c r="M619" s="663">
        <v>748.21</v>
      </c>
      <c r="N619" s="662">
        <v>1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50</v>
      </c>
      <c r="B620" s="662" t="s">
        <v>575</v>
      </c>
      <c r="C620" s="662" t="s">
        <v>4575</v>
      </c>
      <c r="D620" s="743" t="s">
        <v>5977</v>
      </c>
      <c r="E620" s="744" t="s">
        <v>4590</v>
      </c>
      <c r="F620" s="662" t="s">
        <v>4572</v>
      </c>
      <c r="G620" s="662" t="s">
        <v>5220</v>
      </c>
      <c r="H620" s="662" t="s">
        <v>576</v>
      </c>
      <c r="I620" s="662" t="s">
        <v>5221</v>
      </c>
      <c r="J620" s="662" t="s">
        <v>772</v>
      </c>
      <c r="K620" s="662" t="s">
        <v>773</v>
      </c>
      <c r="L620" s="663">
        <v>0</v>
      </c>
      <c r="M620" s="663">
        <v>0</v>
      </c>
      <c r="N620" s="662">
        <v>1</v>
      </c>
      <c r="O620" s="745">
        <v>0.5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50</v>
      </c>
      <c r="B621" s="662" t="s">
        <v>575</v>
      </c>
      <c r="C621" s="662" t="s">
        <v>4575</v>
      </c>
      <c r="D621" s="743" t="s">
        <v>5977</v>
      </c>
      <c r="E621" s="744" t="s">
        <v>4590</v>
      </c>
      <c r="F621" s="662" t="s">
        <v>4572</v>
      </c>
      <c r="G621" s="662" t="s">
        <v>4606</v>
      </c>
      <c r="H621" s="662" t="s">
        <v>576</v>
      </c>
      <c r="I621" s="662" t="s">
        <v>4607</v>
      </c>
      <c r="J621" s="662" t="s">
        <v>4608</v>
      </c>
      <c r="K621" s="662" t="s">
        <v>4609</v>
      </c>
      <c r="L621" s="663">
        <v>0</v>
      </c>
      <c r="M621" s="663">
        <v>0</v>
      </c>
      <c r="N621" s="662">
        <v>1</v>
      </c>
      <c r="O621" s="745">
        <v>0.5</v>
      </c>
      <c r="P621" s="663"/>
      <c r="Q621" s="678"/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50</v>
      </c>
      <c r="B622" s="662" t="s">
        <v>575</v>
      </c>
      <c r="C622" s="662" t="s">
        <v>4575</v>
      </c>
      <c r="D622" s="743" t="s">
        <v>5977</v>
      </c>
      <c r="E622" s="744" t="s">
        <v>4590</v>
      </c>
      <c r="F622" s="662" t="s">
        <v>4572</v>
      </c>
      <c r="G622" s="662" t="s">
        <v>4606</v>
      </c>
      <c r="H622" s="662" t="s">
        <v>576</v>
      </c>
      <c r="I622" s="662" t="s">
        <v>1008</v>
      </c>
      <c r="J622" s="662" t="s">
        <v>4608</v>
      </c>
      <c r="K622" s="662" t="s">
        <v>4610</v>
      </c>
      <c r="L622" s="663">
        <v>63.7</v>
      </c>
      <c r="M622" s="663">
        <v>127.4</v>
      </c>
      <c r="N622" s="662">
        <v>2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50</v>
      </c>
      <c r="B623" s="662" t="s">
        <v>575</v>
      </c>
      <c r="C623" s="662" t="s">
        <v>4575</v>
      </c>
      <c r="D623" s="743" t="s">
        <v>5977</v>
      </c>
      <c r="E623" s="744" t="s">
        <v>4590</v>
      </c>
      <c r="F623" s="662" t="s">
        <v>4572</v>
      </c>
      <c r="G623" s="662" t="s">
        <v>4613</v>
      </c>
      <c r="H623" s="662" t="s">
        <v>576</v>
      </c>
      <c r="I623" s="662" t="s">
        <v>2488</v>
      </c>
      <c r="J623" s="662" t="s">
        <v>2489</v>
      </c>
      <c r="K623" s="662" t="s">
        <v>2000</v>
      </c>
      <c r="L623" s="663">
        <v>32.270000000000003</v>
      </c>
      <c r="M623" s="663">
        <v>64.540000000000006</v>
      </c>
      <c r="N623" s="662">
        <v>2</v>
      </c>
      <c r="O623" s="745">
        <v>1.5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50</v>
      </c>
      <c r="B624" s="662" t="s">
        <v>575</v>
      </c>
      <c r="C624" s="662" t="s">
        <v>4575</v>
      </c>
      <c r="D624" s="743" t="s">
        <v>5977</v>
      </c>
      <c r="E624" s="744" t="s">
        <v>4590</v>
      </c>
      <c r="F624" s="662" t="s">
        <v>4572</v>
      </c>
      <c r="G624" s="662" t="s">
        <v>4701</v>
      </c>
      <c r="H624" s="662" t="s">
        <v>576</v>
      </c>
      <c r="I624" s="662" t="s">
        <v>1075</v>
      </c>
      <c r="J624" s="662" t="s">
        <v>1076</v>
      </c>
      <c r="K624" s="662" t="s">
        <v>1077</v>
      </c>
      <c r="L624" s="663">
        <v>33</v>
      </c>
      <c r="M624" s="663">
        <v>33</v>
      </c>
      <c r="N624" s="662">
        <v>1</v>
      </c>
      <c r="O624" s="745">
        <v>0.5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50</v>
      </c>
      <c r="B625" s="662" t="s">
        <v>575</v>
      </c>
      <c r="C625" s="662" t="s">
        <v>4575</v>
      </c>
      <c r="D625" s="743" t="s">
        <v>5977</v>
      </c>
      <c r="E625" s="744" t="s">
        <v>4590</v>
      </c>
      <c r="F625" s="662" t="s">
        <v>4572</v>
      </c>
      <c r="G625" s="662" t="s">
        <v>4618</v>
      </c>
      <c r="H625" s="662" t="s">
        <v>1772</v>
      </c>
      <c r="I625" s="662" t="s">
        <v>2099</v>
      </c>
      <c r="J625" s="662" t="s">
        <v>2100</v>
      </c>
      <c r="K625" s="662" t="s">
        <v>2101</v>
      </c>
      <c r="L625" s="663">
        <v>93.43</v>
      </c>
      <c r="M625" s="663">
        <v>373.72</v>
      </c>
      <c r="N625" s="662">
        <v>4</v>
      </c>
      <c r="O625" s="745">
        <v>2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50</v>
      </c>
      <c r="B626" s="662" t="s">
        <v>575</v>
      </c>
      <c r="C626" s="662" t="s">
        <v>4575</v>
      </c>
      <c r="D626" s="743" t="s">
        <v>5977</v>
      </c>
      <c r="E626" s="744" t="s">
        <v>4590</v>
      </c>
      <c r="F626" s="662" t="s">
        <v>4572</v>
      </c>
      <c r="G626" s="662" t="s">
        <v>4618</v>
      </c>
      <c r="H626" s="662" t="s">
        <v>576</v>
      </c>
      <c r="I626" s="662" t="s">
        <v>4874</v>
      </c>
      <c r="J626" s="662" t="s">
        <v>3032</v>
      </c>
      <c r="K626" s="662" t="s">
        <v>3041</v>
      </c>
      <c r="L626" s="663">
        <v>0</v>
      </c>
      <c r="M626" s="663">
        <v>0</v>
      </c>
      <c r="N626" s="662">
        <v>1</v>
      </c>
      <c r="O626" s="745">
        <v>1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50</v>
      </c>
      <c r="B627" s="662" t="s">
        <v>575</v>
      </c>
      <c r="C627" s="662" t="s">
        <v>4575</v>
      </c>
      <c r="D627" s="743" t="s">
        <v>5977</v>
      </c>
      <c r="E627" s="744" t="s">
        <v>4590</v>
      </c>
      <c r="F627" s="662" t="s">
        <v>4572</v>
      </c>
      <c r="G627" s="662" t="s">
        <v>4618</v>
      </c>
      <c r="H627" s="662" t="s">
        <v>1772</v>
      </c>
      <c r="I627" s="662" t="s">
        <v>2118</v>
      </c>
      <c r="J627" s="662" t="s">
        <v>2100</v>
      </c>
      <c r="K627" s="662" t="s">
        <v>2119</v>
      </c>
      <c r="L627" s="663">
        <v>186.87</v>
      </c>
      <c r="M627" s="663">
        <v>186.87</v>
      </c>
      <c r="N627" s="662">
        <v>1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50</v>
      </c>
      <c r="B628" s="662" t="s">
        <v>575</v>
      </c>
      <c r="C628" s="662" t="s">
        <v>4575</v>
      </c>
      <c r="D628" s="743" t="s">
        <v>5977</v>
      </c>
      <c r="E628" s="744" t="s">
        <v>4590</v>
      </c>
      <c r="F628" s="662" t="s">
        <v>4572</v>
      </c>
      <c r="G628" s="662" t="s">
        <v>4621</v>
      </c>
      <c r="H628" s="662" t="s">
        <v>576</v>
      </c>
      <c r="I628" s="662" t="s">
        <v>1060</v>
      </c>
      <c r="J628" s="662" t="s">
        <v>4623</v>
      </c>
      <c r="K628" s="662" t="s">
        <v>4758</v>
      </c>
      <c r="L628" s="663">
        <v>31.65</v>
      </c>
      <c r="M628" s="663">
        <v>63.3</v>
      </c>
      <c r="N628" s="662">
        <v>2</v>
      </c>
      <c r="O628" s="745">
        <v>1.5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50</v>
      </c>
      <c r="B629" s="662" t="s">
        <v>575</v>
      </c>
      <c r="C629" s="662" t="s">
        <v>4575</v>
      </c>
      <c r="D629" s="743" t="s">
        <v>5977</v>
      </c>
      <c r="E629" s="744" t="s">
        <v>4590</v>
      </c>
      <c r="F629" s="662" t="s">
        <v>4572</v>
      </c>
      <c r="G629" s="662" t="s">
        <v>4621</v>
      </c>
      <c r="H629" s="662" t="s">
        <v>576</v>
      </c>
      <c r="I629" s="662" t="s">
        <v>1119</v>
      </c>
      <c r="J629" s="662" t="s">
        <v>1110</v>
      </c>
      <c r="K629" s="662" t="s">
        <v>845</v>
      </c>
      <c r="L629" s="663">
        <v>26.37</v>
      </c>
      <c r="M629" s="663">
        <v>105.48</v>
      </c>
      <c r="N629" s="662">
        <v>4</v>
      </c>
      <c r="O629" s="745">
        <v>2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50</v>
      </c>
      <c r="B630" s="662" t="s">
        <v>575</v>
      </c>
      <c r="C630" s="662" t="s">
        <v>4575</v>
      </c>
      <c r="D630" s="743" t="s">
        <v>5977</v>
      </c>
      <c r="E630" s="744" t="s">
        <v>4590</v>
      </c>
      <c r="F630" s="662" t="s">
        <v>4572</v>
      </c>
      <c r="G630" s="662" t="s">
        <v>5222</v>
      </c>
      <c r="H630" s="662" t="s">
        <v>576</v>
      </c>
      <c r="I630" s="662" t="s">
        <v>5223</v>
      </c>
      <c r="J630" s="662" t="s">
        <v>5224</v>
      </c>
      <c r="K630" s="662" t="s">
        <v>4965</v>
      </c>
      <c r="L630" s="663">
        <v>106.08</v>
      </c>
      <c r="M630" s="663">
        <v>106.08</v>
      </c>
      <c r="N630" s="662">
        <v>1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50</v>
      </c>
      <c r="B631" s="662" t="s">
        <v>575</v>
      </c>
      <c r="C631" s="662" t="s">
        <v>4575</v>
      </c>
      <c r="D631" s="743" t="s">
        <v>5977</v>
      </c>
      <c r="E631" s="744" t="s">
        <v>4590</v>
      </c>
      <c r="F631" s="662" t="s">
        <v>4572</v>
      </c>
      <c r="G631" s="662" t="s">
        <v>4630</v>
      </c>
      <c r="H631" s="662" t="s">
        <v>576</v>
      </c>
      <c r="I631" s="662" t="s">
        <v>4632</v>
      </c>
      <c r="J631" s="662" t="s">
        <v>803</v>
      </c>
      <c r="K631" s="662" t="s">
        <v>4633</v>
      </c>
      <c r="L631" s="663">
        <v>0</v>
      </c>
      <c r="M631" s="663">
        <v>0</v>
      </c>
      <c r="N631" s="662">
        <v>1</v>
      </c>
      <c r="O631" s="745">
        <v>0.5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50</v>
      </c>
      <c r="B632" s="662" t="s">
        <v>575</v>
      </c>
      <c r="C632" s="662" t="s">
        <v>4575</v>
      </c>
      <c r="D632" s="743" t="s">
        <v>5977</v>
      </c>
      <c r="E632" s="744" t="s">
        <v>4590</v>
      </c>
      <c r="F632" s="662" t="s">
        <v>4572</v>
      </c>
      <c r="G632" s="662" t="s">
        <v>4636</v>
      </c>
      <c r="H632" s="662" t="s">
        <v>1772</v>
      </c>
      <c r="I632" s="662" t="s">
        <v>2025</v>
      </c>
      <c r="J632" s="662" t="s">
        <v>1821</v>
      </c>
      <c r="K632" s="662" t="s">
        <v>4362</v>
      </c>
      <c r="L632" s="663">
        <v>543.39</v>
      </c>
      <c r="M632" s="663">
        <v>543.39</v>
      </c>
      <c r="N632" s="662">
        <v>1</v>
      </c>
      <c r="O632" s="745">
        <v>0.5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50</v>
      </c>
      <c r="B633" s="662" t="s">
        <v>575</v>
      </c>
      <c r="C633" s="662" t="s">
        <v>4575</v>
      </c>
      <c r="D633" s="743" t="s">
        <v>5977</v>
      </c>
      <c r="E633" s="744" t="s">
        <v>4590</v>
      </c>
      <c r="F633" s="662" t="s">
        <v>4572</v>
      </c>
      <c r="G633" s="662" t="s">
        <v>4637</v>
      </c>
      <c r="H633" s="662" t="s">
        <v>1772</v>
      </c>
      <c r="I633" s="662" t="s">
        <v>2006</v>
      </c>
      <c r="J633" s="662" t="s">
        <v>2007</v>
      </c>
      <c r="K633" s="662" t="s">
        <v>1610</v>
      </c>
      <c r="L633" s="663">
        <v>31.09</v>
      </c>
      <c r="M633" s="663">
        <v>62.18</v>
      </c>
      <c r="N633" s="662">
        <v>2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50</v>
      </c>
      <c r="B634" s="662" t="s">
        <v>575</v>
      </c>
      <c r="C634" s="662" t="s">
        <v>4575</v>
      </c>
      <c r="D634" s="743" t="s">
        <v>5977</v>
      </c>
      <c r="E634" s="744" t="s">
        <v>4590</v>
      </c>
      <c r="F634" s="662" t="s">
        <v>4572</v>
      </c>
      <c r="G634" s="662" t="s">
        <v>4637</v>
      </c>
      <c r="H634" s="662" t="s">
        <v>1772</v>
      </c>
      <c r="I634" s="662" t="s">
        <v>2006</v>
      </c>
      <c r="J634" s="662" t="s">
        <v>2007</v>
      </c>
      <c r="K634" s="662" t="s">
        <v>1610</v>
      </c>
      <c r="L634" s="663">
        <v>36.86</v>
      </c>
      <c r="M634" s="663">
        <v>73.72</v>
      </c>
      <c r="N634" s="662">
        <v>2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50</v>
      </c>
      <c r="B635" s="662" t="s">
        <v>575</v>
      </c>
      <c r="C635" s="662" t="s">
        <v>4575</v>
      </c>
      <c r="D635" s="743" t="s">
        <v>5977</v>
      </c>
      <c r="E635" s="744" t="s">
        <v>4590</v>
      </c>
      <c r="F635" s="662" t="s">
        <v>4572</v>
      </c>
      <c r="G635" s="662" t="s">
        <v>4644</v>
      </c>
      <c r="H635" s="662" t="s">
        <v>1772</v>
      </c>
      <c r="I635" s="662" t="s">
        <v>4722</v>
      </c>
      <c r="J635" s="662" t="s">
        <v>1850</v>
      </c>
      <c r="K635" s="662" t="s">
        <v>1851</v>
      </c>
      <c r="L635" s="663">
        <v>0</v>
      </c>
      <c r="M635" s="663">
        <v>0</v>
      </c>
      <c r="N635" s="662">
        <v>2</v>
      </c>
      <c r="O635" s="745">
        <v>1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50</v>
      </c>
      <c r="B636" s="662" t="s">
        <v>575</v>
      </c>
      <c r="C636" s="662" t="s">
        <v>4575</v>
      </c>
      <c r="D636" s="743" t="s">
        <v>5977</v>
      </c>
      <c r="E636" s="744" t="s">
        <v>4590</v>
      </c>
      <c r="F636" s="662" t="s">
        <v>4572</v>
      </c>
      <c r="G636" s="662" t="s">
        <v>4647</v>
      </c>
      <c r="H636" s="662" t="s">
        <v>1772</v>
      </c>
      <c r="I636" s="662" t="s">
        <v>1913</v>
      </c>
      <c r="J636" s="662" t="s">
        <v>1914</v>
      </c>
      <c r="K636" s="662" t="s">
        <v>1402</v>
      </c>
      <c r="L636" s="663">
        <v>48.27</v>
      </c>
      <c r="M636" s="663">
        <v>144.81</v>
      </c>
      <c r="N636" s="662">
        <v>3</v>
      </c>
      <c r="O636" s="745">
        <v>1.5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50</v>
      </c>
      <c r="B637" s="662" t="s">
        <v>575</v>
      </c>
      <c r="C637" s="662" t="s">
        <v>4575</v>
      </c>
      <c r="D637" s="743" t="s">
        <v>5977</v>
      </c>
      <c r="E637" s="744" t="s">
        <v>4590</v>
      </c>
      <c r="F637" s="662" t="s">
        <v>4572</v>
      </c>
      <c r="G637" s="662" t="s">
        <v>4725</v>
      </c>
      <c r="H637" s="662" t="s">
        <v>1772</v>
      </c>
      <c r="I637" s="662" t="s">
        <v>1998</v>
      </c>
      <c r="J637" s="662" t="s">
        <v>1999</v>
      </c>
      <c r="K637" s="662" t="s">
        <v>2000</v>
      </c>
      <c r="L637" s="663">
        <v>234.91</v>
      </c>
      <c r="M637" s="663">
        <v>234.91</v>
      </c>
      <c r="N637" s="662">
        <v>1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50</v>
      </c>
      <c r="B638" s="662" t="s">
        <v>575</v>
      </c>
      <c r="C638" s="662" t="s">
        <v>4575</v>
      </c>
      <c r="D638" s="743" t="s">
        <v>5977</v>
      </c>
      <c r="E638" s="744" t="s">
        <v>4590</v>
      </c>
      <c r="F638" s="662" t="s">
        <v>4572</v>
      </c>
      <c r="G638" s="662" t="s">
        <v>4957</v>
      </c>
      <c r="H638" s="662" t="s">
        <v>576</v>
      </c>
      <c r="I638" s="662" t="s">
        <v>1742</v>
      </c>
      <c r="J638" s="662" t="s">
        <v>1731</v>
      </c>
      <c r="K638" s="662" t="s">
        <v>1743</v>
      </c>
      <c r="L638" s="663">
        <v>57.64</v>
      </c>
      <c r="M638" s="663">
        <v>115.28</v>
      </c>
      <c r="N638" s="662">
        <v>2</v>
      </c>
      <c r="O638" s="745">
        <v>1.5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50</v>
      </c>
      <c r="B639" s="662" t="s">
        <v>575</v>
      </c>
      <c r="C639" s="662" t="s">
        <v>4575</v>
      </c>
      <c r="D639" s="743" t="s">
        <v>5977</v>
      </c>
      <c r="E639" s="744" t="s">
        <v>4590</v>
      </c>
      <c r="F639" s="662" t="s">
        <v>4572</v>
      </c>
      <c r="G639" s="662" t="s">
        <v>4734</v>
      </c>
      <c r="H639" s="662" t="s">
        <v>1772</v>
      </c>
      <c r="I639" s="662" t="s">
        <v>1929</v>
      </c>
      <c r="J639" s="662" t="s">
        <v>1926</v>
      </c>
      <c r="K639" s="662" t="s">
        <v>1065</v>
      </c>
      <c r="L639" s="663">
        <v>181.13</v>
      </c>
      <c r="M639" s="663">
        <v>181.13</v>
      </c>
      <c r="N639" s="662">
        <v>1</v>
      </c>
      <c r="O639" s="745">
        <v>0.5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50</v>
      </c>
      <c r="B640" s="662" t="s">
        <v>575</v>
      </c>
      <c r="C640" s="662" t="s">
        <v>4575</v>
      </c>
      <c r="D640" s="743" t="s">
        <v>5977</v>
      </c>
      <c r="E640" s="744" t="s">
        <v>4590</v>
      </c>
      <c r="F640" s="662" t="s">
        <v>4572</v>
      </c>
      <c r="G640" s="662" t="s">
        <v>4651</v>
      </c>
      <c r="H640" s="662" t="s">
        <v>576</v>
      </c>
      <c r="I640" s="662" t="s">
        <v>1001</v>
      </c>
      <c r="J640" s="662" t="s">
        <v>1002</v>
      </c>
      <c r="K640" s="662" t="s">
        <v>4652</v>
      </c>
      <c r="L640" s="663">
        <v>107.25</v>
      </c>
      <c r="M640" s="663">
        <v>214.5</v>
      </c>
      <c r="N640" s="662">
        <v>2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50</v>
      </c>
      <c r="B641" s="662" t="s">
        <v>575</v>
      </c>
      <c r="C641" s="662" t="s">
        <v>4575</v>
      </c>
      <c r="D641" s="743" t="s">
        <v>5977</v>
      </c>
      <c r="E641" s="744" t="s">
        <v>4590</v>
      </c>
      <c r="F641" s="662" t="s">
        <v>4572</v>
      </c>
      <c r="G641" s="662" t="s">
        <v>4966</v>
      </c>
      <c r="H641" s="662" t="s">
        <v>576</v>
      </c>
      <c r="I641" s="662" t="s">
        <v>5225</v>
      </c>
      <c r="J641" s="662" t="s">
        <v>5226</v>
      </c>
      <c r="K641" s="662" t="s">
        <v>4969</v>
      </c>
      <c r="L641" s="663">
        <v>123.2</v>
      </c>
      <c r="M641" s="663">
        <v>123.2</v>
      </c>
      <c r="N641" s="662">
        <v>1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50</v>
      </c>
      <c r="B642" s="662" t="s">
        <v>575</v>
      </c>
      <c r="C642" s="662" t="s">
        <v>4575</v>
      </c>
      <c r="D642" s="743" t="s">
        <v>5977</v>
      </c>
      <c r="E642" s="744" t="s">
        <v>4590</v>
      </c>
      <c r="F642" s="662" t="s">
        <v>4572</v>
      </c>
      <c r="G642" s="662" t="s">
        <v>5177</v>
      </c>
      <c r="H642" s="662" t="s">
        <v>576</v>
      </c>
      <c r="I642" s="662" t="s">
        <v>5227</v>
      </c>
      <c r="J642" s="662" t="s">
        <v>5228</v>
      </c>
      <c r="K642" s="662" t="s">
        <v>5229</v>
      </c>
      <c r="L642" s="663">
        <v>120.14</v>
      </c>
      <c r="M642" s="663">
        <v>120.14</v>
      </c>
      <c r="N642" s="662">
        <v>1</v>
      </c>
      <c r="O642" s="745">
        <v>1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50</v>
      </c>
      <c r="B643" s="662" t="s">
        <v>575</v>
      </c>
      <c r="C643" s="662" t="s">
        <v>4575</v>
      </c>
      <c r="D643" s="743" t="s">
        <v>5977</v>
      </c>
      <c r="E643" s="744" t="s">
        <v>4590</v>
      </c>
      <c r="F643" s="662" t="s">
        <v>4572</v>
      </c>
      <c r="G643" s="662" t="s">
        <v>4664</v>
      </c>
      <c r="H643" s="662" t="s">
        <v>576</v>
      </c>
      <c r="I643" s="662" t="s">
        <v>1744</v>
      </c>
      <c r="J643" s="662" t="s">
        <v>921</v>
      </c>
      <c r="K643" s="662" t="s">
        <v>922</v>
      </c>
      <c r="L643" s="663">
        <v>43.94</v>
      </c>
      <c r="M643" s="663">
        <v>87.88</v>
      </c>
      <c r="N643" s="662">
        <v>2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50</v>
      </c>
      <c r="B644" s="662" t="s">
        <v>575</v>
      </c>
      <c r="C644" s="662" t="s">
        <v>4575</v>
      </c>
      <c r="D644" s="743" t="s">
        <v>5977</v>
      </c>
      <c r="E644" s="744" t="s">
        <v>4590</v>
      </c>
      <c r="F644" s="662" t="s">
        <v>4572</v>
      </c>
      <c r="G644" s="662" t="s">
        <v>4753</v>
      </c>
      <c r="H644" s="662" t="s">
        <v>1772</v>
      </c>
      <c r="I644" s="662" t="s">
        <v>2105</v>
      </c>
      <c r="J644" s="662" t="s">
        <v>2106</v>
      </c>
      <c r="K644" s="662" t="s">
        <v>2107</v>
      </c>
      <c r="L644" s="663">
        <v>1906.97</v>
      </c>
      <c r="M644" s="663">
        <v>1906.97</v>
      </c>
      <c r="N644" s="662">
        <v>1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50</v>
      </c>
      <c r="B645" s="662" t="s">
        <v>575</v>
      </c>
      <c r="C645" s="662" t="s">
        <v>4575</v>
      </c>
      <c r="D645" s="743" t="s">
        <v>5977</v>
      </c>
      <c r="E645" s="744" t="s">
        <v>4590</v>
      </c>
      <c r="F645" s="662" t="s">
        <v>4572</v>
      </c>
      <c r="G645" s="662" t="s">
        <v>4669</v>
      </c>
      <c r="H645" s="662" t="s">
        <v>576</v>
      </c>
      <c r="I645" s="662" t="s">
        <v>1699</v>
      </c>
      <c r="J645" s="662" t="s">
        <v>1700</v>
      </c>
      <c r="K645" s="662" t="s">
        <v>4670</v>
      </c>
      <c r="L645" s="663">
        <v>280.77</v>
      </c>
      <c r="M645" s="663">
        <v>280.77</v>
      </c>
      <c r="N645" s="662">
        <v>1</v>
      </c>
      <c r="O645" s="745">
        <v>0.5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50</v>
      </c>
      <c r="B646" s="662" t="s">
        <v>575</v>
      </c>
      <c r="C646" s="662" t="s">
        <v>4575</v>
      </c>
      <c r="D646" s="743" t="s">
        <v>5977</v>
      </c>
      <c r="E646" s="744" t="s">
        <v>4591</v>
      </c>
      <c r="F646" s="662" t="s">
        <v>4572</v>
      </c>
      <c r="G646" s="662" t="s">
        <v>5230</v>
      </c>
      <c r="H646" s="662" t="s">
        <v>576</v>
      </c>
      <c r="I646" s="662" t="s">
        <v>3277</v>
      </c>
      <c r="J646" s="662" t="s">
        <v>3278</v>
      </c>
      <c r="K646" s="662" t="s">
        <v>3279</v>
      </c>
      <c r="L646" s="663">
        <v>263.26</v>
      </c>
      <c r="M646" s="663">
        <v>263.26</v>
      </c>
      <c r="N646" s="662">
        <v>1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50</v>
      </c>
      <c r="B647" s="662" t="s">
        <v>575</v>
      </c>
      <c r="C647" s="662" t="s">
        <v>4575</v>
      </c>
      <c r="D647" s="743" t="s">
        <v>5977</v>
      </c>
      <c r="E647" s="744" t="s">
        <v>4591</v>
      </c>
      <c r="F647" s="662" t="s">
        <v>4572</v>
      </c>
      <c r="G647" s="662" t="s">
        <v>4601</v>
      </c>
      <c r="H647" s="662" t="s">
        <v>1772</v>
      </c>
      <c r="I647" s="662" t="s">
        <v>1798</v>
      </c>
      <c r="J647" s="662" t="s">
        <v>1795</v>
      </c>
      <c r="K647" s="662" t="s">
        <v>4374</v>
      </c>
      <c r="L647" s="663">
        <v>144.01</v>
      </c>
      <c r="M647" s="663">
        <v>576.04</v>
      </c>
      <c r="N647" s="662">
        <v>4</v>
      </c>
      <c r="O647" s="745">
        <v>3</v>
      </c>
      <c r="P647" s="663">
        <v>288.02</v>
      </c>
      <c r="Q647" s="678">
        <v>0.5</v>
      </c>
      <c r="R647" s="662">
        <v>2</v>
      </c>
      <c r="S647" s="678">
        <v>0.5</v>
      </c>
      <c r="T647" s="745">
        <v>1</v>
      </c>
      <c r="U647" s="701">
        <v>0.33333333333333331</v>
      </c>
    </row>
    <row r="648" spans="1:21" ht="14.4" customHeight="1" x14ac:dyDescent="0.3">
      <c r="A648" s="661">
        <v>50</v>
      </c>
      <c r="B648" s="662" t="s">
        <v>575</v>
      </c>
      <c r="C648" s="662" t="s">
        <v>4575</v>
      </c>
      <c r="D648" s="743" t="s">
        <v>5977</v>
      </c>
      <c r="E648" s="744" t="s">
        <v>4591</v>
      </c>
      <c r="F648" s="662" t="s">
        <v>4572</v>
      </c>
      <c r="G648" s="662" t="s">
        <v>4674</v>
      </c>
      <c r="H648" s="662" t="s">
        <v>576</v>
      </c>
      <c r="I648" s="662" t="s">
        <v>5231</v>
      </c>
      <c r="J648" s="662" t="s">
        <v>5232</v>
      </c>
      <c r="K648" s="662" t="s">
        <v>5233</v>
      </c>
      <c r="L648" s="663">
        <v>93.27</v>
      </c>
      <c r="M648" s="663">
        <v>93.27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50</v>
      </c>
      <c r="B649" s="662" t="s">
        <v>575</v>
      </c>
      <c r="C649" s="662" t="s">
        <v>4575</v>
      </c>
      <c r="D649" s="743" t="s">
        <v>5977</v>
      </c>
      <c r="E649" s="744" t="s">
        <v>4591</v>
      </c>
      <c r="F649" s="662" t="s">
        <v>4572</v>
      </c>
      <c r="G649" s="662" t="s">
        <v>4677</v>
      </c>
      <c r="H649" s="662" t="s">
        <v>576</v>
      </c>
      <c r="I649" s="662" t="s">
        <v>5234</v>
      </c>
      <c r="J649" s="662" t="s">
        <v>1751</v>
      </c>
      <c r="K649" s="662" t="s">
        <v>5235</v>
      </c>
      <c r="L649" s="663">
        <v>154.36000000000001</v>
      </c>
      <c r="M649" s="663">
        <v>154.36000000000001</v>
      </c>
      <c r="N649" s="662">
        <v>1</v>
      </c>
      <c r="O649" s="745">
        <v>1</v>
      </c>
      <c r="P649" s="663">
        <v>154.36000000000001</v>
      </c>
      <c r="Q649" s="678">
        <v>1</v>
      </c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50</v>
      </c>
      <c r="B650" s="662" t="s">
        <v>575</v>
      </c>
      <c r="C650" s="662" t="s">
        <v>4575</v>
      </c>
      <c r="D650" s="743" t="s">
        <v>5977</v>
      </c>
      <c r="E650" s="744" t="s">
        <v>4591</v>
      </c>
      <c r="F650" s="662" t="s">
        <v>4572</v>
      </c>
      <c r="G650" s="662" t="s">
        <v>5236</v>
      </c>
      <c r="H650" s="662" t="s">
        <v>576</v>
      </c>
      <c r="I650" s="662" t="s">
        <v>5237</v>
      </c>
      <c r="J650" s="662" t="s">
        <v>5238</v>
      </c>
      <c r="K650" s="662" t="s">
        <v>5239</v>
      </c>
      <c r="L650" s="663">
        <v>0</v>
      </c>
      <c r="M650" s="663">
        <v>0</v>
      </c>
      <c r="N650" s="662">
        <v>1</v>
      </c>
      <c r="O650" s="745">
        <v>0.5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50</v>
      </c>
      <c r="B651" s="662" t="s">
        <v>575</v>
      </c>
      <c r="C651" s="662" t="s">
        <v>4575</v>
      </c>
      <c r="D651" s="743" t="s">
        <v>5977</v>
      </c>
      <c r="E651" s="744" t="s">
        <v>4591</v>
      </c>
      <c r="F651" s="662" t="s">
        <v>4572</v>
      </c>
      <c r="G651" s="662" t="s">
        <v>4602</v>
      </c>
      <c r="H651" s="662" t="s">
        <v>1772</v>
      </c>
      <c r="I651" s="662" t="s">
        <v>1982</v>
      </c>
      <c r="J651" s="662" t="s">
        <v>1987</v>
      </c>
      <c r="K651" s="662" t="s">
        <v>2013</v>
      </c>
      <c r="L651" s="663">
        <v>181.13</v>
      </c>
      <c r="M651" s="663">
        <v>181.13</v>
      </c>
      <c r="N651" s="662">
        <v>1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50</v>
      </c>
      <c r="B652" s="662" t="s">
        <v>575</v>
      </c>
      <c r="C652" s="662" t="s">
        <v>4575</v>
      </c>
      <c r="D652" s="743" t="s">
        <v>5977</v>
      </c>
      <c r="E652" s="744" t="s">
        <v>4591</v>
      </c>
      <c r="F652" s="662" t="s">
        <v>4572</v>
      </c>
      <c r="G652" s="662" t="s">
        <v>4605</v>
      </c>
      <c r="H652" s="662" t="s">
        <v>1772</v>
      </c>
      <c r="I652" s="662" t="s">
        <v>1842</v>
      </c>
      <c r="J652" s="662" t="s">
        <v>1843</v>
      </c>
      <c r="K652" s="662" t="s">
        <v>1402</v>
      </c>
      <c r="L652" s="663">
        <v>35.11</v>
      </c>
      <c r="M652" s="663">
        <v>70.22</v>
      </c>
      <c r="N652" s="662">
        <v>2</v>
      </c>
      <c r="O652" s="745">
        <v>1.5</v>
      </c>
      <c r="P652" s="663">
        <v>35.11</v>
      </c>
      <c r="Q652" s="678">
        <v>0.5</v>
      </c>
      <c r="R652" s="662">
        <v>1</v>
      </c>
      <c r="S652" s="678">
        <v>0.5</v>
      </c>
      <c r="T652" s="745">
        <v>0.5</v>
      </c>
      <c r="U652" s="701">
        <v>0.33333333333333331</v>
      </c>
    </row>
    <row r="653" spans="1:21" ht="14.4" customHeight="1" x14ac:dyDescent="0.3">
      <c r="A653" s="661">
        <v>50</v>
      </c>
      <c r="B653" s="662" t="s">
        <v>575</v>
      </c>
      <c r="C653" s="662" t="s">
        <v>4575</v>
      </c>
      <c r="D653" s="743" t="s">
        <v>5977</v>
      </c>
      <c r="E653" s="744" t="s">
        <v>4591</v>
      </c>
      <c r="F653" s="662" t="s">
        <v>4572</v>
      </c>
      <c r="G653" s="662" t="s">
        <v>5240</v>
      </c>
      <c r="H653" s="662" t="s">
        <v>576</v>
      </c>
      <c r="I653" s="662" t="s">
        <v>5241</v>
      </c>
      <c r="J653" s="662" t="s">
        <v>5242</v>
      </c>
      <c r="K653" s="662" t="s">
        <v>1676</v>
      </c>
      <c r="L653" s="663">
        <v>85.27</v>
      </c>
      <c r="M653" s="663">
        <v>85.27</v>
      </c>
      <c r="N653" s="662">
        <v>1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50</v>
      </c>
      <c r="B654" s="662" t="s">
        <v>575</v>
      </c>
      <c r="C654" s="662" t="s">
        <v>4575</v>
      </c>
      <c r="D654" s="743" t="s">
        <v>5977</v>
      </c>
      <c r="E654" s="744" t="s">
        <v>4591</v>
      </c>
      <c r="F654" s="662" t="s">
        <v>4572</v>
      </c>
      <c r="G654" s="662" t="s">
        <v>4823</v>
      </c>
      <c r="H654" s="662" t="s">
        <v>576</v>
      </c>
      <c r="I654" s="662" t="s">
        <v>2275</v>
      </c>
      <c r="J654" s="662" t="s">
        <v>2276</v>
      </c>
      <c r="K654" s="662" t="s">
        <v>2277</v>
      </c>
      <c r="L654" s="663">
        <v>79.48</v>
      </c>
      <c r="M654" s="663">
        <v>79.48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50</v>
      </c>
      <c r="B655" s="662" t="s">
        <v>575</v>
      </c>
      <c r="C655" s="662" t="s">
        <v>4575</v>
      </c>
      <c r="D655" s="743" t="s">
        <v>5977</v>
      </c>
      <c r="E655" s="744" t="s">
        <v>4591</v>
      </c>
      <c r="F655" s="662" t="s">
        <v>4572</v>
      </c>
      <c r="G655" s="662" t="s">
        <v>4823</v>
      </c>
      <c r="H655" s="662" t="s">
        <v>576</v>
      </c>
      <c r="I655" s="662" t="s">
        <v>2271</v>
      </c>
      <c r="J655" s="662" t="s">
        <v>2272</v>
      </c>
      <c r="K655" s="662" t="s">
        <v>4825</v>
      </c>
      <c r="L655" s="663">
        <v>46.75</v>
      </c>
      <c r="M655" s="663">
        <v>93.5</v>
      </c>
      <c r="N655" s="662">
        <v>2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50</v>
      </c>
      <c r="B656" s="662" t="s">
        <v>575</v>
      </c>
      <c r="C656" s="662" t="s">
        <v>4575</v>
      </c>
      <c r="D656" s="743" t="s">
        <v>5977</v>
      </c>
      <c r="E656" s="744" t="s">
        <v>4591</v>
      </c>
      <c r="F656" s="662" t="s">
        <v>4572</v>
      </c>
      <c r="G656" s="662" t="s">
        <v>4618</v>
      </c>
      <c r="H656" s="662" t="s">
        <v>1772</v>
      </c>
      <c r="I656" s="662" t="s">
        <v>2099</v>
      </c>
      <c r="J656" s="662" t="s">
        <v>2100</v>
      </c>
      <c r="K656" s="662" t="s">
        <v>2101</v>
      </c>
      <c r="L656" s="663">
        <v>93.43</v>
      </c>
      <c r="M656" s="663">
        <v>93.43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50</v>
      </c>
      <c r="B657" s="662" t="s">
        <v>575</v>
      </c>
      <c r="C657" s="662" t="s">
        <v>4575</v>
      </c>
      <c r="D657" s="743" t="s">
        <v>5977</v>
      </c>
      <c r="E657" s="744" t="s">
        <v>4591</v>
      </c>
      <c r="F657" s="662" t="s">
        <v>4572</v>
      </c>
      <c r="G657" s="662" t="s">
        <v>4621</v>
      </c>
      <c r="H657" s="662" t="s">
        <v>576</v>
      </c>
      <c r="I657" s="662" t="s">
        <v>1125</v>
      </c>
      <c r="J657" s="662" t="s">
        <v>1110</v>
      </c>
      <c r="K657" s="662" t="s">
        <v>1126</v>
      </c>
      <c r="L657" s="663">
        <v>10.55</v>
      </c>
      <c r="M657" s="663">
        <v>10.55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50</v>
      </c>
      <c r="B658" s="662" t="s">
        <v>575</v>
      </c>
      <c r="C658" s="662" t="s">
        <v>4575</v>
      </c>
      <c r="D658" s="743" t="s">
        <v>5977</v>
      </c>
      <c r="E658" s="744" t="s">
        <v>4591</v>
      </c>
      <c r="F658" s="662" t="s">
        <v>4572</v>
      </c>
      <c r="G658" s="662" t="s">
        <v>5243</v>
      </c>
      <c r="H658" s="662" t="s">
        <v>576</v>
      </c>
      <c r="I658" s="662" t="s">
        <v>5244</v>
      </c>
      <c r="J658" s="662" t="s">
        <v>5245</v>
      </c>
      <c r="K658" s="662" t="s">
        <v>4393</v>
      </c>
      <c r="L658" s="663">
        <v>245.74</v>
      </c>
      <c r="M658" s="663">
        <v>245.74</v>
      </c>
      <c r="N658" s="662">
        <v>1</v>
      </c>
      <c r="O658" s="745">
        <v>1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50</v>
      </c>
      <c r="B659" s="662" t="s">
        <v>575</v>
      </c>
      <c r="C659" s="662" t="s">
        <v>4575</v>
      </c>
      <c r="D659" s="743" t="s">
        <v>5977</v>
      </c>
      <c r="E659" s="744" t="s">
        <v>4591</v>
      </c>
      <c r="F659" s="662" t="s">
        <v>4572</v>
      </c>
      <c r="G659" s="662" t="s">
        <v>4644</v>
      </c>
      <c r="H659" s="662" t="s">
        <v>1772</v>
      </c>
      <c r="I659" s="662" t="s">
        <v>5246</v>
      </c>
      <c r="J659" s="662" t="s">
        <v>1850</v>
      </c>
      <c r="K659" s="662" t="s">
        <v>5247</v>
      </c>
      <c r="L659" s="663">
        <v>0</v>
      </c>
      <c r="M659" s="663">
        <v>0</v>
      </c>
      <c r="N659" s="662">
        <v>1</v>
      </c>
      <c r="O659" s="745">
        <v>1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50</v>
      </c>
      <c r="B660" s="662" t="s">
        <v>575</v>
      </c>
      <c r="C660" s="662" t="s">
        <v>4575</v>
      </c>
      <c r="D660" s="743" t="s">
        <v>5977</v>
      </c>
      <c r="E660" s="744" t="s">
        <v>4591</v>
      </c>
      <c r="F660" s="662" t="s">
        <v>4572</v>
      </c>
      <c r="G660" s="662" t="s">
        <v>4647</v>
      </c>
      <c r="H660" s="662" t="s">
        <v>1772</v>
      </c>
      <c r="I660" s="662" t="s">
        <v>1913</v>
      </c>
      <c r="J660" s="662" t="s">
        <v>1914</v>
      </c>
      <c r="K660" s="662" t="s">
        <v>1402</v>
      </c>
      <c r="L660" s="663">
        <v>48.27</v>
      </c>
      <c r="M660" s="663">
        <v>48.27</v>
      </c>
      <c r="N660" s="662">
        <v>1</v>
      </c>
      <c r="O660" s="745">
        <v>0.5</v>
      </c>
      <c r="P660" s="663">
        <v>48.27</v>
      </c>
      <c r="Q660" s="678">
        <v>1</v>
      </c>
      <c r="R660" s="662">
        <v>1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50</v>
      </c>
      <c r="B661" s="662" t="s">
        <v>575</v>
      </c>
      <c r="C661" s="662" t="s">
        <v>4575</v>
      </c>
      <c r="D661" s="743" t="s">
        <v>5977</v>
      </c>
      <c r="E661" s="744" t="s">
        <v>4591</v>
      </c>
      <c r="F661" s="662" t="s">
        <v>4572</v>
      </c>
      <c r="G661" s="662" t="s">
        <v>4648</v>
      </c>
      <c r="H661" s="662" t="s">
        <v>1772</v>
      </c>
      <c r="I661" s="662" t="s">
        <v>1996</v>
      </c>
      <c r="J661" s="662" t="s">
        <v>4388</v>
      </c>
      <c r="K661" s="662" t="s">
        <v>1691</v>
      </c>
      <c r="L661" s="663">
        <v>291.82</v>
      </c>
      <c r="M661" s="663">
        <v>291.82</v>
      </c>
      <c r="N661" s="662">
        <v>1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50</v>
      </c>
      <c r="B662" s="662" t="s">
        <v>575</v>
      </c>
      <c r="C662" s="662" t="s">
        <v>4575</v>
      </c>
      <c r="D662" s="743" t="s">
        <v>5977</v>
      </c>
      <c r="E662" s="744" t="s">
        <v>4591</v>
      </c>
      <c r="F662" s="662" t="s">
        <v>4572</v>
      </c>
      <c r="G662" s="662" t="s">
        <v>4648</v>
      </c>
      <c r="H662" s="662" t="s">
        <v>1772</v>
      </c>
      <c r="I662" s="662" t="s">
        <v>4649</v>
      </c>
      <c r="J662" s="662" t="s">
        <v>2055</v>
      </c>
      <c r="K662" s="662" t="s">
        <v>1276</v>
      </c>
      <c r="L662" s="663">
        <v>194.54</v>
      </c>
      <c r="M662" s="663">
        <v>194.54</v>
      </c>
      <c r="N662" s="662">
        <v>1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50</v>
      </c>
      <c r="B663" s="662" t="s">
        <v>575</v>
      </c>
      <c r="C663" s="662" t="s">
        <v>4575</v>
      </c>
      <c r="D663" s="743" t="s">
        <v>5977</v>
      </c>
      <c r="E663" s="744" t="s">
        <v>4591</v>
      </c>
      <c r="F663" s="662" t="s">
        <v>4572</v>
      </c>
      <c r="G663" s="662" t="s">
        <v>4957</v>
      </c>
      <c r="H663" s="662" t="s">
        <v>576</v>
      </c>
      <c r="I663" s="662" t="s">
        <v>1742</v>
      </c>
      <c r="J663" s="662" t="s">
        <v>1731</v>
      </c>
      <c r="K663" s="662" t="s">
        <v>1743</v>
      </c>
      <c r="L663" s="663">
        <v>57.64</v>
      </c>
      <c r="M663" s="663">
        <v>57.64</v>
      </c>
      <c r="N663" s="662">
        <v>1</v>
      </c>
      <c r="O663" s="745">
        <v>0.5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50</v>
      </c>
      <c r="B664" s="662" t="s">
        <v>575</v>
      </c>
      <c r="C664" s="662" t="s">
        <v>4575</v>
      </c>
      <c r="D664" s="743" t="s">
        <v>5977</v>
      </c>
      <c r="E664" s="744" t="s">
        <v>4591</v>
      </c>
      <c r="F664" s="662" t="s">
        <v>4572</v>
      </c>
      <c r="G664" s="662" t="s">
        <v>4651</v>
      </c>
      <c r="H664" s="662" t="s">
        <v>576</v>
      </c>
      <c r="I664" s="662" t="s">
        <v>1116</v>
      </c>
      <c r="J664" s="662" t="s">
        <v>1002</v>
      </c>
      <c r="K664" s="662" t="s">
        <v>5248</v>
      </c>
      <c r="L664" s="663">
        <v>214.5</v>
      </c>
      <c r="M664" s="663">
        <v>214.5</v>
      </c>
      <c r="N664" s="662">
        <v>1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50</v>
      </c>
      <c r="B665" s="662" t="s">
        <v>575</v>
      </c>
      <c r="C665" s="662" t="s">
        <v>4575</v>
      </c>
      <c r="D665" s="743" t="s">
        <v>5977</v>
      </c>
      <c r="E665" s="744" t="s">
        <v>4591</v>
      </c>
      <c r="F665" s="662" t="s">
        <v>4572</v>
      </c>
      <c r="G665" s="662" t="s">
        <v>4656</v>
      </c>
      <c r="H665" s="662" t="s">
        <v>576</v>
      </c>
      <c r="I665" s="662" t="s">
        <v>798</v>
      </c>
      <c r="J665" s="662" t="s">
        <v>799</v>
      </c>
      <c r="K665" s="662" t="s">
        <v>1948</v>
      </c>
      <c r="L665" s="663">
        <v>210.38</v>
      </c>
      <c r="M665" s="663">
        <v>210.38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50</v>
      </c>
      <c r="B666" s="662" t="s">
        <v>575</v>
      </c>
      <c r="C666" s="662" t="s">
        <v>4575</v>
      </c>
      <c r="D666" s="743" t="s">
        <v>5977</v>
      </c>
      <c r="E666" s="744" t="s">
        <v>4591</v>
      </c>
      <c r="F666" s="662" t="s">
        <v>4572</v>
      </c>
      <c r="G666" s="662" t="s">
        <v>4658</v>
      </c>
      <c r="H666" s="662" t="s">
        <v>576</v>
      </c>
      <c r="I666" s="662" t="s">
        <v>2219</v>
      </c>
      <c r="J666" s="662" t="s">
        <v>2220</v>
      </c>
      <c r="K666" s="662" t="s">
        <v>4659</v>
      </c>
      <c r="L666" s="663">
        <v>22.44</v>
      </c>
      <c r="M666" s="663">
        <v>22.44</v>
      </c>
      <c r="N666" s="662">
        <v>1</v>
      </c>
      <c r="O666" s="745">
        <v>0.5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50</v>
      </c>
      <c r="B667" s="662" t="s">
        <v>575</v>
      </c>
      <c r="C667" s="662" t="s">
        <v>4575</v>
      </c>
      <c r="D667" s="743" t="s">
        <v>5977</v>
      </c>
      <c r="E667" s="744" t="s">
        <v>4591</v>
      </c>
      <c r="F667" s="662" t="s">
        <v>4572</v>
      </c>
      <c r="G667" s="662" t="s">
        <v>5249</v>
      </c>
      <c r="H667" s="662" t="s">
        <v>1772</v>
      </c>
      <c r="I667" s="662" t="s">
        <v>2083</v>
      </c>
      <c r="J667" s="662" t="s">
        <v>2084</v>
      </c>
      <c r="K667" s="662" t="s">
        <v>4382</v>
      </c>
      <c r="L667" s="663">
        <v>251.52</v>
      </c>
      <c r="M667" s="663">
        <v>251.52</v>
      </c>
      <c r="N667" s="662">
        <v>1</v>
      </c>
      <c r="O667" s="745">
        <v>1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50</v>
      </c>
      <c r="B668" s="662" t="s">
        <v>575</v>
      </c>
      <c r="C668" s="662" t="s">
        <v>4575</v>
      </c>
      <c r="D668" s="743" t="s">
        <v>5977</v>
      </c>
      <c r="E668" s="744" t="s">
        <v>4591</v>
      </c>
      <c r="F668" s="662" t="s">
        <v>4572</v>
      </c>
      <c r="G668" s="662" t="s">
        <v>4668</v>
      </c>
      <c r="H668" s="662" t="s">
        <v>1772</v>
      </c>
      <c r="I668" s="662" t="s">
        <v>1990</v>
      </c>
      <c r="J668" s="662" t="s">
        <v>4353</v>
      </c>
      <c r="K668" s="662" t="s">
        <v>4354</v>
      </c>
      <c r="L668" s="663">
        <v>120.61</v>
      </c>
      <c r="M668" s="663">
        <v>120.61</v>
      </c>
      <c r="N668" s="662">
        <v>1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50</v>
      </c>
      <c r="B669" s="662" t="s">
        <v>575</v>
      </c>
      <c r="C669" s="662" t="s">
        <v>4575</v>
      </c>
      <c r="D669" s="743" t="s">
        <v>5977</v>
      </c>
      <c r="E669" s="744" t="s">
        <v>4592</v>
      </c>
      <c r="F669" s="662" t="s">
        <v>4572</v>
      </c>
      <c r="G669" s="662" t="s">
        <v>4777</v>
      </c>
      <c r="H669" s="662" t="s">
        <v>576</v>
      </c>
      <c r="I669" s="662" t="s">
        <v>885</v>
      </c>
      <c r="J669" s="662" t="s">
        <v>886</v>
      </c>
      <c r="K669" s="662" t="s">
        <v>5022</v>
      </c>
      <c r="L669" s="663">
        <v>0</v>
      </c>
      <c r="M669" s="663">
        <v>0</v>
      </c>
      <c r="N669" s="662">
        <v>1</v>
      </c>
      <c r="O669" s="745">
        <v>0.5</v>
      </c>
      <c r="P669" s="663"/>
      <c r="Q669" s="678"/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50</v>
      </c>
      <c r="B670" s="662" t="s">
        <v>575</v>
      </c>
      <c r="C670" s="662" t="s">
        <v>4575</v>
      </c>
      <c r="D670" s="743" t="s">
        <v>5977</v>
      </c>
      <c r="E670" s="744" t="s">
        <v>4592</v>
      </c>
      <c r="F670" s="662" t="s">
        <v>4572</v>
      </c>
      <c r="G670" s="662" t="s">
        <v>4598</v>
      </c>
      <c r="H670" s="662" t="s">
        <v>576</v>
      </c>
      <c r="I670" s="662" t="s">
        <v>4780</v>
      </c>
      <c r="J670" s="662" t="s">
        <v>4781</v>
      </c>
      <c r="K670" s="662" t="s">
        <v>4782</v>
      </c>
      <c r="L670" s="663">
        <v>40.58</v>
      </c>
      <c r="M670" s="663">
        <v>40.58</v>
      </c>
      <c r="N670" s="662">
        <v>1</v>
      </c>
      <c r="O670" s="745">
        <v>0.5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50</v>
      </c>
      <c r="B671" s="662" t="s">
        <v>575</v>
      </c>
      <c r="C671" s="662" t="s">
        <v>4575</v>
      </c>
      <c r="D671" s="743" t="s">
        <v>5977</v>
      </c>
      <c r="E671" s="744" t="s">
        <v>4592</v>
      </c>
      <c r="F671" s="662" t="s">
        <v>4572</v>
      </c>
      <c r="G671" s="662" t="s">
        <v>4601</v>
      </c>
      <c r="H671" s="662" t="s">
        <v>1772</v>
      </c>
      <c r="I671" s="662" t="s">
        <v>1794</v>
      </c>
      <c r="J671" s="662" t="s">
        <v>1795</v>
      </c>
      <c r="K671" s="662" t="s">
        <v>4373</v>
      </c>
      <c r="L671" s="663">
        <v>72</v>
      </c>
      <c r="M671" s="663">
        <v>648</v>
      </c>
      <c r="N671" s="662">
        <v>9</v>
      </c>
      <c r="O671" s="745">
        <v>4.5</v>
      </c>
      <c r="P671" s="663">
        <v>72</v>
      </c>
      <c r="Q671" s="678">
        <v>0.1111111111111111</v>
      </c>
      <c r="R671" s="662">
        <v>1</v>
      </c>
      <c r="S671" s="678">
        <v>0.1111111111111111</v>
      </c>
      <c r="T671" s="745">
        <v>0.5</v>
      </c>
      <c r="U671" s="701">
        <v>0.1111111111111111</v>
      </c>
    </row>
    <row r="672" spans="1:21" ht="14.4" customHeight="1" x14ac:dyDescent="0.3">
      <c r="A672" s="661">
        <v>50</v>
      </c>
      <c r="B672" s="662" t="s">
        <v>575</v>
      </c>
      <c r="C672" s="662" t="s">
        <v>4575</v>
      </c>
      <c r="D672" s="743" t="s">
        <v>5977</v>
      </c>
      <c r="E672" s="744" t="s">
        <v>4592</v>
      </c>
      <c r="F672" s="662" t="s">
        <v>4572</v>
      </c>
      <c r="G672" s="662" t="s">
        <v>4674</v>
      </c>
      <c r="H672" s="662" t="s">
        <v>576</v>
      </c>
      <c r="I672" s="662" t="s">
        <v>1134</v>
      </c>
      <c r="J672" s="662" t="s">
        <v>1135</v>
      </c>
      <c r="K672" s="662" t="s">
        <v>1136</v>
      </c>
      <c r="L672" s="663">
        <v>73.73</v>
      </c>
      <c r="M672" s="663">
        <v>73.73</v>
      </c>
      <c r="N672" s="662">
        <v>1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50</v>
      </c>
      <c r="B673" s="662" t="s">
        <v>575</v>
      </c>
      <c r="C673" s="662" t="s">
        <v>4575</v>
      </c>
      <c r="D673" s="743" t="s">
        <v>5977</v>
      </c>
      <c r="E673" s="744" t="s">
        <v>4592</v>
      </c>
      <c r="F673" s="662" t="s">
        <v>4572</v>
      </c>
      <c r="G673" s="662" t="s">
        <v>4674</v>
      </c>
      <c r="H673" s="662" t="s">
        <v>576</v>
      </c>
      <c r="I673" s="662" t="s">
        <v>1132</v>
      </c>
      <c r="J673" s="662" t="s">
        <v>1129</v>
      </c>
      <c r="K673" s="662" t="s">
        <v>1055</v>
      </c>
      <c r="L673" s="663">
        <v>36.86</v>
      </c>
      <c r="M673" s="663">
        <v>36.86</v>
      </c>
      <c r="N673" s="662">
        <v>1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50</v>
      </c>
      <c r="B674" s="662" t="s">
        <v>575</v>
      </c>
      <c r="C674" s="662" t="s">
        <v>4575</v>
      </c>
      <c r="D674" s="743" t="s">
        <v>5977</v>
      </c>
      <c r="E674" s="744" t="s">
        <v>4592</v>
      </c>
      <c r="F674" s="662" t="s">
        <v>4572</v>
      </c>
      <c r="G674" s="662" t="s">
        <v>4602</v>
      </c>
      <c r="H674" s="662" t="s">
        <v>1772</v>
      </c>
      <c r="I674" s="662" t="s">
        <v>4678</v>
      </c>
      <c r="J674" s="662" t="s">
        <v>4679</v>
      </c>
      <c r="K674" s="662" t="s">
        <v>4680</v>
      </c>
      <c r="L674" s="663">
        <v>278.64</v>
      </c>
      <c r="M674" s="663">
        <v>278.64</v>
      </c>
      <c r="N674" s="662">
        <v>1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50</v>
      </c>
      <c r="B675" s="662" t="s">
        <v>575</v>
      </c>
      <c r="C675" s="662" t="s">
        <v>4575</v>
      </c>
      <c r="D675" s="743" t="s">
        <v>5977</v>
      </c>
      <c r="E675" s="744" t="s">
        <v>4592</v>
      </c>
      <c r="F675" s="662" t="s">
        <v>4572</v>
      </c>
      <c r="G675" s="662" t="s">
        <v>4602</v>
      </c>
      <c r="H675" s="662" t="s">
        <v>1772</v>
      </c>
      <c r="I675" s="662" t="s">
        <v>1901</v>
      </c>
      <c r="J675" s="662" t="s">
        <v>1906</v>
      </c>
      <c r="K675" s="662" t="s">
        <v>1065</v>
      </c>
      <c r="L675" s="663">
        <v>124.91</v>
      </c>
      <c r="M675" s="663">
        <v>124.91</v>
      </c>
      <c r="N675" s="662">
        <v>1</v>
      </c>
      <c r="O675" s="745">
        <v>0.5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50</v>
      </c>
      <c r="B676" s="662" t="s">
        <v>575</v>
      </c>
      <c r="C676" s="662" t="s">
        <v>4575</v>
      </c>
      <c r="D676" s="743" t="s">
        <v>5977</v>
      </c>
      <c r="E676" s="744" t="s">
        <v>4592</v>
      </c>
      <c r="F676" s="662" t="s">
        <v>4572</v>
      </c>
      <c r="G676" s="662" t="s">
        <v>4602</v>
      </c>
      <c r="H676" s="662" t="s">
        <v>1772</v>
      </c>
      <c r="I676" s="662" t="s">
        <v>1901</v>
      </c>
      <c r="J676" s="662" t="s">
        <v>1906</v>
      </c>
      <c r="K676" s="662" t="s">
        <v>1065</v>
      </c>
      <c r="L676" s="663">
        <v>117.73</v>
      </c>
      <c r="M676" s="663">
        <v>470.92</v>
      </c>
      <c r="N676" s="662">
        <v>4</v>
      </c>
      <c r="O676" s="745">
        <v>2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50</v>
      </c>
      <c r="B677" s="662" t="s">
        <v>575</v>
      </c>
      <c r="C677" s="662" t="s">
        <v>4575</v>
      </c>
      <c r="D677" s="743" t="s">
        <v>5977</v>
      </c>
      <c r="E677" s="744" t="s">
        <v>4592</v>
      </c>
      <c r="F677" s="662" t="s">
        <v>4572</v>
      </c>
      <c r="G677" s="662" t="s">
        <v>4602</v>
      </c>
      <c r="H677" s="662" t="s">
        <v>1772</v>
      </c>
      <c r="I677" s="662" t="s">
        <v>1982</v>
      </c>
      <c r="J677" s="662" t="s">
        <v>1987</v>
      </c>
      <c r="K677" s="662" t="s">
        <v>2013</v>
      </c>
      <c r="L677" s="663">
        <v>193.1</v>
      </c>
      <c r="M677" s="663">
        <v>386.2</v>
      </c>
      <c r="N677" s="662">
        <v>2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50</v>
      </c>
      <c r="B678" s="662" t="s">
        <v>575</v>
      </c>
      <c r="C678" s="662" t="s">
        <v>4575</v>
      </c>
      <c r="D678" s="743" t="s">
        <v>5977</v>
      </c>
      <c r="E678" s="744" t="s">
        <v>4592</v>
      </c>
      <c r="F678" s="662" t="s">
        <v>4572</v>
      </c>
      <c r="G678" s="662" t="s">
        <v>4602</v>
      </c>
      <c r="H678" s="662" t="s">
        <v>1772</v>
      </c>
      <c r="I678" s="662" t="s">
        <v>1982</v>
      </c>
      <c r="J678" s="662" t="s">
        <v>1987</v>
      </c>
      <c r="K678" s="662" t="s">
        <v>2013</v>
      </c>
      <c r="L678" s="663">
        <v>181.13</v>
      </c>
      <c r="M678" s="663">
        <v>1811.3000000000002</v>
      </c>
      <c r="N678" s="662">
        <v>10</v>
      </c>
      <c r="O678" s="745">
        <v>5.5</v>
      </c>
      <c r="P678" s="663">
        <v>181.13</v>
      </c>
      <c r="Q678" s="678">
        <v>9.9999999999999992E-2</v>
      </c>
      <c r="R678" s="662">
        <v>1</v>
      </c>
      <c r="S678" s="678">
        <v>0.1</v>
      </c>
      <c r="T678" s="745">
        <v>0.5</v>
      </c>
      <c r="U678" s="701">
        <v>9.0909090909090912E-2</v>
      </c>
    </row>
    <row r="679" spans="1:21" ht="14.4" customHeight="1" x14ac:dyDescent="0.3">
      <c r="A679" s="661">
        <v>50</v>
      </c>
      <c r="B679" s="662" t="s">
        <v>575</v>
      </c>
      <c r="C679" s="662" t="s">
        <v>4575</v>
      </c>
      <c r="D679" s="743" t="s">
        <v>5977</v>
      </c>
      <c r="E679" s="744" t="s">
        <v>4592</v>
      </c>
      <c r="F679" s="662" t="s">
        <v>4572</v>
      </c>
      <c r="G679" s="662" t="s">
        <v>4605</v>
      </c>
      <c r="H679" s="662" t="s">
        <v>1772</v>
      </c>
      <c r="I679" s="662" t="s">
        <v>1842</v>
      </c>
      <c r="J679" s="662" t="s">
        <v>1843</v>
      </c>
      <c r="K679" s="662" t="s">
        <v>1402</v>
      </c>
      <c r="L679" s="663">
        <v>35.11</v>
      </c>
      <c r="M679" s="663">
        <v>772.42000000000019</v>
      </c>
      <c r="N679" s="662">
        <v>22</v>
      </c>
      <c r="O679" s="745">
        <v>12</v>
      </c>
      <c r="P679" s="663">
        <v>70.22</v>
      </c>
      <c r="Q679" s="678">
        <v>9.0909090909090884E-2</v>
      </c>
      <c r="R679" s="662">
        <v>2</v>
      </c>
      <c r="S679" s="678">
        <v>9.0909090909090912E-2</v>
      </c>
      <c r="T679" s="745">
        <v>1</v>
      </c>
      <c r="U679" s="701">
        <v>8.3333333333333329E-2</v>
      </c>
    </row>
    <row r="680" spans="1:21" ht="14.4" customHeight="1" x14ac:dyDescent="0.3">
      <c r="A680" s="661">
        <v>50</v>
      </c>
      <c r="B680" s="662" t="s">
        <v>575</v>
      </c>
      <c r="C680" s="662" t="s">
        <v>4575</v>
      </c>
      <c r="D680" s="743" t="s">
        <v>5977</v>
      </c>
      <c r="E680" s="744" t="s">
        <v>4592</v>
      </c>
      <c r="F680" s="662" t="s">
        <v>4572</v>
      </c>
      <c r="G680" s="662" t="s">
        <v>4605</v>
      </c>
      <c r="H680" s="662" t="s">
        <v>1772</v>
      </c>
      <c r="I680" s="662" t="s">
        <v>1845</v>
      </c>
      <c r="J680" s="662" t="s">
        <v>1846</v>
      </c>
      <c r="K680" s="662" t="s">
        <v>1847</v>
      </c>
      <c r="L680" s="663">
        <v>70.23</v>
      </c>
      <c r="M680" s="663">
        <v>70.23</v>
      </c>
      <c r="N680" s="662">
        <v>1</v>
      </c>
      <c r="O680" s="745">
        <v>0.5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50</v>
      </c>
      <c r="B681" s="662" t="s">
        <v>575</v>
      </c>
      <c r="C681" s="662" t="s">
        <v>4575</v>
      </c>
      <c r="D681" s="743" t="s">
        <v>5977</v>
      </c>
      <c r="E681" s="744" t="s">
        <v>4592</v>
      </c>
      <c r="F681" s="662" t="s">
        <v>4572</v>
      </c>
      <c r="G681" s="662" t="s">
        <v>4687</v>
      </c>
      <c r="H681" s="662" t="s">
        <v>576</v>
      </c>
      <c r="I681" s="662" t="s">
        <v>2231</v>
      </c>
      <c r="J681" s="662" t="s">
        <v>2232</v>
      </c>
      <c r="K681" s="662" t="s">
        <v>4462</v>
      </c>
      <c r="L681" s="663">
        <v>66.819999999999993</v>
      </c>
      <c r="M681" s="663">
        <v>66.819999999999993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50</v>
      </c>
      <c r="B682" s="662" t="s">
        <v>575</v>
      </c>
      <c r="C682" s="662" t="s">
        <v>4575</v>
      </c>
      <c r="D682" s="743" t="s">
        <v>5977</v>
      </c>
      <c r="E682" s="744" t="s">
        <v>4592</v>
      </c>
      <c r="F682" s="662" t="s">
        <v>4572</v>
      </c>
      <c r="G682" s="662" t="s">
        <v>4688</v>
      </c>
      <c r="H682" s="662" t="s">
        <v>1772</v>
      </c>
      <c r="I682" s="662" t="s">
        <v>1950</v>
      </c>
      <c r="J682" s="662" t="s">
        <v>1951</v>
      </c>
      <c r="K682" s="662" t="s">
        <v>1847</v>
      </c>
      <c r="L682" s="663">
        <v>65.989999999999995</v>
      </c>
      <c r="M682" s="663">
        <v>65.989999999999995</v>
      </c>
      <c r="N682" s="662">
        <v>1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50</v>
      </c>
      <c r="B683" s="662" t="s">
        <v>575</v>
      </c>
      <c r="C683" s="662" t="s">
        <v>4575</v>
      </c>
      <c r="D683" s="743" t="s">
        <v>5977</v>
      </c>
      <c r="E683" s="744" t="s">
        <v>4592</v>
      </c>
      <c r="F683" s="662" t="s">
        <v>4572</v>
      </c>
      <c r="G683" s="662" t="s">
        <v>4688</v>
      </c>
      <c r="H683" s="662" t="s">
        <v>1772</v>
      </c>
      <c r="I683" s="662" t="s">
        <v>2763</v>
      </c>
      <c r="J683" s="662" t="s">
        <v>1813</v>
      </c>
      <c r="K683" s="662" t="s">
        <v>1065</v>
      </c>
      <c r="L683" s="663">
        <v>132</v>
      </c>
      <c r="M683" s="663">
        <v>132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50</v>
      </c>
      <c r="B684" s="662" t="s">
        <v>575</v>
      </c>
      <c r="C684" s="662" t="s">
        <v>4575</v>
      </c>
      <c r="D684" s="743" t="s">
        <v>5977</v>
      </c>
      <c r="E684" s="744" t="s">
        <v>4592</v>
      </c>
      <c r="F684" s="662" t="s">
        <v>4572</v>
      </c>
      <c r="G684" s="662" t="s">
        <v>5250</v>
      </c>
      <c r="H684" s="662" t="s">
        <v>576</v>
      </c>
      <c r="I684" s="662" t="s">
        <v>1242</v>
      </c>
      <c r="J684" s="662" t="s">
        <v>1020</v>
      </c>
      <c r="K684" s="662" t="s">
        <v>5251</v>
      </c>
      <c r="L684" s="663">
        <v>61.65</v>
      </c>
      <c r="M684" s="663">
        <v>123.3</v>
      </c>
      <c r="N684" s="662">
        <v>2</v>
      </c>
      <c r="O684" s="745">
        <v>1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50</v>
      </c>
      <c r="B685" s="662" t="s">
        <v>575</v>
      </c>
      <c r="C685" s="662" t="s">
        <v>4575</v>
      </c>
      <c r="D685" s="743" t="s">
        <v>5977</v>
      </c>
      <c r="E685" s="744" t="s">
        <v>4592</v>
      </c>
      <c r="F685" s="662" t="s">
        <v>4572</v>
      </c>
      <c r="G685" s="662" t="s">
        <v>5250</v>
      </c>
      <c r="H685" s="662" t="s">
        <v>576</v>
      </c>
      <c r="I685" s="662" t="s">
        <v>5252</v>
      </c>
      <c r="J685" s="662" t="s">
        <v>1020</v>
      </c>
      <c r="K685" s="662" t="s">
        <v>5253</v>
      </c>
      <c r="L685" s="663">
        <v>0</v>
      </c>
      <c r="M685" s="663">
        <v>0</v>
      </c>
      <c r="N685" s="662">
        <v>1</v>
      </c>
      <c r="O685" s="745">
        <v>1</v>
      </c>
      <c r="P685" s="663"/>
      <c r="Q685" s="678"/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50</v>
      </c>
      <c r="B686" s="662" t="s">
        <v>575</v>
      </c>
      <c r="C686" s="662" t="s">
        <v>4575</v>
      </c>
      <c r="D686" s="743" t="s">
        <v>5977</v>
      </c>
      <c r="E686" s="744" t="s">
        <v>4592</v>
      </c>
      <c r="F686" s="662" t="s">
        <v>4572</v>
      </c>
      <c r="G686" s="662" t="s">
        <v>4606</v>
      </c>
      <c r="H686" s="662" t="s">
        <v>576</v>
      </c>
      <c r="I686" s="662" t="s">
        <v>4607</v>
      </c>
      <c r="J686" s="662" t="s">
        <v>4608</v>
      </c>
      <c r="K686" s="662" t="s">
        <v>4609</v>
      </c>
      <c r="L686" s="663">
        <v>0</v>
      </c>
      <c r="M686" s="663">
        <v>0</v>
      </c>
      <c r="N686" s="662">
        <v>8</v>
      </c>
      <c r="O686" s="745">
        <v>4.5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50</v>
      </c>
      <c r="B687" s="662" t="s">
        <v>575</v>
      </c>
      <c r="C687" s="662" t="s">
        <v>4575</v>
      </c>
      <c r="D687" s="743" t="s">
        <v>5977</v>
      </c>
      <c r="E687" s="744" t="s">
        <v>4592</v>
      </c>
      <c r="F687" s="662" t="s">
        <v>4572</v>
      </c>
      <c r="G687" s="662" t="s">
        <v>4606</v>
      </c>
      <c r="H687" s="662" t="s">
        <v>576</v>
      </c>
      <c r="I687" s="662" t="s">
        <v>1008</v>
      </c>
      <c r="J687" s="662" t="s">
        <v>4608</v>
      </c>
      <c r="K687" s="662" t="s">
        <v>4610</v>
      </c>
      <c r="L687" s="663">
        <v>63.7</v>
      </c>
      <c r="M687" s="663">
        <v>127.4</v>
      </c>
      <c r="N687" s="662">
        <v>2</v>
      </c>
      <c r="O687" s="745">
        <v>1</v>
      </c>
      <c r="P687" s="663">
        <v>63.7</v>
      </c>
      <c r="Q687" s="678">
        <v>0.5</v>
      </c>
      <c r="R687" s="662">
        <v>1</v>
      </c>
      <c r="S687" s="678">
        <v>0.5</v>
      </c>
      <c r="T687" s="745">
        <v>0.5</v>
      </c>
      <c r="U687" s="701">
        <v>0.5</v>
      </c>
    </row>
    <row r="688" spans="1:21" ht="14.4" customHeight="1" x14ac:dyDescent="0.3">
      <c r="A688" s="661">
        <v>50</v>
      </c>
      <c r="B688" s="662" t="s">
        <v>575</v>
      </c>
      <c r="C688" s="662" t="s">
        <v>4575</v>
      </c>
      <c r="D688" s="743" t="s">
        <v>5977</v>
      </c>
      <c r="E688" s="744" t="s">
        <v>4592</v>
      </c>
      <c r="F688" s="662" t="s">
        <v>4572</v>
      </c>
      <c r="G688" s="662" t="s">
        <v>4830</v>
      </c>
      <c r="H688" s="662" t="s">
        <v>576</v>
      </c>
      <c r="I688" s="662" t="s">
        <v>4834</v>
      </c>
      <c r="J688" s="662" t="s">
        <v>4835</v>
      </c>
      <c r="K688" s="662" t="s">
        <v>4832</v>
      </c>
      <c r="L688" s="663">
        <v>0</v>
      </c>
      <c r="M688" s="663">
        <v>0</v>
      </c>
      <c r="N688" s="662">
        <v>1</v>
      </c>
      <c r="O688" s="745">
        <v>0.5</v>
      </c>
      <c r="P688" s="663"/>
      <c r="Q688" s="678"/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50</v>
      </c>
      <c r="B689" s="662" t="s">
        <v>575</v>
      </c>
      <c r="C689" s="662" t="s">
        <v>4575</v>
      </c>
      <c r="D689" s="743" t="s">
        <v>5977</v>
      </c>
      <c r="E689" s="744" t="s">
        <v>4592</v>
      </c>
      <c r="F689" s="662" t="s">
        <v>4572</v>
      </c>
      <c r="G689" s="662" t="s">
        <v>4839</v>
      </c>
      <c r="H689" s="662" t="s">
        <v>1772</v>
      </c>
      <c r="I689" s="662" t="s">
        <v>1938</v>
      </c>
      <c r="J689" s="662" t="s">
        <v>1939</v>
      </c>
      <c r="K689" s="662" t="s">
        <v>1940</v>
      </c>
      <c r="L689" s="663">
        <v>30.83</v>
      </c>
      <c r="M689" s="663">
        <v>30.83</v>
      </c>
      <c r="N689" s="662">
        <v>1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50</v>
      </c>
      <c r="B690" s="662" t="s">
        <v>575</v>
      </c>
      <c r="C690" s="662" t="s">
        <v>4575</v>
      </c>
      <c r="D690" s="743" t="s">
        <v>5977</v>
      </c>
      <c r="E690" s="744" t="s">
        <v>4592</v>
      </c>
      <c r="F690" s="662" t="s">
        <v>4572</v>
      </c>
      <c r="G690" s="662" t="s">
        <v>4839</v>
      </c>
      <c r="H690" s="662" t="s">
        <v>576</v>
      </c>
      <c r="I690" s="662" t="s">
        <v>5254</v>
      </c>
      <c r="J690" s="662" t="s">
        <v>5255</v>
      </c>
      <c r="K690" s="662" t="s">
        <v>1516</v>
      </c>
      <c r="L690" s="663">
        <v>61.67</v>
      </c>
      <c r="M690" s="663">
        <v>61.67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50</v>
      </c>
      <c r="B691" s="662" t="s">
        <v>575</v>
      </c>
      <c r="C691" s="662" t="s">
        <v>4575</v>
      </c>
      <c r="D691" s="743" t="s">
        <v>5977</v>
      </c>
      <c r="E691" s="744" t="s">
        <v>4592</v>
      </c>
      <c r="F691" s="662" t="s">
        <v>4572</v>
      </c>
      <c r="G691" s="662" t="s">
        <v>4613</v>
      </c>
      <c r="H691" s="662" t="s">
        <v>576</v>
      </c>
      <c r="I691" s="662" t="s">
        <v>4616</v>
      </c>
      <c r="J691" s="662" t="s">
        <v>844</v>
      </c>
      <c r="K691" s="662" t="s">
        <v>1126</v>
      </c>
      <c r="L691" s="663">
        <v>0</v>
      </c>
      <c r="M691" s="663">
        <v>0</v>
      </c>
      <c r="N691" s="662">
        <v>1</v>
      </c>
      <c r="O691" s="745">
        <v>0.5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50</v>
      </c>
      <c r="B692" s="662" t="s">
        <v>575</v>
      </c>
      <c r="C692" s="662" t="s">
        <v>4575</v>
      </c>
      <c r="D692" s="743" t="s">
        <v>5977</v>
      </c>
      <c r="E692" s="744" t="s">
        <v>4592</v>
      </c>
      <c r="F692" s="662" t="s">
        <v>4572</v>
      </c>
      <c r="G692" s="662" t="s">
        <v>4613</v>
      </c>
      <c r="H692" s="662" t="s">
        <v>576</v>
      </c>
      <c r="I692" s="662" t="s">
        <v>4697</v>
      </c>
      <c r="J692" s="662" t="s">
        <v>2489</v>
      </c>
      <c r="K692" s="662" t="s">
        <v>1126</v>
      </c>
      <c r="L692" s="663">
        <v>0</v>
      </c>
      <c r="M692" s="663">
        <v>0</v>
      </c>
      <c r="N692" s="662">
        <v>1</v>
      </c>
      <c r="O692" s="745">
        <v>0.5</v>
      </c>
      <c r="P692" s="663"/>
      <c r="Q692" s="678"/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50</v>
      </c>
      <c r="B693" s="662" t="s">
        <v>575</v>
      </c>
      <c r="C693" s="662" t="s">
        <v>4575</v>
      </c>
      <c r="D693" s="743" t="s">
        <v>5977</v>
      </c>
      <c r="E693" s="744" t="s">
        <v>4592</v>
      </c>
      <c r="F693" s="662" t="s">
        <v>4572</v>
      </c>
      <c r="G693" s="662" t="s">
        <v>4701</v>
      </c>
      <c r="H693" s="662" t="s">
        <v>576</v>
      </c>
      <c r="I693" s="662" t="s">
        <v>1075</v>
      </c>
      <c r="J693" s="662" t="s">
        <v>1076</v>
      </c>
      <c r="K693" s="662" t="s">
        <v>1077</v>
      </c>
      <c r="L693" s="663">
        <v>33</v>
      </c>
      <c r="M693" s="663">
        <v>33</v>
      </c>
      <c r="N693" s="662">
        <v>1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50</v>
      </c>
      <c r="B694" s="662" t="s">
        <v>575</v>
      </c>
      <c r="C694" s="662" t="s">
        <v>4575</v>
      </c>
      <c r="D694" s="743" t="s">
        <v>5977</v>
      </c>
      <c r="E694" s="744" t="s">
        <v>4592</v>
      </c>
      <c r="F694" s="662" t="s">
        <v>4572</v>
      </c>
      <c r="G694" s="662" t="s">
        <v>4849</v>
      </c>
      <c r="H694" s="662" t="s">
        <v>576</v>
      </c>
      <c r="I694" s="662" t="s">
        <v>3163</v>
      </c>
      <c r="J694" s="662" t="s">
        <v>4853</v>
      </c>
      <c r="K694" s="662" t="s">
        <v>4731</v>
      </c>
      <c r="L694" s="663">
        <v>45.86</v>
      </c>
      <c r="M694" s="663">
        <v>91.72</v>
      </c>
      <c r="N694" s="662">
        <v>2</v>
      </c>
      <c r="O694" s="745">
        <v>1.5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50</v>
      </c>
      <c r="B695" s="662" t="s">
        <v>575</v>
      </c>
      <c r="C695" s="662" t="s">
        <v>4575</v>
      </c>
      <c r="D695" s="743" t="s">
        <v>5977</v>
      </c>
      <c r="E695" s="744" t="s">
        <v>4592</v>
      </c>
      <c r="F695" s="662" t="s">
        <v>4572</v>
      </c>
      <c r="G695" s="662" t="s">
        <v>5256</v>
      </c>
      <c r="H695" s="662" t="s">
        <v>576</v>
      </c>
      <c r="I695" s="662" t="s">
        <v>5257</v>
      </c>
      <c r="J695" s="662" t="s">
        <v>5258</v>
      </c>
      <c r="K695" s="662" t="s">
        <v>1276</v>
      </c>
      <c r="L695" s="663">
        <v>0</v>
      </c>
      <c r="M695" s="663">
        <v>0</v>
      </c>
      <c r="N695" s="662">
        <v>1</v>
      </c>
      <c r="O695" s="745">
        <v>0.5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50</v>
      </c>
      <c r="B696" s="662" t="s">
        <v>575</v>
      </c>
      <c r="C696" s="662" t="s">
        <v>4575</v>
      </c>
      <c r="D696" s="743" t="s">
        <v>5977</v>
      </c>
      <c r="E696" s="744" t="s">
        <v>4592</v>
      </c>
      <c r="F696" s="662" t="s">
        <v>4572</v>
      </c>
      <c r="G696" s="662" t="s">
        <v>4618</v>
      </c>
      <c r="H696" s="662" t="s">
        <v>1772</v>
      </c>
      <c r="I696" s="662" t="s">
        <v>2099</v>
      </c>
      <c r="J696" s="662" t="s">
        <v>2100</v>
      </c>
      <c r="K696" s="662" t="s">
        <v>2101</v>
      </c>
      <c r="L696" s="663">
        <v>93.43</v>
      </c>
      <c r="M696" s="663">
        <v>1308.0200000000004</v>
      </c>
      <c r="N696" s="662">
        <v>14</v>
      </c>
      <c r="O696" s="745">
        <v>7</v>
      </c>
      <c r="P696" s="663">
        <v>93.43</v>
      </c>
      <c r="Q696" s="678">
        <v>7.1428571428571411E-2</v>
      </c>
      <c r="R696" s="662">
        <v>1</v>
      </c>
      <c r="S696" s="678">
        <v>7.1428571428571425E-2</v>
      </c>
      <c r="T696" s="745">
        <v>0.5</v>
      </c>
      <c r="U696" s="701">
        <v>7.1428571428571425E-2</v>
      </c>
    </row>
    <row r="697" spans="1:21" ht="14.4" customHeight="1" x14ac:dyDescent="0.3">
      <c r="A697" s="661">
        <v>50</v>
      </c>
      <c r="B697" s="662" t="s">
        <v>575</v>
      </c>
      <c r="C697" s="662" t="s">
        <v>4575</v>
      </c>
      <c r="D697" s="743" t="s">
        <v>5977</v>
      </c>
      <c r="E697" s="744" t="s">
        <v>4592</v>
      </c>
      <c r="F697" s="662" t="s">
        <v>4572</v>
      </c>
      <c r="G697" s="662" t="s">
        <v>4621</v>
      </c>
      <c r="H697" s="662" t="s">
        <v>576</v>
      </c>
      <c r="I697" s="662" t="s">
        <v>1060</v>
      </c>
      <c r="J697" s="662" t="s">
        <v>4623</v>
      </c>
      <c r="K697" s="662" t="s">
        <v>4758</v>
      </c>
      <c r="L697" s="663">
        <v>31.65</v>
      </c>
      <c r="M697" s="663">
        <v>31.65</v>
      </c>
      <c r="N697" s="662">
        <v>1</v>
      </c>
      <c r="O697" s="745">
        <v>0.5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50</v>
      </c>
      <c r="B698" s="662" t="s">
        <v>575</v>
      </c>
      <c r="C698" s="662" t="s">
        <v>4575</v>
      </c>
      <c r="D698" s="743" t="s">
        <v>5977</v>
      </c>
      <c r="E698" s="744" t="s">
        <v>4592</v>
      </c>
      <c r="F698" s="662" t="s">
        <v>4572</v>
      </c>
      <c r="G698" s="662" t="s">
        <v>4621</v>
      </c>
      <c r="H698" s="662" t="s">
        <v>576</v>
      </c>
      <c r="I698" s="662" t="s">
        <v>4622</v>
      </c>
      <c r="J698" s="662" t="s">
        <v>4623</v>
      </c>
      <c r="K698" s="662" t="s">
        <v>1792</v>
      </c>
      <c r="L698" s="663">
        <v>0</v>
      </c>
      <c r="M698" s="663">
        <v>0</v>
      </c>
      <c r="N698" s="662">
        <v>4</v>
      </c>
      <c r="O698" s="745">
        <v>2.5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50</v>
      </c>
      <c r="B699" s="662" t="s">
        <v>575</v>
      </c>
      <c r="C699" s="662" t="s">
        <v>4575</v>
      </c>
      <c r="D699" s="743" t="s">
        <v>5977</v>
      </c>
      <c r="E699" s="744" t="s">
        <v>4592</v>
      </c>
      <c r="F699" s="662" t="s">
        <v>4572</v>
      </c>
      <c r="G699" s="662" t="s">
        <v>4621</v>
      </c>
      <c r="H699" s="662" t="s">
        <v>576</v>
      </c>
      <c r="I699" s="662" t="s">
        <v>4624</v>
      </c>
      <c r="J699" s="662" t="s">
        <v>4623</v>
      </c>
      <c r="K699" s="662" t="s">
        <v>4625</v>
      </c>
      <c r="L699" s="663">
        <v>0</v>
      </c>
      <c r="M699" s="663">
        <v>0</v>
      </c>
      <c r="N699" s="662">
        <v>1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50</v>
      </c>
      <c r="B700" s="662" t="s">
        <v>575</v>
      </c>
      <c r="C700" s="662" t="s">
        <v>4575</v>
      </c>
      <c r="D700" s="743" t="s">
        <v>5977</v>
      </c>
      <c r="E700" s="744" t="s">
        <v>4592</v>
      </c>
      <c r="F700" s="662" t="s">
        <v>4572</v>
      </c>
      <c r="G700" s="662" t="s">
        <v>4621</v>
      </c>
      <c r="H700" s="662" t="s">
        <v>576</v>
      </c>
      <c r="I700" s="662" t="s">
        <v>1012</v>
      </c>
      <c r="J700" s="662" t="s">
        <v>4623</v>
      </c>
      <c r="K700" s="662" t="s">
        <v>4626</v>
      </c>
      <c r="L700" s="663">
        <v>10.55</v>
      </c>
      <c r="M700" s="663">
        <v>137.14999999999998</v>
      </c>
      <c r="N700" s="662">
        <v>13</v>
      </c>
      <c r="O700" s="745">
        <v>6.5</v>
      </c>
      <c r="P700" s="663">
        <v>10.55</v>
      </c>
      <c r="Q700" s="678">
        <v>7.6923076923076941E-2</v>
      </c>
      <c r="R700" s="662">
        <v>1</v>
      </c>
      <c r="S700" s="678">
        <v>7.6923076923076927E-2</v>
      </c>
      <c r="T700" s="745">
        <v>0.5</v>
      </c>
      <c r="U700" s="701">
        <v>7.6923076923076927E-2</v>
      </c>
    </row>
    <row r="701" spans="1:21" ht="14.4" customHeight="1" x14ac:dyDescent="0.3">
      <c r="A701" s="661">
        <v>50</v>
      </c>
      <c r="B701" s="662" t="s">
        <v>575</v>
      </c>
      <c r="C701" s="662" t="s">
        <v>4575</v>
      </c>
      <c r="D701" s="743" t="s">
        <v>5977</v>
      </c>
      <c r="E701" s="744" t="s">
        <v>4592</v>
      </c>
      <c r="F701" s="662" t="s">
        <v>4572</v>
      </c>
      <c r="G701" s="662" t="s">
        <v>4621</v>
      </c>
      <c r="H701" s="662" t="s">
        <v>576</v>
      </c>
      <c r="I701" s="662" t="s">
        <v>1125</v>
      </c>
      <c r="J701" s="662" t="s">
        <v>1110</v>
      </c>
      <c r="K701" s="662" t="s">
        <v>1126</v>
      </c>
      <c r="L701" s="663">
        <v>10.55</v>
      </c>
      <c r="M701" s="663">
        <v>52.75</v>
      </c>
      <c r="N701" s="662">
        <v>5</v>
      </c>
      <c r="O701" s="745">
        <v>2.5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50</v>
      </c>
      <c r="B702" s="662" t="s">
        <v>575</v>
      </c>
      <c r="C702" s="662" t="s">
        <v>4575</v>
      </c>
      <c r="D702" s="743" t="s">
        <v>5977</v>
      </c>
      <c r="E702" s="744" t="s">
        <v>4592</v>
      </c>
      <c r="F702" s="662" t="s">
        <v>4572</v>
      </c>
      <c r="G702" s="662" t="s">
        <v>5259</v>
      </c>
      <c r="H702" s="662" t="s">
        <v>576</v>
      </c>
      <c r="I702" s="662" t="s">
        <v>5260</v>
      </c>
      <c r="J702" s="662" t="s">
        <v>5261</v>
      </c>
      <c r="K702" s="662" t="s">
        <v>1768</v>
      </c>
      <c r="L702" s="663">
        <v>0</v>
      </c>
      <c r="M702" s="663">
        <v>0</v>
      </c>
      <c r="N702" s="662">
        <v>1</v>
      </c>
      <c r="O702" s="745">
        <v>0.5</v>
      </c>
      <c r="P702" s="663"/>
      <c r="Q702" s="678"/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50</v>
      </c>
      <c r="B703" s="662" t="s">
        <v>575</v>
      </c>
      <c r="C703" s="662" t="s">
        <v>4575</v>
      </c>
      <c r="D703" s="743" t="s">
        <v>5977</v>
      </c>
      <c r="E703" s="744" t="s">
        <v>4592</v>
      </c>
      <c r="F703" s="662" t="s">
        <v>4572</v>
      </c>
      <c r="G703" s="662" t="s">
        <v>4628</v>
      </c>
      <c r="H703" s="662" t="s">
        <v>1772</v>
      </c>
      <c r="I703" s="662" t="s">
        <v>4629</v>
      </c>
      <c r="J703" s="662" t="s">
        <v>2103</v>
      </c>
      <c r="K703" s="662" t="s">
        <v>2104</v>
      </c>
      <c r="L703" s="663">
        <v>86.41</v>
      </c>
      <c r="M703" s="663">
        <v>259.23</v>
      </c>
      <c r="N703" s="662">
        <v>3</v>
      </c>
      <c r="O703" s="745">
        <v>2.5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50</v>
      </c>
      <c r="B704" s="662" t="s">
        <v>575</v>
      </c>
      <c r="C704" s="662" t="s">
        <v>4575</v>
      </c>
      <c r="D704" s="743" t="s">
        <v>5977</v>
      </c>
      <c r="E704" s="744" t="s">
        <v>4592</v>
      </c>
      <c r="F704" s="662" t="s">
        <v>4572</v>
      </c>
      <c r="G704" s="662" t="s">
        <v>4628</v>
      </c>
      <c r="H704" s="662" t="s">
        <v>576</v>
      </c>
      <c r="I704" s="662" t="s">
        <v>4916</v>
      </c>
      <c r="J704" s="662" t="s">
        <v>4917</v>
      </c>
      <c r="K704" s="662" t="s">
        <v>2104</v>
      </c>
      <c r="L704" s="663">
        <v>101.68</v>
      </c>
      <c r="M704" s="663">
        <v>101.68</v>
      </c>
      <c r="N704" s="662">
        <v>1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50</v>
      </c>
      <c r="B705" s="662" t="s">
        <v>575</v>
      </c>
      <c r="C705" s="662" t="s">
        <v>4575</v>
      </c>
      <c r="D705" s="743" t="s">
        <v>5977</v>
      </c>
      <c r="E705" s="744" t="s">
        <v>4592</v>
      </c>
      <c r="F705" s="662" t="s">
        <v>4572</v>
      </c>
      <c r="G705" s="662" t="s">
        <v>4628</v>
      </c>
      <c r="H705" s="662" t="s">
        <v>1772</v>
      </c>
      <c r="I705" s="662" t="s">
        <v>1862</v>
      </c>
      <c r="J705" s="662" t="s">
        <v>1863</v>
      </c>
      <c r="K705" s="662" t="s">
        <v>4347</v>
      </c>
      <c r="L705" s="663">
        <v>50.85</v>
      </c>
      <c r="M705" s="663">
        <v>50.85</v>
      </c>
      <c r="N705" s="662">
        <v>1</v>
      </c>
      <c r="O705" s="745">
        <v>1</v>
      </c>
      <c r="P705" s="663">
        <v>50.85</v>
      </c>
      <c r="Q705" s="678">
        <v>1</v>
      </c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50</v>
      </c>
      <c r="B706" s="662" t="s">
        <v>575</v>
      </c>
      <c r="C706" s="662" t="s">
        <v>4575</v>
      </c>
      <c r="D706" s="743" t="s">
        <v>5977</v>
      </c>
      <c r="E706" s="744" t="s">
        <v>4592</v>
      </c>
      <c r="F706" s="662" t="s">
        <v>4572</v>
      </c>
      <c r="G706" s="662" t="s">
        <v>4628</v>
      </c>
      <c r="H706" s="662" t="s">
        <v>1772</v>
      </c>
      <c r="I706" s="662" t="s">
        <v>2102</v>
      </c>
      <c r="J706" s="662" t="s">
        <v>2103</v>
      </c>
      <c r="K706" s="662" t="s">
        <v>2104</v>
      </c>
      <c r="L706" s="663">
        <v>86.41</v>
      </c>
      <c r="M706" s="663">
        <v>86.41</v>
      </c>
      <c r="N706" s="662">
        <v>1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50</v>
      </c>
      <c r="B707" s="662" t="s">
        <v>575</v>
      </c>
      <c r="C707" s="662" t="s">
        <v>4575</v>
      </c>
      <c r="D707" s="743" t="s">
        <v>5977</v>
      </c>
      <c r="E707" s="744" t="s">
        <v>4592</v>
      </c>
      <c r="F707" s="662" t="s">
        <v>4572</v>
      </c>
      <c r="G707" s="662" t="s">
        <v>4630</v>
      </c>
      <c r="H707" s="662" t="s">
        <v>576</v>
      </c>
      <c r="I707" s="662" t="s">
        <v>3077</v>
      </c>
      <c r="J707" s="662" t="s">
        <v>803</v>
      </c>
      <c r="K707" s="662" t="s">
        <v>4717</v>
      </c>
      <c r="L707" s="663">
        <v>10.65</v>
      </c>
      <c r="M707" s="663">
        <v>10.65</v>
      </c>
      <c r="N707" s="662">
        <v>1</v>
      </c>
      <c r="O707" s="745">
        <v>0.5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50</v>
      </c>
      <c r="B708" s="662" t="s">
        <v>575</v>
      </c>
      <c r="C708" s="662" t="s">
        <v>4575</v>
      </c>
      <c r="D708" s="743" t="s">
        <v>5977</v>
      </c>
      <c r="E708" s="744" t="s">
        <v>4592</v>
      </c>
      <c r="F708" s="662" t="s">
        <v>4572</v>
      </c>
      <c r="G708" s="662" t="s">
        <v>4630</v>
      </c>
      <c r="H708" s="662" t="s">
        <v>576</v>
      </c>
      <c r="I708" s="662" t="s">
        <v>830</v>
      </c>
      <c r="J708" s="662" t="s">
        <v>639</v>
      </c>
      <c r="K708" s="662" t="s">
        <v>4631</v>
      </c>
      <c r="L708" s="663">
        <v>35.11</v>
      </c>
      <c r="M708" s="663">
        <v>70.22</v>
      </c>
      <c r="N708" s="662">
        <v>2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50</v>
      </c>
      <c r="B709" s="662" t="s">
        <v>575</v>
      </c>
      <c r="C709" s="662" t="s">
        <v>4575</v>
      </c>
      <c r="D709" s="743" t="s">
        <v>5977</v>
      </c>
      <c r="E709" s="744" t="s">
        <v>4592</v>
      </c>
      <c r="F709" s="662" t="s">
        <v>4572</v>
      </c>
      <c r="G709" s="662" t="s">
        <v>4630</v>
      </c>
      <c r="H709" s="662" t="s">
        <v>576</v>
      </c>
      <c r="I709" s="662" t="s">
        <v>4632</v>
      </c>
      <c r="J709" s="662" t="s">
        <v>803</v>
      </c>
      <c r="K709" s="662" t="s">
        <v>4633</v>
      </c>
      <c r="L709" s="663">
        <v>0</v>
      </c>
      <c r="M709" s="663">
        <v>0</v>
      </c>
      <c r="N709" s="662">
        <v>4</v>
      </c>
      <c r="O709" s="745">
        <v>2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50</v>
      </c>
      <c r="B710" s="662" t="s">
        <v>575</v>
      </c>
      <c r="C710" s="662" t="s">
        <v>4575</v>
      </c>
      <c r="D710" s="743" t="s">
        <v>5977</v>
      </c>
      <c r="E710" s="744" t="s">
        <v>4592</v>
      </c>
      <c r="F710" s="662" t="s">
        <v>4572</v>
      </c>
      <c r="G710" s="662" t="s">
        <v>4630</v>
      </c>
      <c r="H710" s="662" t="s">
        <v>576</v>
      </c>
      <c r="I710" s="662" t="s">
        <v>896</v>
      </c>
      <c r="J710" s="662" t="s">
        <v>1301</v>
      </c>
      <c r="K710" s="662" t="s">
        <v>4721</v>
      </c>
      <c r="L710" s="663">
        <v>17.559999999999999</v>
      </c>
      <c r="M710" s="663">
        <v>17.559999999999999</v>
      </c>
      <c r="N710" s="662">
        <v>1</v>
      </c>
      <c r="O710" s="745">
        <v>0.5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50</v>
      </c>
      <c r="B711" s="662" t="s">
        <v>575</v>
      </c>
      <c r="C711" s="662" t="s">
        <v>4575</v>
      </c>
      <c r="D711" s="743" t="s">
        <v>5977</v>
      </c>
      <c r="E711" s="744" t="s">
        <v>4592</v>
      </c>
      <c r="F711" s="662" t="s">
        <v>4572</v>
      </c>
      <c r="G711" s="662" t="s">
        <v>4636</v>
      </c>
      <c r="H711" s="662" t="s">
        <v>1772</v>
      </c>
      <c r="I711" s="662" t="s">
        <v>1824</v>
      </c>
      <c r="J711" s="662" t="s">
        <v>1821</v>
      </c>
      <c r="K711" s="662" t="s">
        <v>4363</v>
      </c>
      <c r="L711" s="663">
        <v>923.74</v>
      </c>
      <c r="M711" s="663">
        <v>923.74</v>
      </c>
      <c r="N711" s="662">
        <v>1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50</v>
      </c>
      <c r="B712" s="662" t="s">
        <v>575</v>
      </c>
      <c r="C712" s="662" t="s">
        <v>4575</v>
      </c>
      <c r="D712" s="743" t="s">
        <v>5977</v>
      </c>
      <c r="E712" s="744" t="s">
        <v>4592</v>
      </c>
      <c r="F712" s="662" t="s">
        <v>4572</v>
      </c>
      <c r="G712" s="662" t="s">
        <v>4636</v>
      </c>
      <c r="H712" s="662" t="s">
        <v>1772</v>
      </c>
      <c r="I712" s="662" t="s">
        <v>1827</v>
      </c>
      <c r="J712" s="662" t="s">
        <v>1821</v>
      </c>
      <c r="K712" s="662" t="s">
        <v>4361</v>
      </c>
      <c r="L712" s="663">
        <v>1154.68</v>
      </c>
      <c r="M712" s="663">
        <v>1154.68</v>
      </c>
      <c r="N712" s="662">
        <v>1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50</v>
      </c>
      <c r="B713" s="662" t="s">
        <v>575</v>
      </c>
      <c r="C713" s="662" t="s">
        <v>4575</v>
      </c>
      <c r="D713" s="743" t="s">
        <v>5977</v>
      </c>
      <c r="E713" s="744" t="s">
        <v>4592</v>
      </c>
      <c r="F713" s="662" t="s">
        <v>4572</v>
      </c>
      <c r="G713" s="662" t="s">
        <v>4637</v>
      </c>
      <c r="H713" s="662" t="s">
        <v>1772</v>
      </c>
      <c r="I713" s="662" t="s">
        <v>4638</v>
      </c>
      <c r="J713" s="662" t="s">
        <v>4639</v>
      </c>
      <c r="K713" s="662" t="s">
        <v>1136</v>
      </c>
      <c r="L713" s="663">
        <v>18.43</v>
      </c>
      <c r="M713" s="663">
        <v>18.43</v>
      </c>
      <c r="N713" s="662">
        <v>1</v>
      </c>
      <c r="O713" s="745">
        <v>0.5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50</v>
      </c>
      <c r="B714" s="662" t="s">
        <v>575</v>
      </c>
      <c r="C714" s="662" t="s">
        <v>4575</v>
      </c>
      <c r="D714" s="743" t="s">
        <v>5977</v>
      </c>
      <c r="E714" s="744" t="s">
        <v>4592</v>
      </c>
      <c r="F714" s="662" t="s">
        <v>4572</v>
      </c>
      <c r="G714" s="662" t="s">
        <v>4637</v>
      </c>
      <c r="H714" s="662" t="s">
        <v>1772</v>
      </c>
      <c r="I714" s="662" t="s">
        <v>2006</v>
      </c>
      <c r="J714" s="662" t="s">
        <v>2007</v>
      </c>
      <c r="K714" s="662" t="s">
        <v>1610</v>
      </c>
      <c r="L714" s="663">
        <v>31.09</v>
      </c>
      <c r="M714" s="663">
        <v>62.18</v>
      </c>
      <c r="N714" s="662">
        <v>2</v>
      </c>
      <c r="O714" s="745">
        <v>1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50</v>
      </c>
      <c r="B715" s="662" t="s">
        <v>575</v>
      </c>
      <c r="C715" s="662" t="s">
        <v>4575</v>
      </c>
      <c r="D715" s="743" t="s">
        <v>5977</v>
      </c>
      <c r="E715" s="744" t="s">
        <v>4592</v>
      </c>
      <c r="F715" s="662" t="s">
        <v>4572</v>
      </c>
      <c r="G715" s="662" t="s">
        <v>4637</v>
      </c>
      <c r="H715" s="662" t="s">
        <v>1772</v>
      </c>
      <c r="I715" s="662" t="s">
        <v>2006</v>
      </c>
      <c r="J715" s="662" t="s">
        <v>2007</v>
      </c>
      <c r="K715" s="662" t="s">
        <v>1610</v>
      </c>
      <c r="L715" s="663">
        <v>36.86</v>
      </c>
      <c r="M715" s="663">
        <v>36.86</v>
      </c>
      <c r="N715" s="662">
        <v>1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50</v>
      </c>
      <c r="B716" s="662" t="s">
        <v>575</v>
      </c>
      <c r="C716" s="662" t="s">
        <v>4575</v>
      </c>
      <c r="D716" s="743" t="s">
        <v>5977</v>
      </c>
      <c r="E716" s="744" t="s">
        <v>4592</v>
      </c>
      <c r="F716" s="662" t="s">
        <v>4572</v>
      </c>
      <c r="G716" s="662" t="s">
        <v>4637</v>
      </c>
      <c r="H716" s="662" t="s">
        <v>1772</v>
      </c>
      <c r="I716" s="662" t="s">
        <v>2006</v>
      </c>
      <c r="J716" s="662" t="s">
        <v>2007</v>
      </c>
      <c r="K716" s="662" t="s">
        <v>1610</v>
      </c>
      <c r="L716" s="663">
        <v>52.97</v>
      </c>
      <c r="M716" s="663">
        <v>105.94</v>
      </c>
      <c r="N716" s="662">
        <v>2</v>
      </c>
      <c r="O716" s="745">
        <v>1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50</v>
      </c>
      <c r="B717" s="662" t="s">
        <v>575</v>
      </c>
      <c r="C717" s="662" t="s">
        <v>4575</v>
      </c>
      <c r="D717" s="743" t="s">
        <v>5977</v>
      </c>
      <c r="E717" s="744" t="s">
        <v>4592</v>
      </c>
      <c r="F717" s="662" t="s">
        <v>4572</v>
      </c>
      <c r="G717" s="662" t="s">
        <v>4644</v>
      </c>
      <c r="H717" s="662" t="s">
        <v>1772</v>
      </c>
      <c r="I717" s="662" t="s">
        <v>5137</v>
      </c>
      <c r="J717" s="662" t="s">
        <v>623</v>
      </c>
      <c r="K717" s="662" t="s">
        <v>5138</v>
      </c>
      <c r="L717" s="663">
        <v>0</v>
      </c>
      <c r="M717" s="663">
        <v>0</v>
      </c>
      <c r="N717" s="662">
        <v>1</v>
      </c>
      <c r="O717" s="745">
        <v>0.5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50</v>
      </c>
      <c r="B718" s="662" t="s">
        <v>575</v>
      </c>
      <c r="C718" s="662" t="s">
        <v>4575</v>
      </c>
      <c r="D718" s="743" t="s">
        <v>5977</v>
      </c>
      <c r="E718" s="744" t="s">
        <v>4592</v>
      </c>
      <c r="F718" s="662" t="s">
        <v>4572</v>
      </c>
      <c r="G718" s="662" t="s">
        <v>4644</v>
      </c>
      <c r="H718" s="662" t="s">
        <v>1772</v>
      </c>
      <c r="I718" s="662" t="s">
        <v>5137</v>
      </c>
      <c r="J718" s="662" t="s">
        <v>623</v>
      </c>
      <c r="K718" s="662" t="s">
        <v>5138</v>
      </c>
      <c r="L718" s="663">
        <v>23.42</v>
      </c>
      <c r="M718" s="663">
        <v>23.42</v>
      </c>
      <c r="N718" s="662">
        <v>1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50</v>
      </c>
      <c r="B719" s="662" t="s">
        <v>575</v>
      </c>
      <c r="C719" s="662" t="s">
        <v>4575</v>
      </c>
      <c r="D719" s="743" t="s">
        <v>5977</v>
      </c>
      <c r="E719" s="744" t="s">
        <v>4592</v>
      </c>
      <c r="F719" s="662" t="s">
        <v>4572</v>
      </c>
      <c r="G719" s="662" t="s">
        <v>4644</v>
      </c>
      <c r="H719" s="662" t="s">
        <v>1772</v>
      </c>
      <c r="I719" s="662" t="s">
        <v>4723</v>
      </c>
      <c r="J719" s="662" t="s">
        <v>1850</v>
      </c>
      <c r="K719" s="662" t="s">
        <v>4724</v>
      </c>
      <c r="L719" s="663">
        <v>0</v>
      </c>
      <c r="M719" s="663">
        <v>0</v>
      </c>
      <c r="N719" s="662">
        <v>1</v>
      </c>
      <c r="O719" s="745">
        <v>0.5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50</v>
      </c>
      <c r="B720" s="662" t="s">
        <v>575</v>
      </c>
      <c r="C720" s="662" t="s">
        <v>4575</v>
      </c>
      <c r="D720" s="743" t="s">
        <v>5977</v>
      </c>
      <c r="E720" s="744" t="s">
        <v>4592</v>
      </c>
      <c r="F720" s="662" t="s">
        <v>4572</v>
      </c>
      <c r="G720" s="662" t="s">
        <v>4647</v>
      </c>
      <c r="H720" s="662" t="s">
        <v>1772</v>
      </c>
      <c r="I720" s="662" t="s">
        <v>1913</v>
      </c>
      <c r="J720" s="662" t="s">
        <v>1914</v>
      </c>
      <c r="K720" s="662" t="s">
        <v>1402</v>
      </c>
      <c r="L720" s="663">
        <v>48.27</v>
      </c>
      <c r="M720" s="663">
        <v>289.62</v>
      </c>
      <c r="N720" s="662">
        <v>6</v>
      </c>
      <c r="O720" s="745">
        <v>3.5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50</v>
      </c>
      <c r="B721" s="662" t="s">
        <v>575</v>
      </c>
      <c r="C721" s="662" t="s">
        <v>4575</v>
      </c>
      <c r="D721" s="743" t="s">
        <v>5977</v>
      </c>
      <c r="E721" s="744" t="s">
        <v>4592</v>
      </c>
      <c r="F721" s="662" t="s">
        <v>4572</v>
      </c>
      <c r="G721" s="662" t="s">
        <v>4647</v>
      </c>
      <c r="H721" s="662" t="s">
        <v>1772</v>
      </c>
      <c r="I721" s="662" t="s">
        <v>3586</v>
      </c>
      <c r="J721" s="662" t="s">
        <v>2049</v>
      </c>
      <c r="K721" s="662" t="s">
        <v>1847</v>
      </c>
      <c r="L721" s="663">
        <v>96.53</v>
      </c>
      <c r="M721" s="663">
        <v>96.53</v>
      </c>
      <c r="N721" s="662">
        <v>1</v>
      </c>
      <c r="O721" s="745">
        <v>0.5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50</v>
      </c>
      <c r="B722" s="662" t="s">
        <v>575</v>
      </c>
      <c r="C722" s="662" t="s">
        <v>4575</v>
      </c>
      <c r="D722" s="743" t="s">
        <v>5977</v>
      </c>
      <c r="E722" s="744" t="s">
        <v>4592</v>
      </c>
      <c r="F722" s="662" t="s">
        <v>4572</v>
      </c>
      <c r="G722" s="662" t="s">
        <v>4725</v>
      </c>
      <c r="H722" s="662" t="s">
        <v>1772</v>
      </c>
      <c r="I722" s="662" t="s">
        <v>1998</v>
      </c>
      <c r="J722" s="662" t="s">
        <v>1999</v>
      </c>
      <c r="K722" s="662" t="s">
        <v>2000</v>
      </c>
      <c r="L722" s="663">
        <v>204.76</v>
      </c>
      <c r="M722" s="663">
        <v>204.76</v>
      </c>
      <c r="N722" s="662">
        <v>1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50</v>
      </c>
      <c r="B723" s="662" t="s">
        <v>575</v>
      </c>
      <c r="C723" s="662" t="s">
        <v>4575</v>
      </c>
      <c r="D723" s="743" t="s">
        <v>5977</v>
      </c>
      <c r="E723" s="744" t="s">
        <v>4592</v>
      </c>
      <c r="F723" s="662" t="s">
        <v>4572</v>
      </c>
      <c r="G723" s="662" t="s">
        <v>4648</v>
      </c>
      <c r="H723" s="662" t="s">
        <v>1772</v>
      </c>
      <c r="I723" s="662" t="s">
        <v>4649</v>
      </c>
      <c r="J723" s="662" t="s">
        <v>2055</v>
      </c>
      <c r="K723" s="662" t="s">
        <v>1276</v>
      </c>
      <c r="L723" s="663">
        <v>194.54</v>
      </c>
      <c r="M723" s="663">
        <v>194.54</v>
      </c>
      <c r="N723" s="662">
        <v>1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50</v>
      </c>
      <c r="B724" s="662" t="s">
        <v>575</v>
      </c>
      <c r="C724" s="662" t="s">
        <v>4575</v>
      </c>
      <c r="D724" s="743" t="s">
        <v>5977</v>
      </c>
      <c r="E724" s="744" t="s">
        <v>4592</v>
      </c>
      <c r="F724" s="662" t="s">
        <v>4572</v>
      </c>
      <c r="G724" s="662" t="s">
        <v>4650</v>
      </c>
      <c r="H724" s="662" t="s">
        <v>1772</v>
      </c>
      <c r="I724" s="662" t="s">
        <v>1805</v>
      </c>
      <c r="J724" s="662" t="s">
        <v>4385</v>
      </c>
      <c r="K724" s="662" t="s">
        <v>1136</v>
      </c>
      <c r="L724" s="663">
        <v>96.53</v>
      </c>
      <c r="M724" s="663">
        <v>289.59000000000003</v>
      </c>
      <c r="N724" s="662">
        <v>3</v>
      </c>
      <c r="O724" s="745">
        <v>1.5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50</v>
      </c>
      <c r="B725" s="662" t="s">
        <v>575</v>
      </c>
      <c r="C725" s="662" t="s">
        <v>4575</v>
      </c>
      <c r="D725" s="743" t="s">
        <v>5977</v>
      </c>
      <c r="E725" s="744" t="s">
        <v>4592</v>
      </c>
      <c r="F725" s="662" t="s">
        <v>4572</v>
      </c>
      <c r="G725" s="662" t="s">
        <v>4650</v>
      </c>
      <c r="H725" s="662" t="s">
        <v>1772</v>
      </c>
      <c r="I725" s="662" t="s">
        <v>1775</v>
      </c>
      <c r="J725" s="662" t="s">
        <v>1776</v>
      </c>
      <c r="K725" s="662" t="s">
        <v>1777</v>
      </c>
      <c r="L725" s="663">
        <v>10.41</v>
      </c>
      <c r="M725" s="663">
        <v>10.41</v>
      </c>
      <c r="N725" s="662">
        <v>1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50</v>
      </c>
      <c r="B726" s="662" t="s">
        <v>575</v>
      </c>
      <c r="C726" s="662" t="s">
        <v>4575</v>
      </c>
      <c r="D726" s="743" t="s">
        <v>5977</v>
      </c>
      <c r="E726" s="744" t="s">
        <v>4592</v>
      </c>
      <c r="F726" s="662" t="s">
        <v>4572</v>
      </c>
      <c r="G726" s="662" t="s">
        <v>4650</v>
      </c>
      <c r="H726" s="662" t="s">
        <v>1772</v>
      </c>
      <c r="I726" s="662" t="s">
        <v>4958</v>
      </c>
      <c r="J726" s="662" t="s">
        <v>1776</v>
      </c>
      <c r="K726" s="662" t="s">
        <v>4959</v>
      </c>
      <c r="L726" s="663">
        <v>15.61</v>
      </c>
      <c r="M726" s="663">
        <v>15.61</v>
      </c>
      <c r="N726" s="662">
        <v>1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50</v>
      </c>
      <c r="B727" s="662" t="s">
        <v>575</v>
      </c>
      <c r="C727" s="662" t="s">
        <v>4575</v>
      </c>
      <c r="D727" s="743" t="s">
        <v>5977</v>
      </c>
      <c r="E727" s="744" t="s">
        <v>4592</v>
      </c>
      <c r="F727" s="662" t="s">
        <v>4572</v>
      </c>
      <c r="G727" s="662" t="s">
        <v>4650</v>
      </c>
      <c r="H727" s="662" t="s">
        <v>1772</v>
      </c>
      <c r="I727" s="662" t="s">
        <v>4730</v>
      </c>
      <c r="J727" s="662" t="s">
        <v>1779</v>
      </c>
      <c r="K727" s="662" t="s">
        <v>4731</v>
      </c>
      <c r="L727" s="663">
        <v>0</v>
      </c>
      <c r="M727" s="663">
        <v>0</v>
      </c>
      <c r="N727" s="662">
        <v>1</v>
      </c>
      <c r="O727" s="745">
        <v>0.5</v>
      </c>
      <c r="P727" s="663"/>
      <c r="Q727" s="678"/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50</v>
      </c>
      <c r="B728" s="662" t="s">
        <v>575</v>
      </c>
      <c r="C728" s="662" t="s">
        <v>4575</v>
      </c>
      <c r="D728" s="743" t="s">
        <v>5977</v>
      </c>
      <c r="E728" s="744" t="s">
        <v>4592</v>
      </c>
      <c r="F728" s="662" t="s">
        <v>4572</v>
      </c>
      <c r="G728" s="662" t="s">
        <v>4650</v>
      </c>
      <c r="H728" s="662" t="s">
        <v>1772</v>
      </c>
      <c r="I728" s="662" t="s">
        <v>1870</v>
      </c>
      <c r="J728" s="662" t="s">
        <v>4386</v>
      </c>
      <c r="K728" s="662" t="s">
        <v>1055</v>
      </c>
      <c r="L728" s="663">
        <v>48.27</v>
      </c>
      <c r="M728" s="663">
        <v>144.81</v>
      </c>
      <c r="N728" s="662">
        <v>3</v>
      </c>
      <c r="O728" s="745">
        <v>1.5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50</v>
      </c>
      <c r="B729" s="662" t="s">
        <v>575</v>
      </c>
      <c r="C729" s="662" t="s">
        <v>4575</v>
      </c>
      <c r="D729" s="743" t="s">
        <v>5977</v>
      </c>
      <c r="E729" s="744" t="s">
        <v>4592</v>
      </c>
      <c r="F729" s="662" t="s">
        <v>4572</v>
      </c>
      <c r="G729" s="662" t="s">
        <v>4734</v>
      </c>
      <c r="H729" s="662" t="s">
        <v>1772</v>
      </c>
      <c r="I729" s="662" t="s">
        <v>1929</v>
      </c>
      <c r="J729" s="662" t="s">
        <v>1926</v>
      </c>
      <c r="K729" s="662" t="s">
        <v>1065</v>
      </c>
      <c r="L729" s="663">
        <v>181.13</v>
      </c>
      <c r="M729" s="663">
        <v>543.39</v>
      </c>
      <c r="N729" s="662">
        <v>3</v>
      </c>
      <c r="O729" s="745">
        <v>2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50</v>
      </c>
      <c r="B730" s="662" t="s">
        <v>575</v>
      </c>
      <c r="C730" s="662" t="s">
        <v>4575</v>
      </c>
      <c r="D730" s="743" t="s">
        <v>5977</v>
      </c>
      <c r="E730" s="744" t="s">
        <v>4592</v>
      </c>
      <c r="F730" s="662" t="s">
        <v>4572</v>
      </c>
      <c r="G730" s="662" t="s">
        <v>4651</v>
      </c>
      <c r="H730" s="662" t="s">
        <v>576</v>
      </c>
      <c r="I730" s="662" t="s">
        <v>1001</v>
      </c>
      <c r="J730" s="662" t="s">
        <v>1002</v>
      </c>
      <c r="K730" s="662" t="s">
        <v>4652</v>
      </c>
      <c r="L730" s="663">
        <v>107.25</v>
      </c>
      <c r="M730" s="663">
        <v>536.25</v>
      </c>
      <c r="N730" s="662">
        <v>5</v>
      </c>
      <c r="O730" s="745">
        <v>3</v>
      </c>
      <c r="P730" s="663">
        <v>107.25</v>
      </c>
      <c r="Q730" s="678">
        <v>0.2</v>
      </c>
      <c r="R730" s="662">
        <v>1</v>
      </c>
      <c r="S730" s="678">
        <v>0.2</v>
      </c>
      <c r="T730" s="745">
        <v>0.5</v>
      </c>
      <c r="U730" s="701">
        <v>0.16666666666666666</v>
      </c>
    </row>
    <row r="731" spans="1:21" ht="14.4" customHeight="1" x14ac:dyDescent="0.3">
      <c r="A731" s="661">
        <v>50</v>
      </c>
      <c r="B731" s="662" t="s">
        <v>575</v>
      </c>
      <c r="C731" s="662" t="s">
        <v>4575</v>
      </c>
      <c r="D731" s="743" t="s">
        <v>5977</v>
      </c>
      <c r="E731" s="744" t="s">
        <v>4592</v>
      </c>
      <c r="F731" s="662" t="s">
        <v>4572</v>
      </c>
      <c r="G731" s="662" t="s">
        <v>4651</v>
      </c>
      <c r="H731" s="662" t="s">
        <v>576</v>
      </c>
      <c r="I731" s="662" t="s">
        <v>1001</v>
      </c>
      <c r="J731" s="662" t="s">
        <v>1002</v>
      </c>
      <c r="K731" s="662" t="s">
        <v>4652</v>
      </c>
      <c r="L731" s="663">
        <v>90.53</v>
      </c>
      <c r="M731" s="663">
        <v>90.53</v>
      </c>
      <c r="N731" s="662">
        <v>1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50</v>
      </c>
      <c r="B732" s="662" t="s">
        <v>575</v>
      </c>
      <c r="C732" s="662" t="s">
        <v>4575</v>
      </c>
      <c r="D732" s="743" t="s">
        <v>5977</v>
      </c>
      <c r="E732" s="744" t="s">
        <v>4592</v>
      </c>
      <c r="F732" s="662" t="s">
        <v>4572</v>
      </c>
      <c r="G732" s="662" t="s">
        <v>4656</v>
      </c>
      <c r="H732" s="662" t="s">
        <v>576</v>
      </c>
      <c r="I732" s="662" t="s">
        <v>2448</v>
      </c>
      <c r="J732" s="662" t="s">
        <v>799</v>
      </c>
      <c r="K732" s="662" t="s">
        <v>4657</v>
      </c>
      <c r="L732" s="663">
        <v>42.08</v>
      </c>
      <c r="M732" s="663">
        <v>42.08</v>
      </c>
      <c r="N732" s="662">
        <v>1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50</v>
      </c>
      <c r="B733" s="662" t="s">
        <v>575</v>
      </c>
      <c r="C733" s="662" t="s">
        <v>4575</v>
      </c>
      <c r="D733" s="743" t="s">
        <v>5977</v>
      </c>
      <c r="E733" s="744" t="s">
        <v>4592</v>
      </c>
      <c r="F733" s="662" t="s">
        <v>4572</v>
      </c>
      <c r="G733" s="662" t="s">
        <v>4656</v>
      </c>
      <c r="H733" s="662" t="s">
        <v>576</v>
      </c>
      <c r="I733" s="662" t="s">
        <v>2448</v>
      </c>
      <c r="J733" s="662" t="s">
        <v>799</v>
      </c>
      <c r="K733" s="662" t="s">
        <v>4657</v>
      </c>
      <c r="L733" s="663">
        <v>30.47</v>
      </c>
      <c r="M733" s="663">
        <v>152.35</v>
      </c>
      <c r="N733" s="662">
        <v>5</v>
      </c>
      <c r="O733" s="745">
        <v>2.5</v>
      </c>
      <c r="P733" s="663">
        <v>30.47</v>
      </c>
      <c r="Q733" s="678">
        <v>0.2</v>
      </c>
      <c r="R733" s="662">
        <v>1</v>
      </c>
      <c r="S733" s="678">
        <v>0.2</v>
      </c>
      <c r="T733" s="745">
        <v>0.5</v>
      </c>
      <c r="U733" s="701">
        <v>0.2</v>
      </c>
    </row>
    <row r="734" spans="1:21" ht="14.4" customHeight="1" x14ac:dyDescent="0.3">
      <c r="A734" s="661">
        <v>50</v>
      </c>
      <c r="B734" s="662" t="s">
        <v>575</v>
      </c>
      <c r="C734" s="662" t="s">
        <v>4575</v>
      </c>
      <c r="D734" s="743" t="s">
        <v>5977</v>
      </c>
      <c r="E734" s="744" t="s">
        <v>4592</v>
      </c>
      <c r="F734" s="662" t="s">
        <v>4572</v>
      </c>
      <c r="G734" s="662" t="s">
        <v>4658</v>
      </c>
      <c r="H734" s="662" t="s">
        <v>576</v>
      </c>
      <c r="I734" s="662" t="s">
        <v>2219</v>
      </c>
      <c r="J734" s="662" t="s">
        <v>2220</v>
      </c>
      <c r="K734" s="662" t="s">
        <v>4659</v>
      </c>
      <c r="L734" s="663">
        <v>22.44</v>
      </c>
      <c r="M734" s="663">
        <v>22.44</v>
      </c>
      <c r="N734" s="662">
        <v>1</v>
      </c>
      <c r="O734" s="745">
        <v>1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50</v>
      </c>
      <c r="B735" s="662" t="s">
        <v>575</v>
      </c>
      <c r="C735" s="662" t="s">
        <v>4575</v>
      </c>
      <c r="D735" s="743" t="s">
        <v>5977</v>
      </c>
      <c r="E735" s="744" t="s">
        <v>4592</v>
      </c>
      <c r="F735" s="662" t="s">
        <v>4572</v>
      </c>
      <c r="G735" s="662" t="s">
        <v>4662</v>
      </c>
      <c r="H735" s="662" t="s">
        <v>1772</v>
      </c>
      <c r="I735" s="662" t="s">
        <v>1801</v>
      </c>
      <c r="J735" s="662" t="s">
        <v>1802</v>
      </c>
      <c r="K735" s="662" t="s">
        <v>4397</v>
      </c>
      <c r="L735" s="663">
        <v>131.54</v>
      </c>
      <c r="M735" s="663">
        <v>263.08</v>
      </c>
      <c r="N735" s="662">
        <v>2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50</v>
      </c>
      <c r="B736" s="662" t="s">
        <v>575</v>
      </c>
      <c r="C736" s="662" t="s">
        <v>4575</v>
      </c>
      <c r="D736" s="743" t="s">
        <v>5977</v>
      </c>
      <c r="E736" s="744" t="s">
        <v>4592</v>
      </c>
      <c r="F736" s="662" t="s">
        <v>4572</v>
      </c>
      <c r="G736" s="662" t="s">
        <v>4663</v>
      </c>
      <c r="H736" s="662" t="s">
        <v>1772</v>
      </c>
      <c r="I736" s="662" t="s">
        <v>1972</v>
      </c>
      <c r="J736" s="662" t="s">
        <v>1973</v>
      </c>
      <c r="K736" s="662" t="s">
        <v>608</v>
      </c>
      <c r="L736" s="663">
        <v>109.97</v>
      </c>
      <c r="M736" s="663">
        <v>109.97</v>
      </c>
      <c r="N736" s="662">
        <v>1</v>
      </c>
      <c r="O736" s="745">
        <v>0.5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50</v>
      </c>
      <c r="B737" s="662" t="s">
        <v>575</v>
      </c>
      <c r="C737" s="662" t="s">
        <v>4575</v>
      </c>
      <c r="D737" s="743" t="s">
        <v>5977</v>
      </c>
      <c r="E737" s="744" t="s">
        <v>4592</v>
      </c>
      <c r="F737" s="662" t="s">
        <v>4572</v>
      </c>
      <c r="G737" s="662" t="s">
        <v>5262</v>
      </c>
      <c r="H737" s="662" t="s">
        <v>576</v>
      </c>
      <c r="I737" s="662" t="s">
        <v>1149</v>
      </c>
      <c r="J737" s="662" t="s">
        <v>1150</v>
      </c>
      <c r="K737" s="662" t="s">
        <v>796</v>
      </c>
      <c r="L737" s="663">
        <v>301.26</v>
      </c>
      <c r="M737" s="663">
        <v>301.26</v>
      </c>
      <c r="N737" s="662">
        <v>1</v>
      </c>
      <c r="O737" s="745">
        <v>0.5</v>
      </c>
      <c r="P737" s="663">
        <v>301.26</v>
      </c>
      <c r="Q737" s="678">
        <v>1</v>
      </c>
      <c r="R737" s="662">
        <v>1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50</v>
      </c>
      <c r="B738" s="662" t="s">
        <v>575</v>
      </c>
      <c r="C738" s="662" t="s">
        <v>4575</v>
      </c>
      <c r="D738" s="743" t="s">
        <v>5977</v>
      </c>
      <c r="E738" s="744" t="s">
        <v>4592</v>
      </c>
      <c r="F738" s="662" t="s">
        <v>4572</v>
      </c>
      <c r="G738" s="662" t="s">
        <v>5262</v>
      </c>
      <c r="H738" s="662" t="s">
        <v>576</v>
      </c>
      <c r="I738" s="662" t="s">
        <v>5263</v>
      </c>
      <c r="J738" s="662" t="s">
        <v>1150</v>
      </c>
      <c r="K738" s="662" t="s">
        <v>5191</v>
      </c>
      <c r="L738" s="663">
        <v>0</v>
      </c>
      <c r="M738" s="663">
        <v>0</v>
      </c>
      <c r="N738" s="662">
        <v>1</v>
      </c>
      <c r="O738" s="745">
        <v>0.5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50</v>
      </c>
      <c r="B739" s="662" t="s">
        <v>575</v>
      </c>
      <c r="C739" s="662" t="s">
        <v>4575</v>
      </c>
      <c r="D739" s="743" t="s">
        <v>5977</v>
      </c>
      <c r="E739" s="744" t="s">
        <v>4592</v>
      </c>
      <c r="F739" s="662" t="s">
        <v>4572</v>
      </c>
      <c r="G739" s="662" t="s">
        <v>4995</v>
      </c>
      <c r="H739" s="662" t="s">
        <v>576</v>
      </c>
      <c r="I739" s="662" t="s">
        <v>818</v>
      </c>
      <c r="J739" s="662" t="s">
        <v>819</v>
      </c>
      <c r="K739" s="662" t="s">
        <v>820</v>
      </c>
      <c r="L739" s="663">
        <v>80.959999999999994</v>
      </c>
      <c r="M739" s="663">
        <v>80.959999999999994</v>
      </c>
      <c r="N739" s="662">
        <v>1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50</v>
      </c>
      <c r="B740" s="662" t="s">
        <v>575</v>
      </c>
      <c r="C740" s="662" t="s">
        <v>4575</v>
      </c>
      <c r="D740" s="743" t="s">
        <v>5977</v>
      </c>
      <c r="E740" s="744" t="s">
        <v>4592</v>
      </c>
      <c r="F740" s="662" t="s">
        <v>4572</v>
      </c>
      <c r="G740" s="662" t="s">
        <v>4741</v>
      </c>
      <c r="H740" s="662" t="s">
        <v>576</v>
      </c>
      <c r="I740" s="662" t="s">
        <v>4742</v>
      </c>
      <c r="J740" s="662" t="s">
        <v>4743</v>
      </c>
      <c r="K740" s="662" t="s">
        <v>4744</v>
      </c>
      <c r="L740" s="663">
        <v>0</v>
      </c>
      <c r="M740" s="663">
        <v>0</v>
      </c>
      <c r="N740" s="662">
        <v>1</v>
      </c>
      <c r="O740" s="745">
        <v>0.5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50</v>
      </c>
      <c r="B741" s="662" t="s">
        <v>575</v>
      </c>
      <c r="C741" s="662" t="s">
        <v>4575</v>
      </c>
      <c r="D741" s="743" t="s">
        <v>5977</v>
      </c>
      <c r="E741" s="744" t="s">
        <v>4592</v>
      </c>
      <c r="F741" s="662" t="s">
        <v>4572</v>
      </c>
      <c r="G741" s="662" t="s">
        <v>4741</v>
      </c>
      <c r="H741" s="662" t="s">
        <v>576</v>
      </c>
      <c r="I741" s="662" t="s">
        <v>5264</v>
      </c>
      <c r="J741" s="662" t="s">
        <v>4743</v>
      </c>
      <c r="K741" s="662" t="s">
        <v>5265</v>
      </c>
      <c r="L741" s="663">
        <v>0</v>
      </c>
      <c r="M741" s="663">
        <v>0</v>
      </c>
      <c r="N741" s="662">
        <v>1</v>
      </c>
      <c r="O741" s="745">
        <v>1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50</v>
      </c>
      <c r="B742" s="662" t="s">
        <v>575</v>
      </c>
      <c r="C742" s="662" t="s">
        <v>4575</v>
      </c>
      <c r="D742" s="743" t="s">
        <v>5977</v>
      </c>
      <c r="E742" s="744" t="s">
        <v>4592</v>
      </c>
      <c r="F742" s="662" t="s">
        <v>4572</v>
      </c>
      <c r="G742" s="662" t="s">
        <v>5201</v>
      </c>
      <c r="H742" s="662" t="s">
        <v>576</v>
      </c>
      <c r="I742" s="662" t="s">
        <v>1218</v>
      </c>
      <c r="J742" s="662" t="s">
        <v>1219</v>
      </c>
      <c r="K742" s="662" t="s">
        <v>5266</v>
      </c>
      <c r="L742" s="663">
        <v>65.989999999999995</v>
      </c>
      <c r="M742" s="663">
        <v>65.989999999999995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50</v>
      </c>
      <c r="B743" s="662" t="s">
        <v>575</v>
      </c>
      <c r="C743" s="662" t="s">
        <v>4575</v>
      </c>
      <c r="D743" s="743" t="s">
        <v>5977</v>
      </c>
      <c r="E743" s="744" t="s">
        <v>4592</v>
      </c>
      <c r="F743" s="662" t="s">
        <v>4572</v>
      </c>
      <c r="G743" s="662" t="s">
        <v>4664</v>
      </c>
      <c r="H743" s="662" t="s">
        <v>576</v>
      </c>
      <c r="I743" s="662" t="s">
        <v>4667</v>
      </c>
      <c r="J743" s="662" t="s">
        <v>925</v>
      </c>
      <c r="K743" s="662" t="s">
        <v>926</v>
      </c>
      <c r="L743" s="663">
        <v>87.89</v>
      </c>
      <c r="M743" s="663">
        <v>87.89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50</v>
      </c>
      <c r="B744" s="662" t="s">
        <v>575</v>
      </c>
      <c r="C744" s="662" t="s">
        <v>4575</v>
      </c>
      <c r="D744" s="743" t="s">
        <v>5977</v>
      </c>
      <c r="E744" s="744" t="s">
        <v>4592</v>
      </c>
      <c r="F744" s="662" t="s">
        <v>4572</v>
      </c>
      <c r="G744" s="662" t="s">
        <v>4664</v>
      </c>
      <c r="H744" s="662" t="s">
        <v>576</v>
      </c>
      <c r="I744" s="662" t="s">
        <v>924</v>
      </c>
      <c r="J744" s="662" t="s">
        <v>925</v>
      </c>
      <c r="K744" s="662" t="s">
        <v>926</v>
      </c>
      <c r="L744" s="663">
        <v>87.89</v>
      </c>
      <c r="M744" s="663">
        <v>87.89</v>
      </c>
      <c r="N744" s="662">
        <v>1</v>
      </c>
      <c r="O744" s="745">
        <v>0.5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50</v>
      </c>
      <c r="B745" s="662" t="s">
        <v>575</v>
      </c>
      <c r="C745" s="662" t="s">
        <v>4575</v>
      </c>
      <c r="D745" s="743" t="s">
        <v>5977</v>
      </c>
      <c r="E745" s="744" t="s">
        <v>4592</v>
      </c>
      <c r="F745" s="662" t="s">
        <v>4572</v>
      </c>
      <c r="G745" s="662" t="s">
        <v>4668</v>
      </c>
      <c r="H745" s="662" t="s">
        <v>1772</v>
      </c>
      <c r="I745" s="662" t="s">
        <v>5009</v>
      </c>
      <c r="J745" s="662" t="s">
        <v>1899</v>
      </c>
      <c r="K745" s="662" t="s">
        <v>5010</v>
      </c>
      <c r="L745" s="663">
        <v>0</v>
      </c>
      <c r="M745" s="663">
        <v>0</v>
      </c>
      <c r="N745" s="662">
        <v>1</v>
      </c>
      <c r="O745" s="745">
        <v>0.5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50</v>
      </c>
      <c r="B746" s="662" t="s">
        <v>575</v>
      </c>
      <c r="C746" s="662" t="s">
        <v>4575</v>
      </c>
      <c r="D746" s="743" t="s">
        <v>5977</v>
      </c>
      <c r="E746" s="744" t="s">
        <v>4592</v>
      </c>
      <c r="F746" s="662" t="s">
        <v>4572</v>
      </c>
      <c r="G746" s="662" t="s">
        <v>4668</v>
      </c>
      <c r="H746" s="662" t="s">
        <v>1772</v>
      </c>
      <c r="I746" s="662" t="s">
        <v>1990</v>
      </c>
      <c r="J746" s="662" t="s">
        <v>4353</v>
      </c>
      <c r="K746" s="662" t="s">
        <v>4354</v>
      </c>
      <c r="L746" s="663">
        <v>120.61</v>
      </c>
      <c r="M746" s="663">
        <v>120.61</v>
      </c>
      <c r="N746" s="662">
        <v>1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50</v>
      </c>
      <c r="B747" s="662" t="s">
        <v>575</v>
      </c>
      <c r="C747" s="662" t="s">
        <v>4575</v>
      </c>
      <c r="D747" s="743" t="s">
        <v>5977</v>
      </c>
      <c r="E747" s="744" t="s">
        <v>4592</v>
      </c>
      <c r="F747" s="662" t="s">
        <v>4572</v>
      </c>
      <c r="G747" s="662" t="s">
        <v>4668</v>
      </c>
      <c r="H747" s="662" t="s">
        <v>1772</v>
      </c>
      <c r="I747" s="662" t="s">
        <v>1909</v>
      </c>
      <c r="J747" s="662" t="s">
        <v>4355</v>
      </c>
      <c r="K747" s="662" t="s">
        <v>1130</v>
      </c>
      <c r="L747" s="663">
        <v>184.74</v>
      </c>
      <c r="M747" s="663">
        <v>1293.18</v>
      </c>
      <c r="N747" s="662">
        <v>7</v>
      </c>
      <c r="O747" s="745">
        <v>4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50</v>
      </c>
      <c r="B748" s="662" t="s">
        <v>575</v>
      </c>
      <c r="C748" s="662" t="s">
        <v>4575</v>
      </c>
      <c r="D748" s="743" t="s">
        <v>5977</v>
      </c>
      <c r="E748" s="744" t="s">
        <v>4592</v>
      </c>
      <c r="F748" s="662" t="s">
        <v>4572</v>
      </c>
      <c r="G748" s="662" t="s">
        <v>5267</v>
      </c>
      <c r="H748" s="662" t="s">
        <v>576</v>
      </c>
      <c r="I748" s="662" t="s">
        <v>5268</v>
      </c>
      <c r="J748" s="662" t="s">
        <v>5269</v>
      </c>
      <c r="K748" s="662" t="s">
        <v>1847</v>
      </c>
      <c r="L748" s="663">
        <v>0</v>
      </c>
      <c r="M748" s="663">
        <v>0</v>
      </c>
      <c r="N748" s="662">
        <v>1</v>
      </c>
      <c r="O748" s="745">
        <v>0.5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50</v>
      </c>
      <c r="B749" s="662" t="s">
        <v>575</v>
      </c>
      <c r="C749" s="662" t="s">
        <v>4575</v>
      </c>
      <c r="D749" s="743" t="s">
        <v>5977</v>
      </c>
      <c r="E749" s="744" t="s">
        <v>4592</v>
      </c>
      <c r="F749" s="662" t="s">
        <v>4572</v>
      </c>
      <c r="G749" s="662" t="s">
        <v>4669</v>
      </c>
      <c r="H749" s="662" t="s">
        <v>576</v>
      </c>
      <c r="I749" s="662" t="s">
        <v>1699</v>
      </c>
      <c r="J749" s="662" t="s">
        <v>1700</v>
      </c>
      <c r="K749" s="662" t="s">
        <v>4670</v>
      </c>
      <c r="L749" s="663">
        <v>280.77</v>
      </c>
      <c r="M749" s="663">
        <v>280.77</v>
      </c>
      <c r="N749" s="662">
        <v>1</v>
      </c>
      <c r="O749" s="745">
        <v>0.5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50</v>
      </c>
      <c r="B750" s="662" t="s">
        <v>575</v>
      </c>
      <c r="C750" s="662" t="s">
        <v>4575</v>
      </c>
      <c r="D750" s="743" t="s">
        <v>5977</v>
      </c>
      <c r="E750" s="744" t="s">
        <v>4593</v>
      </c>
      <c r="F750" s="662" t="s">
        <v>4572</v>
      </c>
      <c r="G750" s="662" t="s">
        <v>4598</v>
      </c>
      <c r="H750" s="662" t="s">
        <v>576</v>
      </c>
      <c r="I750" s="662" t="s">
        <v>713</v>
      </c>
      <c r="J750" s="662" t="s">
        <v>4599</v>
      </c>
      <c r="K750" s="662" t="s">
        <v>4600</v>
      </c>
      <c r="L750" s="663">
        <v>42.85</v>
      </c>
      <c r="M750" s="663">
        <v>42.85</v>
      </c>
      <c r="N750" s="662">
        <v>1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50</v>
      </c>
      <c r="B751" s="662" t="s">
        <v>575</v>
      </c>
      <c r="C751" s="662" t="s">
        <v>4575</v>
      </c>
      <c r="D751" s="743" t="s">
        <v>5977</v>
      </c>
      <c r="E751" s="744" t="s">
        <v>4593</v>
      </c>
      <c r="F751" s="662" t="s">
        <v>4572</v>
      </c>
      <c r="G751" s="662" t="s">
        <v>4601</v>
      </c>
      <c r="H751" s="662" t="s">
        <v>1772</v>
      </c>
      <c r="I751" s="662" t="s">
        <v>1794</v>
      </c>
      <c r="J751" s="662" t="s">
        <v>1795</v>
      </c>
      <c r="K751" s="662" t="s">
        <v>4373</v>
      </c>
      <c r="L751" s="663">
        <v>72</v>
      </c>
      <c r="M751" s="663">
        <v>216</v>
      </c>
      <c r="N751" s="662">
        <v>3</v>
      </c>
      <c r="O751" s="745">
        <v>2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50</v>
      </c>
      <c r="B752" s="662" t="s">
        <v>575</v>
      </c>
      <c r="C752" s="662" t="s">
        <v>4575</v>
      </c>
      <c r="D752" s="743" t="s">
        <v>5977</v>
      </c>
      <c r="E752" s="744" t="s">
        <v>4593</v>
      </c>
      <c r="F752" s="662" t="s">
        <v>4572</v>
      </c>
      <c r="G752" s="662" t="s">
        <v>4677</v>
      </c>
      <c r="H752" s="662" t="s">
        <v>576</v>
      </c>
      <c r="I752" s="662" t="s">
        <v>5234</v>
      </c>
      <c r="J752" s="662" t="s">
        <v>1751</v>
      </c>
      <c r="K752" s="662" t="s">
        <v>5235</v>
      </c>
      <c r="L752" s="663">
        <v>154.36000000000001</v>
      </c>
      <c r="M752" s="663">
        <v>308.72000000000003</v>
      </c>
      <c r="N752" s="662">
        <v>2</v>
      </c>
      <c r="O752" s="745">
        <v>1.5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50</v>
      </c>
      <c r="B753" s="662" t="s">
        <v>575</v>
      </c>
      <c r="C753" s="662" t="s">
        <v>4575</v>
      </c>
      <c r="D753" s="743" t="s">
        <v>5977</v>
      </c>
      <c r="E753" s="744" t="s">
        <v>4593</v>
      </c>
      <c r="F753" s="662" t="s">
        <v>4572</v>
      </c>
      <c r="G753" s="662" t="s">
        <v>4677</v>
      </c>
      <c r="H753" s="662" t="s">
        <v>1772</v>
      </c>
      <c r="I753" s="662" t="s">
        <v>2290</v>
      </c>
      <c r="J753" s="662" t="s">
        <v>2116</v>
      </c>
      <c r="K753" s="662" t="s">
        <v>4420</v>
      </c>
      <c r="L753" s="663">
        <v>154.36000000000001</v>
      </c>
      <c r="M753" s="663">
        <v>154.36000000000001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50</v>
      </c>
      <c r="B754" s="662" t="s">
        <v>575</v>
      </c>
      <c r="C754" s="662" t="s">
        <v>4575</v>
      </c>
      <c r="D754" s="743" t="s">
        <v>5977</v>
      </c>
      <c r="E754" s="744" t="s">
        <v>4593</v>
      </c>
      <c r="F754" s="662" t="s">
        <v>4572</v>
      </c>
      <c r="G754" s="662" t="s">
        <v>4602</v>
      </c>
      <c r="H754" s="662" t="s">
        <v>1772</v>
      </c>
      <c r="I754" s="662" t="s">
        <v>4678</v>
      </c>
      <c r="J754" s="662" t="s">
        <v>4679</v>
      </c>
      <c r="K754" s="662" t="s">
        <v>4680</v>
      </c>
      <c r="L754" s="663">
        <v>278.64</v>
      </c>
      <c r="M754" s="663">
        <v>278.64</v>
      </c>
      <c r="N754" s="662">
        <v>1</v>
      </c>
      <c r="O754" s="745">
        <v>0.5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50</v>
      </c>
      <c r="B755" s="662" t="s">
        <v>575</v>
      </c>
      <c r="C755" s="662" t="s">
        <v>4575</v>
      </c>
      <c r="D755" s="743" t="s">
        <v>5977</v>
      </c>
      <c r="E755" s="744" t="s">
        <v>4593</v>
      </c>
      <c r="F755" s="662" t="s">
        <v>4572</v>
      </c>
      <c r="G755" s="662" t="s">
        <v>4602</v>
      </c>
      <c r="H755" s="662" t="s">
        <v>1772</v>
      </c>
      <c r="I755" s="662" t="s">
        <v>1982</v>
      </c>
      <c r="J755" s="662" t="s">
        <v>1987</v>
      </c>
      <c r="K755" s="662" t="s">
        <v>2013</v>
      </c>
      <c r="L755" s="663">
        <v>181.13</v>
      </c>
      <c r="M755" s="663">
        <v>543.39</v>
      </c>
      <c r="N755" s="662">
        <v>3</v>
      </c>
      <c r="O755" s="745">
        <v>1.5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50</v>
      </c>
      <c r="B756" s="662" t="s">
        <v>575</v>
      </c>
      <c r="C756" s="662" t="s">
        <v>4575</v>
      </c>
      <c r="D756" s="743" t="s">
        <v>5977</v>
      </c>
      <c r="E756" s="744" t="s">
        <v>4593</v>
      </c>
      <c r="F756" s="662" t="s">
        <v>4572</v>
      </c>
      <c r="G756" s="662" t="s">
        <v>4602</v>
      </c>
      <c r="H756" s="662" t="s">
        <v>1772</v>
      </c>
      <c r="I756" s="662" t="s">
        <v>1986</v>
      </c>
      <c r="J756" s="662" t="s">
        <v>1987</v>
      </c>
      <c r="K756" s="662" t="s">
        <v>4394</v>
      </c>
      <c r="L756" s="663">
        <v>643.69000000000005</v>
      </c>
      <c r="M756" s="663">
        <v>643.69000000000005</v>
      </c>
      <c r="N756" s="662">
        <v>1</v>
      </c>
      <c r="O756" s="745">
        <v>0.5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50</v>
      </c>
      <c r="B757" s="662" t="s">
        <v>575</v>
      </c>
      <c r="C757" s="662" t="s">
        <v>4575</v>
      </c>
      <c r="D757" s="743" t="s">
        <v>5977</v>
      </c>
      <c r="E757" s="744" t="s">
        <v>4593</v>
      </c>
      <c r="F757" s="662" t="s">
        <v>4572</v>
      </c>
      <c r="G757" s="662" t="s">
        <v>4605</v>
      </c>
      <c r="H757" s="662" t="s">
        <v>1772</v>
      </c>
      <c r="I757" s="662" t="s">
        <v>1842</v>
      </c>
      <c r="J757" s="662" t="s">
        <v>1843</v>
      </c>
      <c r="K757" s="662" t="s">
        <v>1402</v>
      </c>
      <c r="L757" s="663">
        <v>35.11</v>
      </c>
      <c r="M757" s="663">
        <v>175.55</v>
      </c>
      <c r="N757" s="662">
        <v>5</v>
      </c>
      <c r="O757" s="745">
        <v>2.5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50</v>
      </c>
      <c r="B758" s="662" t="s">
        <v>575</v>
      </c>
      <c r="C758" s="662" t="s">
        <v>4575</v>
      </c>
      <c r="D758" s="743" t="s">
        <v>5977</v>
      </c>
      <c r="E758" s="744" t="s">
        <v>4593</v>
      </c>
      <c r="F758" s="662" t="s">
        <v>4572</v>
      </c>
      <c r="G758" s="662" t="s">
        <v>4818</v>
      </c>
      <c r="H758" s="662" t="s">
        <v>576</v>
      </c>
      <c r="I758" s="662" t="s">
        <v>725</v>
      </c>
      <c r="J758" s="662" t="s">
        <v>4819</v>
      </c>
      <c r="K758" s="662" t="s">
        <v>4490</v>
      </c>
      <c r="L758" s="663">
        <v>47.46</v>
      </c>
      <c r="M758" s="663">
        <v>47.46</v>
      </c>
      <c r="N758" s="662">
        <v>1</v>
      </c>
      <c r="O758" s="745">
        <v>0.5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50</v>
      </c>
      <c r="B759" s="662" t="s">
        <v>575</v>
      </c>
      <c r="C759" s="662" t="s">
        <v>4575</v>
      </c>
      <c r="D759" s="743" t="s">
        <v>5977</v>
      </c>
      <c r="E759" s="744" t="s">
        <v>4593</v>
      </c>
      <c r="F759" s="662" t="s">
        <v>4572</v>
      </c>
      <c r="G759" s="662" t="s">
        <v>4606</v>
      </c>
      <c r="H759" s="662" t="s">
        <v>576</v>
      </c>
      <c r="I759" s="662" t="s">
        <v>4607</v>
      </c>
      <c r="J759" s="662" t="s">
        <v>4608</v>
      </c>
      <c r="K759" s="662" t="s">
        <v>4609</v>
      </c>
      <c r="L759" s="663">
        <v>0</v>
      </c>
      <c r="M759" s="663">
        <v>0</v>
      </c>
      <c r="N759" s="662">
        <v>3</v>
      </c>
      <c r="O759" s="745">
        <v>1.5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50</v>
      </c>
      <c r="B760" s="662" t="s">
        <v>575</v>
      </c>
      <c r="C760" s="662" t="s">
        <v>4575</v>
      </c>
      <c r="D760" s="743" t="s">
        <v>5977</v>
      </c>
      <c r="E760" s="744" t="s">
        <v>4593</v>
      </c>
      <c r="F760" s="662" t="s">
        <v>4572</v>
      </c>
      <c r="G760" s="662" t="s">
        <v>4613</v>
      </c>
      <c r="H760" s="662" t="s">
        <v>576</v>
      </c>
      <c r="I760" s="662" t="s">
        <v>4614</v>
      </c>
      <c r="J760" s="662" t="s">
        <v>4615</v>
      </c>
      <c r="K760" s="662" t="s">
        <v>1126</v>
      </c>
      <c r="L760" s="663">
        <v>0</v>
      </c>
      <c r="M760" s="663">
        <v>0</v>
      </c>
      <c r="N760" s="662">
        <v>1</v>
      </c>
      <c r="O760" s="745">
        <v>0.5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50</v>
      </c>
      <c r="B761" s="662" t="s">
        <v>575</v>
      </c>
      <c r="C761" s="662" t="s">
        <v>4575</v>
      </c>
      <c r="D761" s="743" t="s">
        <v>5977</v>
      </c>
      <c r="E761" s="744" t="s">
        <v>4593</v>
      </c>
      <c r="F761" s="662" t="s">
        <v>4572</v>
      </c>
      <c r="G761" s="662" t="s">
        <v>5270</v>
      </c>
      <c r="H761" s="662" t="s">
        <v>576</v>
      </c>
      <c r="I761" s="662" t="s">
        <v>5271</v>
      </c>
      <c r="J761" s="662" t="s">
        <v>2239</v>
      </c>
      <c r="K761" s="662" t="s">
        <v>5272</v>
      </c>
      <c r="L761" s="663">
        <v>0</v>
      </c>
      <c r="M761" s="663">
        <v>0</v>
      </c>
      <c r="N761" s="662">
        <v>1</v>
      </c>
      <c r="O761" s="745">
        <v>0.5</v>
      </c>
      <c r="P761" s="663"/>
      <c r="Q761" s="678"/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50</v>
      </c>
      <c r="B762" s="662" t="s">
        <v>575</v>
      </c>
      <c r="C762" s="662" t="s">
        <v>4575</v>
      </c>
      <c r="D762" s="743" t="s">
        <v>5977</v>
      </c>
      <c r="E762" s="744" t="s">
        <v>4593</v>
      </c>
      <c r="F762" s="662" t="s">
        <v>4572</v>
      </c>
      <c r="G762" s="662" t="s">
        <v>4618</v>
      </c>
      <c r="H762" s="662" t="s">
        <v>1772</v>
      </c>
      <c r="I762" s="662" t="s">
        <v>2099</v>
      </c>
      <c r="J762" s="662" t="s">
        <v>2100</v>
      </c>
      <c r="K762" s="662" t="s">
        <v>2101</v>
      </c>
      <c r="L762" s="663">
        <v>93.43</v>
      </c>
      <c r="M762" s="663">
        <v>373.72</v>
      </c>
      <c r="N762" s="662">
        <v>4</v>
      </c>
      <c r="O762" s="745">
        <v>2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50</v>
      </c>
      <c r="B763" s="662" t="s">
        <v>575</v>
      </c>
      <c r="C763" s="662" t="s">
        <v>4575</v>
      </c>
      <c r="D763" s="743" t="s">
        <v>5977</v>
      </c>
      <c r="E763" s="744" t="s">
        <v>4593</v>
      </c>
      <c r="F763" s="662" t="s">
        <v>4572</v>
      </c>
      <c r="G763" s="662" t="s">
        <v>4621</v>
      </c>
      <c r="H763" s="662" t="s">
        <v>576</v>
      </c>
      <c r="I763" s="662" t="s">
        <v>4622</v>
      </c>
      <c r="J763" s="662" t="s">
        <v>4623</v>
      </c>
      <c r="K763" s="662" t="s">
        <v>1792</v>
      </c>
      <c r="L763" s="663">
        <v>0</v>
      </c>
      <c r="M763" s="663">
        <v>0</v>
      </c>
      <c r="N763" s="662">
        <v>1</v>
      </c>
      <c r="O763" s="745">
        <v>0.5</v>
      </c>
      <c r="P763" s="663"/>
      <c r="Q763" s="678"/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50</v>
      </c>
      <c r="B764" s="662" t="s">
        <v>575</v>
      </c>
      <c r="C764" s="662" t="s">
        <v>4575</v>
      </c>
      <c r="D764" s="743" t="s">
        <v>5977</v>
      </c>
      <c r="E764" s="744" t="s">
        <v>4593</v>
      </c>
      <c r="F764" s="662" t="s">
        <v>4572</v>
      </c>
      <c r="G764" s="662" t="s">
        <v>4621</v>
      </c>
      <c r="H764" s="662" t="s">
        <v>576</v>
      </c>
      <c r="I764" s="662" t="s">
        <v>4876</v>
      </c>
      <c r="J764" s="662" t="s">
        <v>4877</v>
      </c>
      <c r="K764" s="662" t="s">
        <v>4878</v>
      </c>
      <c r="L764" s="663">
        <v>0</v>
      </c>
      <c r="M764" s="663">
        <v>0</v>
      </c>
      <c r="N764" s="662">
        <v>1</v>
      </c>
      <c r="O764" s="745">
        <v>0.5</v>
      </c>
      <c r="P764" s="663"/>
      <c r="Q764" s="678"/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50</v>
      </c>
      <c r="B765" s="662" t="s">
        <v>575</v>
      </c>
      <c r="C765" s="662" t="s">
        <v>4575</v>
      </c>
      <c r="D765" s="743" t="s">
        <v>5977</v>
      </c>
      <c r="E765" s="744" t="s">
        <v>4593</v>
      </c>
      <c r="F765" s="662" t="s">
        <v>4572</v>
      </c>
      <c r="G765" s="662" t="s">
        <v>4621</v>
      </c>
      <c r="H765" s="662" t="s">
        <v>576</v>
      </c>
      <c r="I765" s="662" t="s">
        <v>4624</v>
      </c>
      <c r="J765" s="662" t="s">
        <v>4623</v>
      </c>
      <c r="K765" s="662" t="s">
        <v>4625</v>
      </c>
      <c r="L765" s="663">
        <v>0</v>
      </c>
      <c r="M765" s="663">
        <v>0</v>
      </c>
      <c r="N765" s="662">
        <v>1</v>
      </c>
      <c r="O765" s="745">
        <v>0.5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50</v>
      </c>
      <c r="B766" s="662" t="s">
        <v>575</v>
      </c>
      <c r="C766" s="662" t="s">
        <v>4575</v>
      </c>
      <c r="D766" s="743" t="s">
        <v>5977</v>
      </c>
      <c r="E766" s="744" t="s">
        <v>4593</v>
      </c>
      <c r="F766" s="662" t="s">
        <v>4572</v>
      </c>
      <c r="G766" s="662" t="s">
        <v>4621</v>
      </c>
      <c r="H766" s="662" t="s">
        <v>576</v>
      </c>
      <c r="I766" s="662" t="s">
        <v>1012</v>
      </c>
      <c r="J766" s="662" t="s">
        <v>4623</v>
      </c>
      <c r="K766" s="662" t="s">
        <v>4626</v>
      </c>
      <c r="L766" s="663">
        <v>10.55</v>
      </c>
      <c r="M766" s="663">
        <v>10.55</v>
      </c>
      <c r="N766" s="662">
        <v>1</v>
      </c>
      <c r="O766" s="745">
        <v>0.5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50</v>
      </c>
      <c r="B767" s="662" t="s">
        <v>575</v>
      </c>
      <c r="C767" s="662" t="s">
        <v>4575</v>
      </c>
      <c r="D767" s="743" t="s">
        <v>5977</v>
      </c>
      <c r="E767" s="744" t="s">
        <v>4593</v>
      </c>
      <c r="F767" s="662" t="s">
        <v>4572</v>
      </c>
      <c r="G767" s="662" t="s">
        <v>4621</v>
      </c>
      <c r="H767" s="662" t="s">
        <v>576</v>
      </c>
      <c r="I767" s="662" t="s">
        <v>1125</v>
      </c>
      <c r="J767" s="662" t="s">
        <v>1110</v>
      </c>
      <c r="K767" s="662" t="s">
        <v>1126</v>
      </c>
      <c r="L767" s="663">
        <v>10.55</v>
      </c>
      <c r="M767" s="663">
        <v>21.1</v>
      </c>
      <c r="N767" s="662">
        <v>2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50</v>
      </c>
      <c r="B768" s="662" t="s">
        <v>575</v>
      </c>
      <c r="C768" s="662" t="s">
        <v>4575</v>
      </c>
      <c r="D768" s="743" t="s">
        <v>5977</v>
      </c>
      <c r="E768" s="744" t="s">
        <v>4593</v>
      </c>
      <c r="F768" s="662" t="s">
        <v>4572</v>
      </c>
      <c r="G768" s="662" t="s">
        <v>5273</v>
      </c>
      <c r="H768" s="662" t="s">
        <v>576</v>
      </c>
      <c r="I768" s="662" t="s">
        <v>5274</v>
      </c>
      <c r="J768" s="662" t="s">
        <v>5275</v>
      </c>
      <c r="K768" s="662" t="s">
        <v>5276</v>
      </c>
      <c r="L768" s="663">
        <v>0</v>
      </c>
      <c r="M768" s="663">
        <v>0</v>
      </c>
      <c r="N768" s="662">
        <v>1</v>
      </c>
      <c r="O768" s="745">
        <v>0.5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50</v>
      </c>
      <c r="B769" s="662" t="s">
        <v>575</v>
      </c>
      <c r="C769" s="662" t="s">
        <v>4575</v>
      </c>
      <c r="D769" s="743" t="s">
        <v>5977</v>
      </c>
      <c r="E769" s="744" t="s">
        <v>4593</v>
      </c>
      <c r="F769" s="662" t="s">
        <v>4572</v>
      </c>
      <c r="G769" s="662" t="s">
        <v>4628</v>
      </c>
      <c r="H769" s="662" t="s">
        <v>1772</v>
      </c>
      <c r="I769" s="662" t="s">
        <v>5277</v>
      </c>
      <c r="J769" s="662" t="s">
        <v>1867</v>
      </c>
      <c r="K769" s="662" t="s">
        <v>5278</v>
      </c>
      <c r="L769" s="663">
        <v>172.85</v>
      </c>
      <c r="M769" s="663">
        <v>172.85</v>
      </c>
      <c r="N769" s="662">
        <v>1</v>
      </c>
      <c r="O769" s="745">
        <v>0.5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50</v>
      </c>
      <c r="B770" s="662" t="s">
        <v>575</v>
      </c>
      <c r="C770" s="662" t="s">
        <v>4575</v>
      </c>
      <c r="D770" s="743" t="s">
        <v>5977</v>
      </c>
      <c r="E770" s="744" t="s">
        <v>4593</v>
      </c>
      <c r="F770" s="662" t="s">
        <v>4572</v>
      </c>
      <c r="G770" s="662" t="s">
        <v>4630</v>
      </c>
      <c r="H770" s="662" t="s">
        <v>576</v>
      </c>
      <c r="I770" s="662" t="s">
        <v>802</v>
      </c>
      <c r="J770" s="662" t="s">
        <v>803</v>
      </c>
      <c r="K770" s="662" t="s">
        <v>5279</v>
      </c>
      <c r="L770" s="663">
        <v>38.04</v>
      </c>
      <c r="M770" s="663">
        <v>38.04</v>
      </c>
      <c r="N770" s="662">
        <v>1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50</v>
      </c>
      <c r="B771" s="662" t="s">
        <v>575</v>
      </c>
      <c r="C771" s="662" t="s">
        <v>4575</v>
      </c>
      <c r="D771" s="743" t="s">
        <v>5977</v>
      </c>
      <c r="E771" s="744" t="s">
        <v>4593</v>
      </c>
      <c r="F771" s="662" t="s">
        <v>4572</v>
      </c>
      <c r="G771" s="662" t="s">
        <v>4630</v>
      </c>
      <c r="H771" s="662" t="s">
        <v>576</v>
      </c>
      <c r="I771" s="662" t="s">
        <v>1315</v>
      </c>
      <c r="J771" s="662" t="s">
        <v>4719</v>
      </c>
      <c r="K771" s="662" t="s">
        <v>5125</v>
      </c>
      <c r="L771" s="663">
        <v>234.07</v>
      </c>
      <c r="M771" s="663">
        <v>234.07</v>
      </c>
      <c r="N771" s="662">
        <v>1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50</v>
      </c>
      <c r="B772" s="662" t="s">
        <v>575</v>
      </c>
      <c r="C772" s="662" t="s">
        <v>4575</v>
      </c>
      <c r="D772" s="743" t="s">
        <v>5977</v>
      </c>
      <c r="E772" s="744" t="s">
        <v>4593</v>
      </c>
      <c r="F772" s="662" t="s">
        <v>4572</v>
      </c>
      <c r="G772" s="662" t="s">
        <v>4636</v>
      </c>
      <c r="H772" s="662" t="s">
        <v>1772</v>
      </c>
      <c r="I772" s="662" t="s">
        <v>1827</v>
      </c>
      <c r="J772" s="662" t="s">
        <v>1821</v>
      </c>
      <c r="K772" s="662" t="s">
        <v>4361</v>
      </c>
      <c r="L772" s="663">
        <v>1154.68</v>
      </c>
      <c r="M772" s="663">
        <v>1154.68</v>
      </c>
      <c r="N772" s="662">
        <v>1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50</v>
      </c>
      <c r="B773" s="662" t="s">
        <v>575</v>
      </c>
      <c r="C773" s="662" t="s">
        <v>4575</v>
      </c>
      <c r="D773" s="743" t="s">
        <v>5977</v>
      </c>
      <c r="E773" s="744" t="s">
        <v>4593</v>
      </c>
      <c r="F773" s="662" t="s">
        <v>4572</v>
      </c>
      <c r="G773" s="662" t="s">
        <v>4636</v>
      </c>
      <c r="H773" s="662" t="s">
        <v>1772</v>
      </c>
      <c r="I773" s="662" t="s">
        <v>4931</v>
      </c>
      <c r="J773" s="662" t="s">
        <v>1879</v>
      </c>
      <c r="K773" s="662" t="s">
        <v>4932</v>
      </c>
      <c r="L773" s="663">
        <v>277.12</v>
      </c>
      <c r="M773" s="663">
        <v>277.12</v>
      </c>
      <c r="N773" s="662">
        <v>1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50</v>
      </c>
      <c r="B774" s="662" t="s">
        <v>575</v>
      </c>
      <c r="C774" s="662" t="s">
        <v>4575</v>
      </c>
      <c r="D774" s="743" t="s">
        <v>5977</v>
      </c>
      <c r="E774" s="744" t="s">
        <v>4593</v>
      </c>
      <c r="F774" s="662" t="s">
        <v>4572</v>
      </c>
      <c r="G774" s="662" t="s">
        <v>4648</v>
      </c>
      <c r="H774" s="662" t="s">
        <v>1772</v>
      </c>
      <c r="I774" s="662" t="s">
        <v>1919</v>
      </c>
      <c r="J774" s="662" t="s">
        <v>4388</v>
      </c>
      <c r="K774" s="662" t="s">
        <v>1276</v>
      </c>
      <c r="L774" s="663">
        <v>97.26</v>
      </c>
      <c r="M774" s="663">
        <v>97.26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50</v>
      </c>
      <c r="B775" s="662" t="s">
        <v>575</v>
      </c>
      <c r="C775" s="662" t="s">
        <v>4575</v>
      </c>
      <c r="D775" s="743" t="s">
        <v>5977</v>
      </c>
      <c r="E775" s="744" t="s">
        <v>4593</v>
      </c>
      <c r="F775" s="662" t="s">
        <v>4572</v>
      </c>
      <c r="G775" s="662" t="s">
        <v>4650</v>
      </c>
      <c r="H775" s="662" t="s">
        <v>1772</v>
      </c>
      <c r="I775" s="662" t="s">
        <v>1778</v>
      </c>
      <c r="J775" s="662" t="s">
        <v>1779</v>
      </c>
      <c r="K775" s="662" t="s">
        <v>1780</v>
      </c>
      <c r="L775" s="663">
        <v>16.09</v>
      </c>
      <c r="M775" s="663">
        <v>32.18</v>
      </c>
      <c r="N775" s="662">
        <v>2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50</v>
      </c>
      <c r="B776" s="662" t="s">
        <v>575</v>
      </c>
      <c r="C776" s="662" t="s">
        <v>4575</v>
      </c>
      <c r="D776" s="743" t="s">
        <v>5977</v>
      </c>
      <c r="E776" s="744" t="s">
        <v>4593</v>
      </c>
      <c r="F776" s="662" t="s">
        <v>4572</v>
      </c>
      <c r="G776" s="662" t="s">
        <v>4650</v>
      </c>
      <c r="H776" s="662" t="s">
        <v>1772</v>
      </c>
      <c r="I776" s="662" t="s">
        <v>4763</v>
      </c>
      <c r="J776" s="662" t="s">
        <v>1779</v>
      </c>
      <c r="K776" s="662" t="s">
        <v>4764</v>
      </c>
      <c r="L776" s="663">
        <v>40.22</v>
      </c>
      <c r="M776" s="663">
        <v>40.22</v>
      </c>
      <c r="N776" s="662">
        <v>1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50</v>
      </c>
      <c r="B777" s="662" t="s">
        <v>575</v>
      </c>
      <c r="C777" s="662" t="s">
        <v>4575</v>
      </c>
      <c r="D777" s="743" t="s">
        <v>5977</v>
      </c>
      <c r="E777" s="744" t="s">
        <v>4593</v>
      </c>
      <c r="F777" s="662" t="s">
        <v>4572</v>
      </c>
      <c r="G777" s="662" t="s">
        <v>4734</v>
      </c>
      <c r="H777" s="662" t="s">
        <v>576</v>
      </c>
      <c r="I777" s="662" t="s">
        <v>5280</v>
      </c>
      <c r="J777" s="662" t="s">
        <v>4961</v>
      </c>
      <c r="K777" s="662" t="s">
        <v>1507</v>
      </c>
      <c r="L777" s="663">
        <v>0</v>
      </c>
      <c r="M777" s="663">
        <v>0</v>
      </c>
      <c r="N777" s="662">
        <v>1</v>
      </c>
      <c r="O777" s="745">
        <v>0.5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50</v>
      </c>
      <c r="B778" s="662" t="s">
        <v>575</v>
      </c>
      <c r="C778" s="662" t="s">
        <v>4575</v>
      </c>
      <c r="D778" s="743" t="s">
        <v>5977</v>
      </c>
      <c r="E778" s="744" t="s">
        <v>4593</v>
      </c>
      <c r="F778" s="662" t="s">
        <v>4572</v>
      </c>
      <c r="G778" s="662" t="s">
        <v>4651</v>
      </c>
      <c r="H778" s="662" t="s">
        <v>576</v>
      </c>
      <c r="I778" s="662" t="s">
        <v>1001</v>
      </c>
      <c r="J778" s="662" t="s">
        <v>1002</v>
      </c>
      <c r="K778" s="662" t="s">
        <v>4652</v>
      </c>
      <c r="L778" s="663">
        <v>107.25</v>
      </c>
      <c r="M778" s="663">
        <v>107.25</v>
      </c>
      <c r="N778" s="662">
        <v>1</v>
      </c>
      <c r="O778" s="745">
        <v>1</v>
      </c>
      <c r="P778" s="663">
        <v>107.25</v>
      </c>
      <c r="Q778" s="678">
        <v>1</v>
      </c>
      <c r="R778" s="662">
        <v>1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50</v>
      </c>
      <c r="B779" s="662" t="s">
        <v>575</v>
      </c>
      <c r="C779" s="662" t="s">
        <v>4575</v>
      </c>
      <c r="D779" s="743" t="s">
        <v>5977</v>
      </c>
      <c r="E779" s="744" t="s">
        <v>4593</v>
      </c>
      <c r="F779" s="662" t="s">
        <v>4572</v>
      </c>
      <c r="G779" s="662" t="s">
        <v>4656</v>
      </c>
      <c r="H779" s="662" t="s">
        <v>576</v>
      </c>
      <c r="I779" s="662" t="s">
        <v>2448</v>
      </c>
      <c r="J779" s="662" t="s">
        <v>799</v>
      </c>
      <c r="K779" s="662" t="s">
        <v>4657</v>
      </c>
      <c r="L779" s="663">
        <v>42.08</v>
      </c>
      <c r="M779" s="663">
        <v>42.08</v>
      </c>
      <c r="N779" s="662">
        <v>1</v>
      </c>
      <c r="O779" s="745">
        <v>0.5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50</v>
      </c>
      <c r="B780" s="662" t="s">
        <v>575</v>
      </c>
      <c r="C780" s="662" t="s">
        <v>4575</v>
      </c>
      <c r="D780" s="743" t="s">
        <v>5977</v>
      </c>
      <c r="E780" s="744" t="s">
        <v>4593</v>
      </c>
      <c r="F780" s="662" t="s">
        <v>4572</v>
      </c>
      <c r="G780" s="662" t="s">
        <v>4656</v>
      </c>
      <c r="H780" s="662" t="s">
        <v>576</v>
      </c>
      <c r="I780" s="662" t="s">
        <v>2448</v>
      </c>
      <c r="J780" s="662" t="s">
        <v>799</v>
      </c>
      <c r="K780" s="662" t="s">
        <v>4657</v>
      </c>
      <c r="L780" s="663">
        <v>30.47</v>
      </c>
      <c r="M780" s="663">
        <v>60.94</v>
      </c>
      <c r="N780" s="662">
        <v>2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50</v>
      </c>
      <c r="B781" s="662" t="s">
        <v>575</v>
      </c>
      <c r="C781" s="662" t="s">
        <v>4575</v>
      </c>
      <c r="D781" s="743" t="s">
        <v>5977</v>
      </c>
      <c r="E781" s="744" t="s">
        <v>4593</v>
      </c>
      <c r="F781" s="662" t="s">
        <v>4572</v>
      </c>
      <c r="G781" s="662" t="s">
        <v>4656</v>
      </c>
      <c r="H781" s="662" t="s">
        <v>576</v>
      </c>
      <c r="I781" s="662" t="s">
        <v>5281</v>
      </c>
      <c r="J781" s="662" t="s">
        <v>5282</v>
      </c>
      <c r="K781" s="662" t="s">
        <v>3595</v>
      </c>
      <c r="L781" s="663">
        <v>126.23</v>
      </c>
      <c r="M781" s="663">
        <v>126.23</v>
      </c>
      <c r="N781" s="662">
        <v>1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50</v>
      </c>
      <c r="B782" s="662" t="s">
        <v>575</v>
      </c>
      <c r="C782" s="662" t="s">
        <v>4575</v>
      </c>
      <c r="D782" s="743" t="s">
        <v>5977</v>
      </c>
      <c r="E782" s="744" t="s">
        <v>4593</v>
      </c>
      <c r="F782" s="662" t="s">
        <v>4572</v>
      </c>
      <c r="G782" s="662" t="s">
        <v>4658</v>
      </c>
      <c r="H782" s="662" t="s">
        <v>576</v>
      </c>
      <c r="I782" s="662" t="s">
        <v>2219</v>
      </c>
      <c r="J782" s="662" t="s">
        <v>2220</v>
      </c>
      <c r="K782" s="662" t="s">
        <v>4659</v>
      </c>
      <c r="L782" s="663">
        <v>22.44</v>
      </c>
      <c r="M782" s="663">
        <v>67.320000000000007</v>
      </c>
      <c r="N782" s="662">
        <v>3</v>
      </c>
      <c r="O782" s="745">
        <v>1.5</v>
      </c>
      <c r="P782" s="663">
        <v>44.88</v>
      </c>
      <c r="Q782" s="678">
        <v>0.66666666666666663</v>
      </c>
      <c r="R782" s="662">
        <v>2</v>
      </c>
      <c r="S782" s="678">
        <v>0.66666666666666663</v>
      </c>
      <c r="T782" s="745">
        <v>1</v>
      </c>
      <c r="U782" s="701">
        <v>0.66666666666666663</v>
      </c>
    </row>
    <row r="783" spans="1:21" ht="14.4" customHeight="1" x14ac:dyDescent="0.3">
      <c r="A783" s="661">
        <v>50</v>
      </c>
      <c r="B783" s="662" t="s">
        <v>575</v>
      </c>
      <c r="C783" s="662" t="s">
        <v>4575</v>
      </c>
      <c r="D783" s="743" t="s">
        <v>5977</v>
      </c>
      <c r="E783" s="744" t="s">
        <v>4593</v>
      </c>
      <c r="F783" s="662" t="s">
        <v>4572</v>
      </c>
      <c r="G783" s="662" t="s">
        <v>4668</v>
      </c>
      <c r="H783" s="662" t="s">
        <v>1772</v>
      </c>
      <c r="I783" s="662" t="s">
        <v>1909</v>
      </c>
      <c r="J783" s="662" t="s">
        <v>4355</v>
      </c>
      <c r="K783" s="662" t="s">
        <v>1130</v>
      </c>
      <c r="L783" s="663">
        <v>184.74</v>
      </c>
      <c r="M783" s="663">
        <v>369.48</v>
      </c>
      <c r="N783" s="662">
        <v>2</v>
      </c>
      <c r="O783" s="745">
        <v>1.5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50</v>
      </c>
      <c r="B784" s="662" t="s">
        <v>575</v>
      </c>
      <c r="C784" s="662" t="s">
        <v>4575</v>
      </c>
      <c r="D784" s="743" t="s">
        <v>5977</v>
      </c>
      <c r="E784" s="744" t="s">
        <v>4594</v>
      </c>
      <c r="F784" s="662" t="s">
        <v>4572</v>
      </c>
      <c r="G784" s="662" t="s">
        <v>4601</v>
      </c>
      <c r="H784" s="662" t="s">
        <v>1772</v>
      </c>
      <c r="I784" s="662" t="s">
        <v>1794</v>
      </c>
      <c r="J784" s="662" t="s">
        <v>1795</v>
      </c>
      <c r="K784" s="662" t="s">
        <v>4373</v>
      </c>
      <c r="L784" s="663">
        <v>72</v>
      </c>
      <c r="M784" s="663">
        <v>936</v>
      </c>
      <c r="N784" s="662">
        <v>13</v>
      </c>
      <c r="O784" s="745">
        <v>9</v>
      </c>
      <c r="P784" s="663">
        <v>288</v>
      </c>
      <c r="Q784" s="678">
        <v>0.30769230769230771</v>
      </c>
      <c r="R784" s="662">
        <v>4</v>
      </c>
      <c r="S784" s="678">
        <v>0.30769230769230771</v>
      </c>
      <c r="T784" s="745">
        <v>2.5</v>
      </c>
      <c r="U784" s="701">
        <v>0.27777777777777779</v>
      </c>
    </row>
    <row r="785" spans="1:21" ht="14.4" customHeight="1" x14ac:dyDescent="0.3">
      <c r="A785" s="661">
        <v>50</v>
      </c>
      <c r="B785" s="662" t="s">
        <v>575</v>
      </c>
      <c r="C785" s="662" t="s">
        <v>4575</v>
      </c>
      <c r="D785" s="743" t="s">
        <v>5977</v>
      </c>
      <c r="E785" s="744" t="s">
        <v>4594</v>
      </c>
      <c r="F785" s="662" t="s">
        <v>4572</v>
      </c>
      <c r="G785" s="662" t="s">
        <v>4677</v>
      </c>
      <c r="H785" s="662" t="s">
        <v>1772</v>
      </c>
      <c r="I785" s="662" t="s">
        <v>2290</v>
      </c>
      <c r="J785" s="662" t="s">
        <v>2116</v>
      </c>
      <c r="K785" s="662" t="s">
        <v>4420</v>
      </c>
      <c r="L785" s="663">
        <v>150.04</v>
      </c>
      <c r="M785" s="663">
        <v>150.04</v>
      </c>
      <c r="N785" s="662">
        <v>1</v>
      </c>
      <c r="O785" s="745">
        <v>0.5</v>
      </c>
      <c r="P785" s="663">
        <v>150.04</v>
      </c>
      <c r="Q785" s="678">
        <v>1</v>
      </c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50</v>
      </c>
      <c r="B786" s="662" t="s">
        <v>575</v>
      </c>
      <c r="C786" s="662" t="s">
        <v>4575</v>
      </c>
      <c r="D786" s="743" t="s">
        <v>5977</v>
      </c>
      <c r="E786" s="744" t="s">
        <v>4594</v>
      </c>
      <c r="F786" s="662" t="s">
        <v>4572</v>
      </c>
      <c r="G786" s="662" t="s">
        <v>4602</v>
      </c>
      <c r="H786" s="662" t="s">
        <v>1772</v>
      </c>
      <c r="I786" s="662" t="s">
        <v>4678</v>
      </c>
      <c r="J786" s="662" t="s">
        <v>4679</v>
      </c>
      <c r="K786" s="662" t="s">
        <v>4680</v>
      </c>
      <c r="L786" s="663">
        <v>278.64</v>
      </c>
      <c r="M786" s="663">
        <v>557.28</v>
      </c>
      <c r="N786" s="662">
        <v>2</v>
      </c>
      <c r="O786" s="745">
        <v>1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50</v>
      </c>
      <c r="B787" s="662" t="s">
        <v>575</v>
      </c>
      <c r="C787" s="662" t="s">
        <v>4575</v>
      </c>
      <c r="D787" s="743" t="s">
        <v>5977</v>
      </c>
      <c r="E787" s="744" t="s">
        <v>4594</v>
      </c>
      <c r="F787" s="662" t="s">
        <v>4572</v>
      </c>
      <c r="G787" s="662" t="s">
        <v>4602</v>
      </c>
      <c r="H787" s="662" t="s">
        <v>1772</v>
      </c>
      <c r="I787" s="662" t="s">
        <v>1982</v>
      </c>
      <c r="J787" s="662" t="s">
        <v>1987</v>
      </c>
      <c r="K787" s="662" t="s">
        <v>2013</v>
      </c>
      <c r="L787" s="663">
        <v>193.1</v>
      </c>
      <c r="M787" s="663">
        <v>965.5</v>
      </c>
      <c r="N787" s="662">
        <v>5</v>
      </c>
      <c r="O787" s="745">
        <v>3</v>
      </c>
      <c r="P787" s="663">
        <v>193.1</v>
      </c>
      <c r="Q787" s="678">
        <v>0.19999999999999998</v>
      </c>
      <c r="R787" s="662">
        <v>1</v>
      </c>
      <c r="S787" s="678">
        <v>0.2</v>
      </c>
      <c r="T787" s="745">
        <v>0.5</v>
      </c>
      <c r="U787" s="701">
        <v>0.16666666666666666</v>
      </c>
    </row>
    <row r="788" spans="1:21" ht="14.4" customHeight="1" x14ac:dyDescent="0.3">
      <c r="A788" s="661">
        <v>50</v>
      </c>
      <c r="B788" s="662" t="s">
        <v>575</v>
      </c>
      <c r="C788" s="662" t="s">
        <v>4575</v>
      </c>
      <c r="D788" s="743" t="s">
        <v>5977</v>
      </c>
      <c r="E788" s="744" t="s">
        <v>4594</v>
      </c>
      <c r="F788" s="662" t="s">
        <v>4572</v>
      </c>
      <c r="G788" s="662" t="s">
        <v>4602</v>
      </c>
      <c r="H788" s="662" t="s">
        <v>1772</v>
      </c>
      <c r="I788" s="662" t="s">
        <v>1982</v>
      </c>
      <c r="J788" s="662" t="s">
        <v>1987</v>
      </c>
      <c r="K788" s="662" t="s">
        <v>2013</v>
      </c>
      <c r="L788" s="663">
        <v>181.13</v>
      </c>
      <c r="M788" s="663">
        <v>724.52</v>
      </c>
      <c r="N788" s="662">
        <v>4</v>
      </c>
      <c r="O788" s="745">
        <v>2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50</v>
      </c>
      <c r="B789" s="662" t="s">
        <v>575</v>
      </c>
      <c r="C789" s="662" t="s">
        <v>4575</v>
      </c>
      <c r="D789" s="743" t="s">
        <v>5977</v>
      </c>
      <c r="E789" s="744" t="s">
        <v>4594</v>
      </c>
      <c r="F789" s="662" t="s">
        <v>4572</v>
      </c>
      <c r="G789" s="662" t="s">
        <v>4605</v>
      </c>
      <c r="H789" s="662" t="s">
        <v>1772</v>
      </c>
      <c r="I789" s="662" t="s">
        <v>1842</v>
      </c>
      <c r="J789" s="662" t="s">
        <v>1843</v>
      </c>
      <c r="K789" s="662" t="s">
        <v>1402</v>
      </c>
      <c r="L789" s="663">
        <v>35.11</v>
      </c>
      <c r="M789" s="663">
        <v>315.99000000000007</v>
      </c>
      <c r="N789" s="662">
        <v>9</v>
      </c>
      <c r="O789" s="745">
        <v>5</v>
      </c>
      <c r="P789" s="663">
        <v>35.11</v>
      </c>
      <c r="Q789" s="678">
        <v>0.11111111111111109</v>
      </c>
      <c r="R789" s="662">
        <v>1</v>
      </c>
      <c r="S789" s="678">
        <v>0.1111111111111111</v>
      </c>
      <c r="T789" s="745">
        <v>0.5</v>
      </c>
      <c r="U789" s="701">
        <v>0.1</v>
      </c>
    </row>
    <row r="790" spans="1:21" ht="14.4" customHeight="1" x14ac:dyDescent="0.3">
      <c r="A790" s="661">
        <v>50</v>
      </c>
      <c r="B790" s="662" t="s">
        <v>575</v>
      </c>
      <c r="C790" s="662" t="s">
        <v>4575</v>
      </c>
      <c r="D790" s="743" t="s">
        <v>5977</v>
      </c>
      <c r="E790" s="744" t="s">
        <v>4594</v>
      </c>
      <c r="F790" s="662" t="s">
        <v>4572</v>
      </c>
      <c r="G790" s="662" t="s">
        <v>4605</v>
      </c>
      <c r="H790" s="662" t="s">
        <v>1772</v>
      </c>
      <c r="I790" s="662" t="s">
        <v>1845</v>
      </c>
      <c r="J790" s="662" t="s">
        <v>1846</v>
      </c>
      <c r="K790" s="662" t="s">
        <v>1847</v>
      </c>
      <c r="L790" s="663">
        <v>70.23</v>
      </c>
      <c r="M790" s="663">
        <v>351.15000000000003</v>
      </c>
      <c r="N790" s="662">
        <v>5</v>
      </c>
      <c r="O790" s="745">
        <v>2.5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50</v>
      </c>
      <c r="B791" s="662" t="s">
        <v>575</v>
      </c>
      <c r="C791" s="662" t="s">
        <v>4575</v>
      </c>
      <c r="D791" s="743" t="s">
        <v>5977</v>
      </c>
      <c r="E791" s="744" t="s">
        <v>4594</v>
      </c>
      <c r="F791" s="662" t="s">
        <v>4572</v>
      </c>
      <c r="G791" s="662" t="s">
        <v>5240</v>
      </c>
      <c r="H791" s="662" t="s">
        <v>576</v>
      </c>
      <c r="I791" s="662" t="s">
        <v>2227</v>
      </c>
      <c r="J791" s="662" t="s">
        <v>2228</v>
      </c>
      <c r="K791" s="662" t="s">
        <v>4462</v>
      </c>
      <c r="L791" s="663">
        <v>170.52</v>
      </c>
      <c r="M791" s="663">
        <v>341.04</v>
      </c>
      <c r="N791" s="662">
        <v>2</v>
      </c>
      <c r="O791" s="745">
        <v>0.5</v>
      </c>
      <c r="P791" s="663">
        <v>341.04</v>
      </c>
      <c r="Q791" s="678">
        <v>1</v>
      </c>
      <c r="R791" s="662">
        <v>2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50</v>
      </c>
      <c r="B792" s="662" t="s">
        <v>575</v>
      </c>
      <c r="C792" s="662" t="s">
        <v>4575</v>
      </c>
      <c r="D792" s="743" t="s">
        <v>5977</v>
      </c>
      <c r="E792" s="744" t="s">
        <v>4594</v>
      </c>
      <c r="F792" s="662" t="s">
        <v>4572</v>
      </c>
      <c r="G792" s="662" t="s">
        <v>4687</v>
      </c>
      <c r="H792" s="662" t="s">
        <v>576</v>
      </c>
      <c r="I792" s="662" t="s">
        <v>4814</v>
      </c>
      <c r="J792" s="662" t="s">
        <v>4815</v>
      </c>
      <c r="K792" s="662" t="s">
        <v>4462</v>
      </c>
      <c r="L792" s="663">
        <v>78.33</v>
      </c>
      <c r="M792" s="663">
        <v>78.33</v>
      </c>
      <c r="N792" s="662">
        <v>1</v>
      </c>
      <c r="O792" s="745">
        <v>0.5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50</v>
      </c>
      <c r="B793" s="662" t="s">
        <v>575</v>
      </c>
      <c r="C793" s="662" t="s">
        <v>4575</v>
      </c>
      <c r="D793" s="743" t="s">
        <v>5977</v>
      </c>
      <c r="E793" s="744" t="s">
        <v>4594</v>
      </c>
      <c r="F793" s="662" t="s">
        <v>4572</v>
      </c>
      <c r="G793" s="662" t="s">
        <v>4687</v>
      </c>
      <c r="H793" s="662" t="s">
        <v>576</v>
      </c>
      <c r="I793" s="662" t="s">
        <v>2231</v>
      </c>
      <c r="J793" s="662" t="s">
        <v>2232</v>
      </c>
      <c r="K793" s="662" t="s">
        <v>4462</v>
      </c>
      <c r="L793" s="663">
        <v>78.33</v>
      </c>
      <c r="M793" s="663">
        <v>78.33</v>
      </c>
      <c r="N793" s="662">
        <v>1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50</v>
      </c>
      <c r="B794" s="662" t="s">
        <v>575</v>
      </c>
      <c r="C794" s="662" t="s">
        <v>4575</v>
      </c>
      <c r="D794" s="743" t="s">
        <v>5977</v>
      </c>
      <c r="E794" s="744" t="s">
        <v>4594</v>
      </c>
      <c r="F794" s="662" t="s">
        <v>4572</v>
      </c>
      <c r="G794" s="662" t="s">
        <v>4818</v>
      </c>
      <c r="H794" s="662" t="s">
        <v>576</v>
      </c>
      <c r="I794" s="662" t="s">
        <v>928</v>
      </c>
      <c r="J794" s="662" t="s">
        <v>4820</v>
      </c>
      <c r="K794" s="662" t="s">
        <v>4821</v>
      </c>
      <c r="L794" s="663">
        <v>23.72</v>
      </c>
      <c r="M794" s="663">
        <v>23.72</v>
      </c>
      <c r="N794" s="662">
        <v>1</v>
      </c>
      <c r="O794" s="745">
        <v>0.5</v>
      </c>
      <c r="P794" s="663">
        <v>23.72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50</v>
      </c>
      <c r="B795" s="662" t="s">
        <v>575</v>
      </c>
      <c r="C795" s="662" t="s">
        <v>4575</v>
      </c>
      <c r="D795" s="743" t="s">
        <v>5977</v>
      </c>
      <c r="E795" s="744" t="s">
        <v>4594</v>
      </c>
      <c r="F795" s="662" t="s">
        <v>4572</v>
      </c>
      <c r="G795" s="662" t="s">
        <v>5283</v>
      </c>
      <c r="H795" s="662" t="s">
        <v>576</v>
      </c>
      <c r="I795" s="662" t="s">
        <v>1468</v>
      </c>
      <c r="J795" s="662" t="s">
        <v>1469</v>
      </c>
      <c r="K795" s="662" t="s">
        <v>1470</v>
      </c>
      <c r="L795" s="663">
        <v>48.72</v>
      </c>
      <c r="M795" s="663">
        <v>48.72</v>
      </c>
      <c r="N795" s="662">
        <v>1</v>
      </c>
      <c r="O795" s="745">
        <v>0.5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50</v>
      </c>
      <c r="B796" s="662" t="s">
        <v>575</v>
      </c>
      <c r="C796" s="662" t="s">
        <v>4575</v>
      </c>
      <c r="D796" s="743" t="s">
        <v>5977</v>
      </c>
      <c r="E796" s="744" t="s">
        <v>4594</v>
      </c>
      <c r="F796" s="662" t="s">
        <v>4572</v>
      </c>
      <c r="G796" s="662" t="s">
        <v>4822</v>
      </c>
      <c r="H796" s="662" t="s">
        <v>576</v>
      </c>
      <c r="I796" s="662" t="s">
        <v>763</v>
      </c>
      <c r="J796" s="662" t="s">
        <v>764</v>
      </c>
      <c r="K796" s="662" t="s">
        <v>4347</v>
      </c>
      <c r="L796" s="663">
        <v>91.11</v>
      </c>
      <c r="M796" s="663">
        <v>91.11</v>
      </c>
      <c r="N796" s="662">
        <v>1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50</v>
      </c>
      <c r="B797" s="662" t="s">
        <v>575</v>
      </c>
      <c r="C797" s="662" t="s">
        <v>4575</v>
      </c>
      <c r="D797" s="743" t="s">
        <v>5977</v>
      </c>
      <c r="E797" s="744" t="s">
        <v>4594</v>
      </c>
      <c r="F797" s="662" t="s">
        <v>4572</v>
      </c>
      <c r="G797" s="662" t="s">
        <v>4606</v>
      </c>
      <c r="H797" s="662" t="s">
        <v>576</v>
      </c>
      <c r="I797" s="662" t="s">
        <v>4607</v>
      </c>
      <c r="J797" s="662" t="s">
        <v>4608</v>
      </c>
      <c r="K797" s="662" t="s">
        <v>4609</v>
      </c>
      <c r="L797" s="663">
        <v>0</v>
      </c>
      <c r="M797" s="663">
        <v>0</v>
      </c>
      <c r="N797" s="662">
        <v>8</v>
      </c>
      <c r="O797" s="745">
        <v>4</v>
      </c>
      <c r="P797" s="663">
        <v>0</v>
      </c>
      <c r="Q797" s="678"/>
      <c r="R797" s="662">
        <v>2</v>
      </c>
      <c r="S797" s="678">
        <v>0.25</v>
      </c>
      <c r="T797" s="745">
        <v>1</v>
      </c>
      <c r="U797" s="701">
        <v>0.25</v>
      </c>
    </row>
    <row r="798" spans="1:21" ht="14.4" customHeight="1" x14ac:dyDescent="0.3">
      <c r="A798" s="661">
        <v>50</v>
      </c>
      <c r="B798" s="662" t="s">
        <v>575</v>
      </c>
      <c r="C798" s="662" t="s">
        <v>4575</v>
      </c>
      <c r="D798" s="743" t="s">
        <v>5977</v>
      </c>
      <c r="E798" s="744" t="s">
        <v>4594</v>
      </c>
      <c r="F798" s="662" t="s">
        <v>4572</v>
      </c>
      <c r="G798" s="662" t="s">
        <v>4613</v>
      </c>
      <c r="H798" s="662" t="s">
        <v>576</v>
      </c>
      <c r="I798" s="662" t="s">
        <v>4696</v>
      </c>
      <c r="J798" s="662" t="s">
        <v>4615</v>
      </c>
      <c r="K798" s="662" t="s">
        <v>845</v>
      </c>
      <c r="L798" s="663">
        <v>53.78</v>
      </c>
      <c r="M798" s="663">
        <v>53.78</v>
      </c>
      <c r="N798" s="662">
        <v>1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50</v>
      </c>
      <c r="B799" s="662" t="s">
        <v>575</v>
      </c>
      <c r="C799" s="662" t="s">
        <v>4575</v>
      </c>
      <c r="D799" s="743" t="s">
        <v>5977</v>
      </c>
      <c r="E799" s="744" t="s">
        <v>4594</v>
      </c>
      <c r="F799" s="662" t="s">
        <v>4572</v>
      </c>
      <c r="G799" s="662" t="s">
        <v>5284</v>
      </c>
      <c r="H799" s="662" t="s">
        <v>576</v>
      </c>
      <c r="I799" s="662" t="s">
        <v>810</v>
      </c>
      <c r="J799" s="662" t="s">
        <v>811</v>
      </c>
      <c r="K799" s="662" t="s">
        <v>5285</v>
      </c>
      <c r="L799" s="663">
        <v>151.51</v>
      </c>
      <c r="M799" s="663">
        <v>151.51</v>
      </c>
      <c r="N799" s="662">
        <v>1</v>
      </c>
      <c r="O799" s="745">
        <v>0.5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50</v>
      </c>
      <c r="B800" s="662" t="s">
        <v>575</v>
      </c>
      <c r="C800" s="662" t="s">
        <v>4575</v>
      </c>
      <c r="D800" s="743" t="s">
        <v>5977</v>
      </c>
      <c r="E800" s="744" t="s">
        <v>4594</v>
      </c>
      <c r="F800" s="662" t="s">
        <v>4572</v>
      </c>
      <c r="G800" s="662" t="s">
        <v>4857</v>
      </c>
      <c r="H800" s="662" t="s">
        <v>576</v>
      </c>
      <c r="I800" s="662" t="s">
        <v>5286</v>
      </c>
      <c r="J800" s="662" t="s">
        <v>5287</v>
      </c>
      <c r="K800" s="662" t="s">
        <v>4965</v>
      </c>
      <c r="L800" s="663">
        <v>0</v>
      </c>
      <c r="M800" s="663">
        <v>0</v>
      </c>
      <c r="N800" s="662">
        <v>1</v>
      </c>
      <c r="O800" s="745">
        <v>0.5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50</v>
      </c>
      <c r="B801" s="662" t="s">
        <v>575</v>
      </c>
      <c r="C801" s="662" t="s">
        <v>4575</v>
      </c>
      <c r="D801" s="743" t="s">
        <v>5977</v>
      </c>
      <c r="E801" s="744" t="s">
        <v>4594</v>
      </c>
      <c r="F801" s="662" t="s">
        <v>4572</v>
      </c>
      <c r="G801" s="662" t="s">
        <v>4707</v>
      </c>
      <c r="H801" s="662" t="s">
        <v>576</v>
      </c>
      <c r="I801" s="662" t="s">
        <v>5288</v>
      </c>
      <c r="J801" s="662" t="s">
        <v>5089</v>
      </c>
      <c r="K801" s="662" t="s">
        <v>5289</v>
      </c>
      <c r="L801" s="663">
        <v>8.7899999999999991</v>
      </c>
      <c r="M801" s="663">
        <v>17.579999999999998</v>
      </c>
      <c r="N801" s="662">
        <v>2</v>
      </c>
      <c r="O801" s="745">
        <v>1</v>
      </c>
      <c r="P801" s="663">
        <v>8.7899999999999991</v>
      </c>
      <c r="Q801" s="678">
        <v>0.5</v>
      </c>
      <c r="R801" s="662">
        <v>1</v>
      </c>
      <c r="S801" s="678">
        <v>0.5</v>
      </c>
      <c r="T801" s="745">
        <v>0.5</v>
      </c>
      <c r="U801" s="701">
        <v>0.5</v>
      </c>
    </row>
    <row r="802" spans="1:21" ht="14.4" customHeight="1" x14ac:dyDescent="0.3">
      <c r="A802" s="661">
        <v>50</v>
      </c>
      <c r="B802" s="662" t="s">
        <v>575</v>
      </c>
      <c r="C802" s="662" t="s">
        <v>4575</v>
      </c>
      <c r="D802" s="743" t="s">
        <v>5977</v>
      </c>
      <c r="E802" s="744" t="s">
        <v>4594</v>
      </c>
      <c r="F802" s="662" t="s">
        <v>4572</v>
      </c>
      <c r="G802" s="662" t="s">
        <v>5270</v>
      </c>
      <c r="H802" s="662" t="s">
        <v>576</v>
      </c>
      <c r="I802" s="662" t="s">
        <v>2238</v>
      </c>
      <c r="J802" s="662" t="s">
        <v>2239</v>
      </c>
      <c r="K802" s="662" t="s">
        <v>2240</v>
      </c>
      <c r="L802" s="663">
        <v>132.97999999999999</v>
      </c>
      <c r="M802" s="663">
        <v>132.97999999999999</v>
      </c>
      <c r="N802" s="662">
        <v>1</v>
      </c>
      <c r="O802" s="745">
        <v>0.5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50</v>
      </c>
      <c r="B803" s="662" t="s">
        <v>575</v>
      </c>
      <c r="C803" s="662" t="s">
        <v>4575</v>
      </c>
      <c r="D803" s="743" t="s">
        <v>5977</v>
      </c>
      <c r="E803" s="744" t="s">
        <v>4594</v>
      </c>
      <c r="F803" s="662" t="s">
        <v>4572</v>
      </c>
      <c r="G803" s="662" t="s">
        <v>4618</v>
      </c>
      <c r="H803" s="662" t="s">
        <v>1772</v>
      </c>
      <c r="I803" s="662" t="s">
        <v>2099</v>
      </c>
      <c r="J803" s="662" t="s">
        <v>2100</v>
      </c>
      <c r="K803" s="662" t="s">
        <v>2101</v>
      </c>
      <c r="L803" s="663">
        <v>93.43</v>
      </c>
      <c r="M803" s="663">
        <v>1308.0200000000002</v>
      </c>
      <c r="N803" s="662">
        <v>14</v>
      </c>
      <c r="O803" s="745">
        <v>8</v>
      </c>
      <c r="P803" s="663">
        <v>280.29000000000002</v>
      </c>
      <c r="Q803" s="678">
        <v>0.21428571428571427</v>
      </c>
      <c r="R803" s="662">
        <v>3</v>
      </c>
      <c r="S803" s="678">
        <v>0.21428571428571427</v>
      </c>
      <c r="T803" s="745">
        <v>2</v>
      </c>
      <c r="U803" s="701">
        <v>0.25</v>
      </c>
    </row>
    <row r="804" spans="1:21" ht="14.4" customHeight="1" x14ac:dyDescent="0.3">
      <c r="A804" s="661">
        <v>50</v>
      </c>
      <c r="B804" s="662" t="s">
        <v>575</v>
      </c>
      <c r="C804" s="662" t="s">
        <v>4575</v>
      </c>
      <c r="D804" s="743" t="s">
        <v>5977</v>
      </c>
      <c r="E804" s="744" t="s">
        <v>4594</v>
      </c>
      <c r="F804" s="662" t="s">
        <v>4572</v>
      </c>
      <c r="G804" s="662" t="s">
        <v>4618</v>
      </c>
      <c r="H804" s="662" t="s">
        <v>576</v>
      </c>
      <c r="I804" s="662" t="s">
        <v>4874</v>
      </c>
      <c r="J804" s="662" t="s">
        <v>3032</v>
      </c>
      <c r="K804" s="662" t="s">
        <v>3041</v>
      </c>
      <c r="L804" s="663">
        <v>0</v>
      </c>
      <c r="M804" s="663">
        <v>0</v>
      </c>
      <c r="N804" s="662">
        <v>1</v>
      </c>
      <c r="O804" s="745">
        <v>0.5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50</v>
      </c>
      <c r="B805" s="662" t="s">
        <v>575</v>
      </c>
      <c r="C805" s="662" t="s">
        <v>4575</v>
      </c>
      <c r="D805" s="743" t="s">
        <v>5977</v>
      </c>
      <c r="E805" s="744" t="s">
        <v>4594</v>
      </c>
      <c r="F805" s="662" t="s">
        <v>4572</v>
      </c>
      <c r="G805" s="662" t="s">
        <v>4621</v>
      </c>
      <c r="H805" s="662" t="s">
        <v>576</v>
      </c>
      <c r="I805" s="662" t="s">
        <v>4622</v>
      </c>
      <c r="J805" s="662" t="s">
        <v>4623</v>
      </c>
      <c r="K805" s="662" t="s">
        <v>1792</v>
      </c>
      <c r="L805" s="663">
        <v>0</v>
      </c>
      <c r="M805" s="663">
        <v>0</v>
      </c>
      <c r="N805" s="662">
        <v>2</v>
      </c>
      <c r="O805" s="745">
        <v>1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50</v>
      </c>
      <c r="B806" s="662" t="s">
        <v>575</v>
      </c>
      <c r="C806" s="662" t="s">
        <v>4575</v>
      </c>
      <c r="D806" s="743" t="s">
        <v>5977</v>
      </c>
      <c r="E806" s="744" t="s">
        <v>4594</v>
      </c>
      <c r="F806" s="662" t="s">
        <v>4572</v>
      </c>
      <c r="G806" s="662" t="s">
        <v>4621</v>
      </c>
      <c r="H806" s="662" t="s">
        <v>576</v>
      </c>
      <c r="I806" s="662" t="s">
        <v>1119</v>
      </c>
      <c r="J806" s="662" t="s">
        <v>1110</v>
      </c>
      <c r="K806" s="662" t="s">
        <v>845</v>
      </c>
      <c r="L806" s="663">
        <v>26.37</v>
      </c>
      <c r="M806" s="663">
        <v>158.22</v>
      </c>
      <c r="N806" s="662">
        <v>6</v>
      </c>
      <c r="O806" s="745">
        <v>3</v>
      </c>
      <c r="P806" s="663">
        <v>26.37</v>
      </c>
      <c r="Q806" s="678">
        <v>0.16666666666666669</v>
      </c>
      <c r="R806" s="662">
        <v>1</v>
      </c>
      <c r="S806" s="678">
        <v>0.16666666666666666</v>
      </c>
      <c r="T806" s="745">
        <v>0.5</v>
      </c>
      <c r="U806" s="701">
        <v>0.16666666666666666</v>
      </c>
    </row>
    <row r="807" spans="1:21" ht="14.4" customHeight="1" x14ac:dyDescent="0.3">
      <c r="A807" s="661">
        <v>50</v>
      </c>
      <c r="B807" s="662" t="s">
        <v>575</v>
      </c>
      <c r="C807" s="662" t="s">
        <v>4575</v>
      </c>
      <c r="D807" s="743" t="s">
        <v>5977</v>
      </c>
      <c r="E807" s="744" t="s">
        <v>4594</v>
      </c>
      <c r="F807" s="662" t="s">
        <v>4572</v>
      </c>
      <c r="G807" s="662" t="s">
        <v>4621</v>
      </c>
      <c r="H807" s="662" t="s">
        <v>576</v>
      </c>
      <c r="I807" s="662" t="s">
        <v>4876</v>
      </c>
      <c r="J807" s="662" t="s">
        <v>4877</v>
      </c>
      <c r="K807" s="662" t="s">
        <v>4878</v>
      </c>
      <c r="L807" s="663">
        <v>0</v>
      </c>
      <c r="M807" s="663">
        <v>0</v>
      </c>
      <c r="N807" s="662">
        <v>1</v>
      </c>
      <c r="O807" s="745">
        <v>0.5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50</v>
      </c>
      <c r="B808" s="662" t="s">
        <v>575</v>
      </c>
      <c r="C808" s="662" t="s">
        <v>4575</v>
      </c>
      <c r="D808" s="743" t="s">
        <v>5977</v>
      </c>
      <c r="E808" s="744" t="s">
        <v>4594</v>
      </c>
      <c r="F808" s="662" t="s">
        <v>4572</v>
      </c>
      <c r="G808" s="662" t="s">
        <v>4621</v>
      </c>
      <c r="H808" s="662" t="s">
        <v>576</v>
      </c>
      <c r="I808" s="662" t="s">
        <v>1125</v>
      </c>
      <c r="J808" s="662" t="s">
        <v>1110</v>
      </c>
      <c r="K808" s="662" t="s">
        <v>1126</v>
      </c>
      <c r="L808" s="663">
        <v>10.55</v>
      </c>
      <c r="M808" s="663">
        <v>10.55</v>
      </c>
      <c r="N808" s="662">
        <v>1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50</v>
      </c>
      <c r="B809" s="662" t="s">
        <v>575</v>
      </c>
      <c r="C809" s="662" t="s">
        <v>4575</v>
      </c>
      <c r="D809" s="743" t="s">
        <v>5977</v>
      </c>
      <c r="E809" s="744" t="s">
        <v>4594</v>
      </c>
      <c r="F809" s="662" t="s">
        <v>4572</v>
      </c>
      <c r="G809" s="662" t="s">
        <v>4628</v>
      </c>
      <c r="H809" s="662" t="s">
        <v>1772</v>
      </c>
      <c r="I809" s="662" t="s">
        <v>5277</v>
      </c>
      <c r="J809" s="662" t="s">
        <v>1867</v>
      </c>
      <c r="K809" s="662" t="s">
        <v>5278</v>
      </c>
      <c r="L809" s="663">
        <v>146.9</v>
      </c>
      <c r="M809" s="663">
        <v>146.9</v>
      </c>
      <c r="N809" s="662">
        <v>1</v>
      </c>
      <c r="O809" s="745">
        <v>0.5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50</v>
      </c>
      <c r="B810" s="662" t="s">
        <v>575</v>
      </c>
      <c r="C810" s="662" t="s">
        <v>4575</v>
      </c>
      <c r="D810" s="743" t="s">
        <v>5977</v>
      </c>
      <c r="E810" s="744" t="s">
        <v>4594</v>
      </c>
      <c r="F810" s="662" t="s">
        <v>4572</v>
      </c>
      <c r="G810" s="662" t="s">
        <v>4630</v>
      </c>
      <c r="H810" s="662" t="s">
        <v>576</v>
      </c>
      <c r="I810" s="662" t="s">
        <v>4928</v>
      </c>
      <c r="J810" s="662" t="s">
        <v>639</v>
      </c>
      <c r="K810" s="662" t="s">
        <v>1147</v>
      </c>
      <c r="L810" s="663">
        <v>0</v>
      </c>
      <c r="M810" s="663">
        <v>0</v>
      </c>
      <c r="N810" s="662">
        <v>2</v>
      </c>
      <c r="O810" s="745">
        <v>1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50</v>
      </c>
      <c r="B811" s="662" t="s">
        <v>575</v>
      </c>
      <c r="C811" s="662" t="s">
        <v>4575</v>
      </c>
      <c r="D811" s="743" t="s">
        <v>5977</v>
      </c>
      <c r="E811" s="744" t="s">
        <v>4594</v>
      </c>
      <c r="F811" s="662" t="s">
        <v>4572</v>
      </c>
      <c r="G811" s="662" t="s">
        <v>4630</v>
      </c>
      <c r="H811" s="662" t="s">
        <v>576</v>
      </c>
      <c r="I811" s="662" t="s">
        <v>896</v>
      </c>
      <c r="J811" s="662" t="s">
        <v>1301</v>
      </c>
      <c r="K811" s="662" t="s">
        <v>4721</v>
      </c>
      <c r="L811" s="663">
        <v>17.559999999999999</v>
      </c>
      <c r="M811" s="663">
        <v>35.119999999999997</v>
      </c>
      <c r="N811" s="662">
        <v>2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50</v>
      </c>
      <c r="B812" s="662" t="s">
        <v>575</v>
      </c>
      <c r="C812" s="662" t="s">
        <v>4575</v>
      </c>
      <c r="D812" s="743" t="s">
        <v>5977</v>
      </c>
      <c r="E812" s="744" t="s">
        <v>4594</v>
      </c>
      <c r="F812" s="662" t="s">
        <v>4572</v>
      </c>
      <c r="G812" s="662" t="s">
        <v>4630</v>
      </c>
      <c r="H812" s="662" t="s">
        <v>576</v>
      </c>
      <c r="I812" s="662" t="s">
        <v>5290</v>
      </c>
      <c r="J812" s="662" t="s">
        <v>5291</v>
      </c>
      <c r="K812" s="662" t="s">
        <v>4717</v>
      </c>
      <c r="L812" s="663">
        <v>0</v>
      </c>
      <c r="M812" s="663">
        <v>0</v>
      </c>
      <c r="N812" s="662">
        <v>1</v>
      </c>
      <c r="O812" s="745">
        <v>0.5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50</v>
      </c>
      <c r="B813" s="662" t="s">
        <v>575</v>
      </c>
      <c r="C813" s="662" t="s">
        <v>4575</v>
      </c>
      <c r="D813" s="743" t="s">
        <v>5977</v>
      </c>
      <c r="E813" s="744" t="s">
        <v>4594</v>
      </c>
      <c r="F813" s="662" t="s">
        <v>4572</v>
      </c>
      <c r="G813" s="662" t="s">
        <v>4636</v>
      </c>
      <c r="H813" s="662" t="s">
        <v>1772</v>
      </c>
      <c r="I813" s="662" t="s">
        <v>1824</v>
      </c>
      <c r="J813" s="662" t="s">
        <v>1821</v>
      </c>
      <c r="K813" s="662" t="s">
        <v>4363</v>
      </c>
      <c r="L813" s="663">
        <v>923.74</v>
      </c>
      <c r="M813" s="663">
        <v>1847.48</v>
      </c>
      <c r="N813" s="662">
        <v>2</v>
      </c>
      <c r="O813" s="745">
        <v>1</v>
      </c>
      <c r="P813" s="663">
        <v>923.74</v>
      </c>
      <c r="Q813" s="678">
        <v>0.5</v>
      </c>
      <c r="R813" s="662">
        <v>1</v>
      </c>
      <c r="S813" s="678">
        <v>0.5</v>
      </c>
      <c r="T813" s="745">
        <v>0.5</v>
      </c>
      <c r="U813" s="701">
        <v>0.5</v>
      </c>
    </row>
    <row r="814" spans="1:21" ht="14.4" customHeight="1" x14ac:dyDescent="0.3">
      <c r="A814" s="661">
        <v>50</v>
      </c>
      <c r="B814" s="662" t="s">
        <v>575</v>
      </c>
      <c r="C814" s="662" t="s">
        <v>4575</v>
      </c>
      <c r="D814" s="743" t="s">
        <v>5977</v>
      </c>
      <c r="E814" s="744" t="s">
        <v>4594</v>
      </c>
      <c r="F814" s="662" t="s">
        <v>4572</v>
      </c>
      <c r="G814" s="662" t="s">
        <v>4636</v>
      </c>
      <c r="H814" s="662" t="s">
        <v>1772</v>
      </c>
      <c r="I814" s="662" t="s">
        <v>1885</v>
      </c>
      <c r="J814" s="662" t="s">
        <v>1879</v>
      </c>
      <c r="K814" s="662" t="s">
        <v>4358</v>
      </c>
      <c r="L814" s="663">
        <v>2309.36</v>
      </c>
      <c r="M814" s="663">
        <v>2309.36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50</v>
      </c>
      <c r="B815" s="662" t="s">
        <v>575</v>
      </c>
      <c r="C815" s="662" t="s">
        <v>4575</v>
      </c>
      <c r="D815" s="743" t="s">
        <v>5977</v>
      </c>
      <c r="E815" s="744" t="s">
        <v>4594</v>
      </c>
      <c r="F815" s="662" t="s">
        <v>4572</v>
      </c>
      <c r="G815" s="662" t="s">
        <v>4637</v>
      </c>
      <c r="H815" s="662" t="s">
        <v>1772</v>
      </c>
      <c r="I815" s="662" t="s">
        <v>4638</v>
      </c>
      <c r="J815" s="662" t="s">
        <v>4639</v>
      </c>
      <c r="K815" s="662" t="s">
        <v>1136</v>
      </c>
      <c r="L815" s="663">
        <v>39.729999999999997</v>
      </c>
      <c r="M815" s="663">
        <v>39.729999999999997</v>
      </c>
      <c r="N815" s="662">
        <v>1</v>
      </c>
      <c r="O815" s="745">
        <v>1</v>
      </c>
      <c r="P815" s="663">
        <v>39.729999999999997</v>
      </c>
      <c r="Q815" s="678">
        <v>1</v>
      </c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50</v>
      </c>
      <c r="B816" s="662" t="s">
        <v>575</v>
      </c>
      <c r="C816" s="662" t="s">
        <v>4575</v>
      </c>
      <c r="D816" s="743" t="s">
        <v>5977</v>
      </c>
      <c r="E816" s="744" t="s">
        <v>4594</v>
      </c>
      <c r="F816" s="662" t="s">
        <v>4572</v>
      </c>
      <c r="G816" s="662" t="s">
        <v>4637</v>
      </c>
      <c r="H816" s="662" t="s">
        <v>1772</v>
      </c>
      <c r="I816" s="662" t="s">
        <v>2006</v>
      </c>
      <c r="J816" s="662" t="s">
        <v>2007</v>
      </c>
      <c r="K816" s="662" t="s">
        <v>1610</v>
      </c>
      <c r="L816" s="663">
        <v>31.09</v>
      </c>
      <c r="M816" s="663">
        <v>62.18</v>
      </c>
      <c r="N816" s="662">
        <v>2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50</v>
      </c>
      <c r="B817" s="662" t="s">
        <v>575</v>
      </c>
      <c r="C817" s="662" t="s">
        <v>4575</v>
      </c>
      <c r="D817" s="743" t="s">
        <v>5977</v>
      </c>
      <c r="E817" s="744" t="s">
        <v>4594</v>
      </c>
      <c r="F817" s="662" t="s">
        <v>4572</v>
      </c>
      <c r="G817" s="662" t="s">
        <v>4641</v>
      </c>
      <c r="H817" s="662" t="s">
        <v>576</v>
      </c>
      <c r="I817" s="662" t="s">
        <v>4936</v>
      </c>
      <c r="J817" s="662" t="s">
        <v>4937</v>
      </c>
      <c r="K817" s="662" t="s">
        <v>4938</v>
      </c>
      <c r="L817" s="663">
        <v>57.64</v>
      </c>
      <c r="M817" s="663">
        <v>57.64</v>
      </c>
      <c r="N817" s="662">
        <v>1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50</v>
      </c>
      <c r="B818" s="662" t="s">
        <v>575</v>
      </c>
      <c r="C818" s="662" t="s">
        <v>4575</v>
      </c>
      <c r="D818" s="743" t="s">
        <v>5977</v>
      </c>
      <c r="E818" s="744" t="s">
        <v>4594</v>
      </c>
      <c r="F818" s="662" t="s">
        <v>4572</v>
      </c>
      <c r="G818" s="662" t="s">
        <v>4647</v>
      </c>
      <c r="H818" s="662" t="s">
        <v>1772</v>
      </c>
      <c r="I818" s="662" t="s">
        <v>1913</v>
      </c>
      <c r="J818" s="662" t="s">
        <v>1914</v>
      </c>
      <c r="K818" s="662" t="s">
        <v>1402</v>
      </c>
      <c r="L818" s="663">
        <v>48.27</v>
      </c>
      <c r="M818" s="663">
        <v>144.81</v>
      </c>
      <c r="N818" s="662">
        <v>3</v>
      </c>
      <c r="O818" s="745">
        <v>1.5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50</v>
      </c>
      <c r="B819" s="662" t="s">
        <v>575</v>
      </c>
      <c r="C819" s="662" t="s">
        <v>4575</v>
      </c>
      <c r="D819" s="743" t="s">
        <v>5977</v>
      </c>
      <c r="E819" s="744" t="s">
        <v>4594</v>
      </c>
      <c r="F819" s="662" t="s">
        <v>4572</v>
      </c>
      <c r="G819" s="662" t="s">
        <v>4647</v>
      </c>
      <c r="H819" s="662" t="s">
        <v>1772</v>
      </c>
      <c r="I819" s="662" t="s">
        <v>3586</v>
      </c>
      <c r="J819" s="662" t="s">
        <v>2049</v>
      </c>
      <c r="K819" s="662" t="s">
        <v>1847</v>
      </c>
      <c r="L819" s="663">
        <v>96.53</v>
      </c>
      <c r="M819" s="663">
        <v>96.53</v>
      </c>
      <c r="N819" s="662">
        <v>1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50</v>
      </c>
      <c r="B820" s="662" t="s">
        <v>575</v>
      </c>
      <c r="C820" s="662" t="s">
        <v>4575</v>
      </c>
      <c r="D820" s="743" t="s">
        <v>5977</v>
      </c>
      <c r="E820" s="744" t="s">
        <v>4594</v>
      </c>
      <c r="F820" s="662" t="s">
        <v>4572</v>
      </c>
      <c r="G820" s="662" t="s">
        <v>4725</v>
      </c>
      <c r="H820" s="662" t="s">
        <v>1772</v>
      </c>
      <c r="I820" s="662" t="s">
        <v>1998</v>
      </c>
      <c r="J820" s="662" t="s">
        <v>1999</v>
      </c>
      <c r="K820" s="662" t="s">
        <v>2000</v>
      </c>
      <c r="L820" s="663">
        <v>234.91</v>
      </c>
      <c r="M820" s="663">
        <v>234.91</v>
      </c>
      <c r="N820" s="662">
        <v>1</v>
      </c>
      <c r="O820" s="745">
        <v>0.5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50</v>
      </c>
      <c r="B821" s="662" t="s">
        <v>575</v>
      </c>
      <c r="C821" s="662" t="s">
        <v>4575</v>
      </c>
      <c r="D821" s="743" t="s">
        <v>5977</v>
      </c>
      <c r="E821" s="744" t="s">
        <v>4594</v>
      </c>
      <c r="F821" s="662" t="s">
        <v>4572</v>
      </c>
      <c r="G821" s="662" t="s">
        <v>4648</v>
      </c>
      <c r="H821" s="662" t="s">
        <v>1772</v>
      </c>
      <c r="I821" s="662" t="s">
        <v>1919</v>
      </c>
      <c r="J821" s="662" t="s">
        <v>4388</v>
      </c>
      <c r="K821" s="662" t="s">
        <v>1276</v>
      </c>
      <c r="L821" s="663">
        <v>97.26</v>
      </c>
      <c r="M821" s="663">
        <v>97.26</v>
      </c>
      <c r="N821" s="662">
        <v>1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50</v>
      </c>
      <c r="B822" s="662" t="s">
        <v>575</v>
      </c>
      <c r="C822" s="662" t="s">
        <v>4575</v>
      </c>
      <c r="D822" s="743" t="s">
        <v>5977</v>
      </c>
      <c r="E822" s="744" t="s">
        <v>4594</v>
      </c>
      <c r="F822" s="662" t="s">
        <v>4572</v>
      </c>
      <c r="G822" s="662" t="s">
        <v>4650</v>
      </c>
      <c r="H822" s="662" t="s">
        <v>1772</v>
      </c>
      <c r="I822" s="662" t="s">
        <v>1805</v>
      </c>
      <c r="J822" s="662" t="s">
        <v>4385</v>
      </c>
      <c r="K822" s="662" t="s">
        <v>1136</v>
      </c>
      <c r="L822" s="663">
        <v>96.53</v>
      </c>
      <c r="M822" s="663">
        <v>193.06</v>
      </c>
      <c r="N822" s="662">
        <v>2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50</v>
      </c>
      <c r="B823" s="662" t="s">
        <v>575</v>
      </c>
      <c r="C823" s="662" t="s">
        <v>4575</v>
      </c>
      <c r="D823" s="743" t="s">
        <v>5977</v>
      </c>
      <c r="E823" s="744" t="s">
        <v>4594</v>
      </c>
      <c r="F823" s="662" t="s">
        <v>4572</v>
      </c>
      <c r="G823" s="662" t="s">
        <v>4650</v>
      </c>
      <c r="H823" s="662" t="s">
        <v>1772</v>
      </c>
      <c r="I823" s="662" t="s">
        <v>4958</v>
      </c>
      <c r="J823" s="662" t="s">
        <v>1776</v>
      </c>
      <c r="K823" s="662" t="s">
        <v>4959</v>
      </c>
      <c r="L823" s="663">
        <v>0</v>
      </c>
      <c r="M823" s="663">
        <v>0</v>
      </c>
      <c r="N823" s="662">
        <v>1</v>
      </c>
      <c r="O823" s="745">
        <v>0.5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50</v>
      </c>
      <c r="B824" s="662" t="s">
        <v>575</v>
      </c>
      <c r="C824" s="662" t="s">
        <v>4575</v>
      </c>
      <c r="D824" s="743" t="s">
        <v>5977</v>
      </c>
      <c r="E824" s="744" t="s">
        <v>4594</v>
      </c>
      <c r="F824" s="662" t="s">
        <v>4572</v>
      </c>
      <c r="G824" s="662" t="s">
        <v>4650</v>
      </c>
      <c r="H824" s="662" t="s">
        <v>1772</v>
      </c>
      <c r="I824" s="662" t="s">
        <v>1870</v>
      </c>
      <c r="J824" s="662" t="s">
        <v>4386</v>
      </c>
      <c r="K824" s="662" t="s">
        <v>1055</v>
      </c>
      <c r="L824" s="663">
        <v>48.27</v>
      </c>
      <c r="M824" s="663">
        <v>241.35000000000002</v>
      </c>
      <c r="N824" s="662">
        <v>5</v>
      </c>
      <c r="O824" s="745">
        <v>3</v>
      </c>
      <c r="P824" s="663">
        <v>48.27</v>
      </c>
      <c r="Q824" s="678">
        <v>0.19999999999999998</v>
      </c>
      <c r="R824" s="662">
        <v>1</v>
      </c>
      <c r="S824" s="678">
        <v>0.2</v>
      </c>
      <c r="T824" s="745">
        <v>0.5</v>
      </c>
      <c r="U824" s="701">
        <v>0.16666666666666666</v>
      </c>
    </row>
    <row r="825" spans="1:21" ht="14.4" customHeight="1" x14ac:dyDescent="0.3">
      <c r="A825" s="661">
        <v>50</v>
      </c>
      <c r="B825" s="662" t="s">
        <v>575</v>
      </c>
      <c r="C825" s="662" t="s">
        <v>4575</v>
      </c>
      <c r="D825" s="743" t="s">
        <v>5977</v>
      </c>
      <c r="E825" s="744" t="s">
        <v>4594</v>
      </c>
      <c r="F825" s="662" t="s">
        <v>4572</v>
      </c>
      <c r="G825" s="662" t="s">
        <v>4734</v>
      </c>
      <c r="H825" s="662" t="s">
        <v>1772</v>
      </c>
      <c r="I825" s="662" t="s">
        <v>2012</v>
      </c>
      <c r="J825" s="662" t="s">
        <v>2003</v>
      </c>
      <c r="K825" s="662" t="s">
        <v>2013</v>
      </c>
      <c r="L825" s="663">
        <v>278.64</v>
      </c>
      <c r="M825" s="663">
        <v>278.64</v>
      </c>
      <c r="N825" s="662">
        <v>1</v>
      </c>
      <c r="O825" s="745">
        <v>0.5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50</v>
      </c>
      <c r="B826" s="662" t="s">
        <v>575</v>
      </c>
      <c r="C826" s="662" t="s">
        <v>4575</v>
      </c>
      <c r="D826" s="743" t="s">
        <v>5977</v>
      </c>
      <c r="E826" s="744" t="s">
        <v>4594</v>
      </c>
      <c r="F826" s="662" t="s">
        <v>4572</v>
      </c>
      <c r="G826" s="662" t="s">
        <v>4656</v>
      </c>
      <c r="H826" s="662" t="s">
        <v>576</v>
      </c>
      <c r="I826" s="662" t="s">
        <v>2448</v>
      </c>
      <c r="J826" s="662" t="s">
        <v>799</v>
      </c>
      <c r="K826" s="662" t="s">
        <v>4657</v>
      </c>
      <c r="L826" s="663">
        <v>42.08</v>
      </c>
      <c r="M826" s="663">
        <v>84.16</v>
      </c>
      <c r="N826" s="662">
        <v>2</v>
      </c>
      <c r="O826" s="745">
        <v>1</v>
      </c>
      <c r="P826" s="663">
        <v>42.08</v>
      </c>
      <c r="Q826" s="678">
        <v>0.5</v>
      </c>
      <c r="R826" s="662">
        <v>1</v>
      </c>
      <c r="S826" s="678">
        <v>0.5</v>
      </c>
      <c r="T826" s="745">
        <v>0.5</v>
      </c>
      <c r="U826" s="701">
        <v>0.5</v>
      </c>
    </row>
    <row r="827" spans="1:21" ht="14.4" customHeight="1" x14ac:dyDescent="0.3">
      <c r="A827" s="661">
        <v>50</v>
      </c>
      <c r="B827" s="662" t="s">
        <v>575</v>
      </c>
      <c r="C827" s="662" t="s">
        <v>4575</v>
      </c>
      <c r="D827" s="743" t="s">
        <v>5977</v>
      </c>
      <c r="E827" s="744" t="s">
        <v>4594</v>
      </c>
      <c r="F827" s="662" t="s">
        <v>4572</v>
      </c>
      <c r="G827" s="662" t="s">
        <v>4656</v>
      </c>
      <c r="H827" s="662" t="s">
        <v>576</v>
      </c>
      <c r="I827" s="662" t="s">
        <v>2448</v>
      </c>
      <c r="J827" s="662" t="s">
        <v>799</v>
      </c>
      <c r="K827" s="662" t="s">
        <v>4657</v>
      </c>
      <c r="L827" s="663">
        <v>30.47</v>
      </c>
      <c r="M827" s="663">
        <v>30.47</v>
      </c>
      <c r="N827" s="662">
        <v>1</v>
      </c>
      <c r="O827" s="745">
        <v>0.5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50</v>
      </c>
      <c r="B828" s="662" t="s">
        <v>575</v>
      </c>
      <c r="C828" s="662" t="s">
        <v>4575</v>
      </c>
      <c r="D828" s="743" t="s">
        <v>5977</v>
      </c>
      <c r="E828" s="744" t="s">
        <v>4594</v>
      </c>
      <c r="F828" s="662" t="s">
        <v>4572</v>
      </c>
      <c r="G828" s="662" t="s">
        <v>4656</v>
      </c>
      <c r="H828" s="662" t="s">
        <v>576</v>
      </c>
      <c r="I828" s="662" t="s">
        <v>5292</v>
      </c>
      <c r="J828" s="662" t="s">
        <v>5293</v>
      </c>
      <c r="K828" s="662" t="s">
        <v>5294</v>
      </c>
      <c r="L828" s="663">
        <v>194.19</v>
      </c>
      <c r="M828" s="663">
        <v>194.19</v>
      </c>
      <c r="N828" s="662">
        <v>1</v>
      </c>
      <c r="O828" s="745">
        <v>0.5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50</v>
      </c>
      <c r="B829" s="662" t="s">
        <v>575</v>
      </c>
      <c r="C829" s="662" t="s">
        <v>4575</v>
      </c>
      <c r="D829" s="743" t="s">
        <v>5977</v>
      </c>
      <c r="E829" s="744" t="s">
        <v>4594</v>
      </c>
      <c r="F829" s="662" t="s">
        <v>4572</v>
      </c>
      <c r="G829" s="662" t="s">
        <v>4658</v>
      </c>
      <c r="H829" s="662" t="s">
        <v>576</v>
      </c>
      <c r="I829" s="662" t="s">
        <v>2219</v>
      </c>
      <c r="J829" s="662" t="s">
        <v>2220</v>
      </c>
      <c r="K829" s="662" t="s">
        <v>4659</v>
      </c>
      <c r="L829" s="663">
        <v>22.44</v>
      </c>
      <c r="M829" s="663">
        <v>44.88</v>
      </c>
      <c r="N829" s="662">
        <v>2</v>
      </c>
      <c r="O829" s="745">
        <v>1.5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50</v>
      </c>
      <c r="B830" s="662" t="s">
        <v>575</v>
      </c>
      <c r="C830" s="662" t="s">
        <v>4575</v>
      </c>
      <c r="D830" s="743" t="s">
        <v>5977</v>
      </c>
      <c r="E830" s="744" t="s">
        <v>4594</v>
      </c>
      <c r="F830" s="662" t="s">
        <v>4572</v>
      </c>
      <c r="G830" s="662" t="s">
        <v>4662</v>
      </c>
      <c r="H830" s="662" t="s">
        <v>1772</v>
      </c>
      <c r="I830" s="662" t="s">
        <v>1801</v>
      </c>
      <c r="J830" s="662" t="s">
        <v>1802</v>
      </c>
      <c r="K830" s="662" t="s">
        <v>4397</v>
      </c>
      <c r="L830" s="663">
        <v>131.54</v>
      </c>
      <c r="M830" s="663">
        <v>131.54</v>
      </c>
      <c r="N830" s="662">
        <v>1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50</v>
      </c>
      <c r="B831" s="662" t="s">
        <v>575</v>
      </c>
      <c r="C831" s="662" t="s">
        <v>4575</v>
      </c>
      <c r="D831" s="743" t="s">
        <v>5977</v>
      </c>
      <c r="E831" s="744" t="s">
        <v>4594</v>
      </c>
      <c r="F831" s="662" t="s">
        <v>4572</v>
      </c>
      <c r="G831" s="662" t="s">
        <v>4663</v>
      </c>
      <c r="H831" s="662" t="s">
        <v>1772</v>
      </c>
      <c r="I831" s="662" t="s">
        <v>1972</v>
      </c>
      <c r="J831" s="662" t="s">
        <v>1973</v>
      </c>
      <c r="K831" s="662" t="s">
        <v>608</v>
      </c>
      <c r="L831" s="663">
        <v>109.97</v>
      </c>
      <c r="M831" s="663">
        <v>109.97</v>
      </c>
      <c r="N831" s="662">
        <v>1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50</v>
      </c>
      <c r="B832" s="662" t="s">
        <v>575</v>
      </c>
      <c r="C832" s="662" t="s">
        <v>4575</v>
      </c>
      <c r="D832" s="743" t="s">
        <v>5977</v>
      </c>
      <c r="E832" s="744" t="s">
        <v>4594</v>
      </c>
      <c r="F832" s="662" t="s">
        <v>4572</v>
      </c>
      <c r="G832" s="662" t="s">
        <v>4745</v>
      </c>
      <c r="H832" s="662" t="s">
        <v>576</v>
      </c>
      <c r="I832" s="662" t="s">
        <v>2721</v>
      </c>
      <c r="J832" s="662" t="s">
        <v>1690</v>
      </c>
      <c r="K832" s="662" t="s">
        <v>5295</v>
      </c>
      <c r="L832" s="663">
        <v>66.63</v>
      </c>
      <c r="M832" s="663">
        <v>66.63</v>
      </c>
      <c r="N832" s="662">
        <v>1</v>
      </c>
      <c r="O832" s="745">
        <v>1</v>
      </c>
      <c r="P832" s="663">
        <v>66.63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50</v>
      </c>
      <c r="B833" s="662" t="s">
        <v>575</v>
      </c>
      <c r="C833" s="662" t="s">
        <v>4575</v>
      </c>
      <c r="D833" s="743" t="s">
        <v>5977</v>
      </c>
      <c r="E833" s="744" t="s">
        <v>4594</v>
      </c>
      <c r="F833" s="662" t="s">
        <v>4572</v>
      </c>
      <c r="G833" s="662" t="s">
        <v>4668</v>
      </c>
      <c r="H833" s="662" t="s">
        <v>1772</v>
      </c>
      <c r="I833" s="662" t="s">
        <v>5009</v>
      </c>
      <c r="J833" s="662" t="s">
        <v>1899</v>
      </c>
      <c r="K833" s="662" t="s">
        <v>5010</v>
      </c>
      <c r="L833" s="663">
        <v>0</v>
      </c>
      <c r="M833" s="663">
        <v>0</v>
      </c>
      <c r="N833" s="662">
        <v>2</v>
      </c>
      <c r="O833" s="745">
        <v>1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50</v>
      </c>
      <c r="B834" s="662" t="s">
        <v>575</v>
      </c>
      <c r="C834" s="662" t="s">
        <v>4575</v>
      </c>
      <c r="D834" s="743" t="s">
        <v>5977</v>
      </c>
      <c r="E834" s="744" t="s">
        <v>4594</v>
      </c>
      <c r="F834" s="662" t="s">
        <v>4572</v>
      </c>
      <c r="G834" s="662" t="s">
        <v>4668</v>
      </c>
      <c r="H834" s="662" t="s">
        <v>1772</v>
      </c>
      <c r="I834" s="662" t="s">
        <v>1990</v>
      </c>
      <c r="J834" s="662" t="s">
        <v>4353</v>
      </c>
      <c r="K834" s="662" t="s">
        <v>4354</v>
      </c>
      <c r="L834" s="663">
        <v>120.61</v>
      </c>
      <c r="M834" s="663">
        <v>241.22</v>
      </c>
      <c r="N834" s="662">
        <v>2</v>
      </c>
      <c r="O834" s="745">
        <v>1.5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50</v>
      </c>
      <c r="B835" s="662" t="s">
        <v>575</v>
      </c>
      <c r="C835" s="662" t="s">
        <v>4575</v>
      </c>
      <c r="D835" s="743" t="s">
        <v>5977</v>
      </c>
      <c r="E835" s="744" t="s">
        <v>4594</v>
      </c>
      <c r="F835" s="662" t="s">
        <v>4572</v>
      </c>
      <c r="G835" s="662" t="s">
        <v>4668</v>
      </c>
      <c r="H835" s="662" t="s">
        <v>1772</v>
      </c>
      <c r="I835" s="662" t="s">
        <v>1909</v>
      </c>
      <c r="J835" s="662" t="s">
        <v>4355</v>
      </c>
      <c r="K835" s="662" t="s">
        <v>1130</v>
      </c>
      <c r="L835" s="663">
        <v>184.74</v>
      </c>
      <c r="M835" s="663">
        <v>1662.66</v>
      </c>
      <c r="N835" s="662">
        <v>9</v>
      </c>
      <c r="O835" s="745">
        <v>5.5</v>
      </c>
      <c r="P835" s="663">
        <v>738.96</v>
      </c>
      <c r="Q835" s="678">
        <v>0.44444444444444442</v>
      </c>
      <c r="R835" s="662">
        <v>4</v>
      </c>
      <c r="S835" s="678">
        <v>0.44444444444444442</v>
      </c>
      <c r="T835" s="745">
        <v>2.5</v>
      </c>
      <c r="U835" s="701">
        <v>0.45454545454545453</v>
      </c>
    </row>
    <row r="836" spans="1:21" ht="14.4" customHeight="1" x14ac:dyDescent="0.3">
      <c r="A836" s="661">
        <v>50</v>
      </c>
      <c r="B836" s="662" t="s">
        <v>575</v>
      </c>
      <c r="C836" s="662" t="s">
        <v>4575</v>
      </c>
      <c r="D836" s="743" t="s">
        <v>5977</v>
      </c>
      <c r="E836" s="744" t="s">
        <v>4594</v>
      </c>
      <c r="F836" s="662" t="s">
        <v>4572</v>
      </c>
      <c r="G836" s="662" t="s">
        <v>4669</v>
      </c>
      <c r="H836" s="662" t="s">
        <v>576</v>
      </c>
      <c r="I836" s="662" t="s">
        <v>1692</v>
      </c>
      <c r="J836" s="662" t="s">
        <v>1693</v>
      </c>
      <c r="K836" s="662" t="s">
        <v>5218</v>
      </c>
      <c r="L836" s="663">
        <v>140.38</v>
      </c>
      <c r="M836" s="663">
        <v>140.38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50</v>
      </c>
      <c r="B837" s="662" t="s">
        <v>575</v>
      </c>
      <c r="C837" s="662" t="s">
        <v>4575</v>
      </c>
      <c r="D837" s="743" t="s">
        <v>5977</v>
      </c>
      <c r="E837" s="744" t="s">
        <v>4595</v>
      </c>
      <c r="F837" s="662" t="s">
        <v>4572</v>
      </c>
      <c r="G837" s="662" t="s">
        <v>4673</v>
      </c>
      <c r="H837" s="662" t="s">
        <v>576</v>
      </c>
      <c r="I837" s="662" t="s">
        <v>4784</v>
      </c>
      <c r="J837" s="662" t="s">
        <v>4785</v>
      </c>
      <c r="K837" s="662" t="s">
        <v>4490</v>
      </c>
      <c r="L837" s="663">
        <v>4.7</v>
      </c>
      <c r="M837" s="663">
        <v>4.7</v>
      </c>
      <c r="N837" s="662">
        <v>1</v>
      </c>
      <c r="O837" s="745">
        <v>0.5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50</v>
      </c>
      <c r="B838" s="662" t="s">
        <v>575</v>
      </c>
      <c r="C838" s="662" t="s">
        <v>4575</v>
      </c>
      <c r="D838" s="743" t="s">
        <v>5977</v>
      </c>
      <c r="E838" s="744" t="s">
        <v>4595</v>
      </c>
      <c r="F838" s="662" t="s">
        <v>4572</v>
      </c>
      <c r="G838" s="662" t="s">
        <v>4601</v>
      </c>
      <c r="H838" s="662" t="s">
        <v>1772</v>
      </c>
      <c r="I838" s="662" t="s">
        <v>1794</v>
      </c>
      <c r="J838" s="662" t="s">
        <v>1795</v>
      </c>
      <c r="K838" s="662" t="s">
        <v>4373</v>
      </c>
      <c r="L838" s="663">
        <v>72</v>
      </c>
      <c r="M838" s="663">
        <v>216</v>
      </c>
      <c r="N838" s="662">
        <v>3</v>
      </c>
      <c r="O838" s="745">
        <v>2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50</v>
      </c>
      <c r="B839" s="662" t="s">
        <v>575</v>
      </c>
      <c r="C839" s="662" t="s">
        <v>4575</v>
      </c>
      <c r="D839" s="743" t="s">
        <v>5977</v>
      </c>
      <c r="E839" s="744" t="s">
        <v>4595</v>
      </c>
      <c r="F839" s="662" t="s">
        <v>4572</v>
      </c>
      <c r="G839" s="662" t="s">
        <v>4601</v>
      </c>
      <c r="H839" s="662" t="s">
        <v>1772</v>
      </c>
      <c r="I839" s="662" t="s">
        <v>1798</v>
      </c>
      <c r="J839" s="662" t="s">
        <v>1795</v>
      </c>
      <c r="K839" s="662" t="s">
        <v>4374</v>
      </c>
      <c r="L839" s="663">
        <v>144.01</v>
      </c>
      <c r="M839" s="663">
        <v>432.03</v>
      </c>
      <c r="N839" s="662">
        <v>3</v>
      </c>
      <c r="O839" s="745">
        <v>1.5</v>
      </c>
      <c r="P839" s="663">
        <v>288.02</v>
      </c>
      <c r="Q839" s="678">
        <v>0.66666666666666663</v>
      </c>
      <c r="R839" s="662">
        <v>2</v>
      </c>
      <c r="S839" s="678">
        <v>0.66666666666666663</v>
      </c>
      <c r="T839" s="745">
        <v>1</v>
      </c>
      <c r="U839" s="701">
        <v>0.66666666666666663</v>
      </c>
    </row>
    <row r="840" spans="1:21" ht="14.4" customHeight="1" x14ac:dyDescent="0.3">
      <c r="A840" s="661">
        <v>50</v>
      </c>
      <c r="B840" s="662" t="s">
        <v>575</v>
      </c>
      <c r="C840" s="662" t="s">
        <v>4575</v>
      </c>
      <c r="D840" s="743" t="s">
        <v>5977</v>
      </c>
      <c r="E840" s="744" t="s">
        <v>4595</v>
      </c>
      <c r="F840" s="662" t="s">
        <v>4572</v>
      </c>
      <c r="G840" s="662" t="s">
        <v>4601</v>
      </c>
      <c r="H840" s="662" t="s">
        <v>576</v>
      </c>
      <c r="I840" s="662" t="s">
        <v>5296</v>
      </c>
      <c r="J840" s="662" t="s">
        <v>5297</v>
      </c>
      <c r="K840" s="662" t="s">
        <v>4374</v>
      </c>
      <c r="L840" s="663">
        <v>144.01</v>
      </c>
      <c r="M840" s="663">
        <v>432.03</v>
      </c>
      <c r="N840" s="662">
        <v>3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50</v>
      </c>
      <c r="B841" s="662" t="s">
        <v>575</v>
      </c>
      <c r="C841" s="662" t="s">
        <v>4575</v>
      </c>
      <c r="D841" s="743" t="s">
        <v>5977</v>
      </c>
      <c r="E841" s="744" t="s">
        <v>4595</v>
      </c>
      <c r="F841" s="662" t="s">
        <v>4572</v>
      </c>
      <c r="G841" s="662" t="s">
        <v>4677</v>
      </c>
      <c r="H841" s="662" t="s">
        <v>1772</v>
      </c>
      <c r="I841" s="662" t="s">
        <v>2290</v>
      </c>
      <c r="J841" s="662" t="s">
        <v>2116</v>
      </c>
      <c r="K841" s="662" t="s">
        <v>4420</v>
      </c>
      <c r="L841" s="663">
        <v>154.36000000000001</v>
      </c>
      <c r="M841" s="663">
        <v>617.44000000000005</v>
      </c>
      <c r="N841" s="662">
        <v>4</v>
      </c>
      <c r="O841" s="745">
        <v>3.5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50</v>
      </c>
      <c r="B842" s="662" t="s">
        <v>575</v>
      </c>
      <c r="C842" s="662" t="s">
        <v>4575</v>
      </c>
      <c r="D842" s="743" t="s">
        <v>5977</v>
      </c>
      <c r="E842" s="744" t="s">
        <v>4595</v>
      </c>
      <c r="F842" s="662" t="s">
        <v>4572</v>
      </c>
      <c r="G842" s="662" t="s">
        <v>4602</v>
      </c>
      <c r="H842" s="662" t="s">
        <v>1772</v>
      </c>
      <c r="I842" s="662" t="s">
        <v>4678</v>
      </c>
      <c r="J842" s="662" t="s">
        <v>4679</v>
      </c>
      <c r="K842" s="662" t="s">
        <v>4680</v>
      </c>
      <c r="L842" s="663">
        <v>278.64</v>
      </c>
      <c r="M842" s="663">
        <v>1393.1999999999998</v>
      </c>
      <c r="N842" s="662">
        <v>5</v>
      </c>
      <c r="O842" s="745">
        <v>2</v>
      </c>
      <c r="P842" s="663">
        <v>278.64</v>
      </c>
      <c r="Q842" s="678">
        <v>0.2</v>
      </c>
      <c r="R842" s="662">
        <v>1</v>
      </c>
      <c r="S842" s="678">
        <v>0.2</v>
      </c>
      <c r="T842" s="745">
        <v>0.5</v>
      </c>
      <c r="U842" s="701">
        <v>0.25</v>
      </c>
    </row>
    <row r="843" spans="1:21" ht="14.4" customHeight="1" x14ac:dyDescent="0.3">
      <c r="A843" s="661">
        <v>50</v>
      </c>
      <c r="B843" s="662" t="s">
        <v>575</v>
      </c>
      <c r="C843" s="662" t="s">
        <v>4575</v>
      </c>
      <c r="D843" s="743" t="s">
        <v>5977</v>
      </c>
      <c r="E843" s="744" t="s">
        <v>4595</v>
      </c>
      <c r="F843" s="662" t="s">
        <v>4572</v>
      </c>
      <c r="G843" s="662" t="s">
        <v>4602</v>
      </c>
      <c r="H843" s="662" t="s">
        <v>1772</v>
      </c>
      <c r="I843" s="662" t="s">
        <v>1982</v>
      </c>
      <c r="J843" s="662" t="s">
        <v>1987</v>
      </c>
      <c r="K843" s="662" t="s">
        <v>2013</v>
      </c>
      <c r="L843" s="663">
        <v>193.1</v>
      </c>
      <c r="M843" s="663">
        <v>193.1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50</v>
      </c>
      <c r="B844" s="662" t="s">
        <v>575</v>
      </c>
      <c r="C844" s="662" t="s">
        <v>4575</v>
      </c>
      <c r="D844" s="743" t="s">
        <v>5977</v>
      </c>
      <c r="E844" s="744" t="s">
        <v>4595</v>
      </c>
      <c r="F844" s="662" t="s">
        <v>4572</v>
      </c>
      <c r="G844" s="662" t="s">
        <v>4602</v>
      </c>
      <c r="H844" s="662" t="s">
        <v>1772</v>
      </c>
      <c r="I844" s="662" t="s">
        <v>1982</v>
      </c>
      <c r="J844" s="662" t="s">
        <v>1987</v>
      </c>
      <c r="K844" s="662" t="s">
        <v>2013</v>
      </c>
      <c r="L844" s="663">
        <v>181.13</v>
      </c>
      <c r="M844" s="663">
        <v>181.13</v>
      </c>
      <c r="N844" s="662">
        <v>1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50</v>
      </c>
      <c r="B845" s="662" t="s">
        <v>575</v>
      </c>
      <c r="C845" s="662" t="s">
        <v>4575</v>
      </c>
      <c r="D845" s="743" t="s">
        <v>5977</v>
      </c>
      <c r="E845" s="744" t="s">
        <v>4595</v>
      </c>
      <c r="F845" s="662" t="s">
        <v>4572</v>
      </c>
      <c r="G845" s="662" t="s">
        <v>4602</v>
      </c>
      <c r="H845" s="662" t="s">
        <v>1772</v>
      </c>
      <c r="I845" s="662" t="s">
        <v>1986</v>
      </c>
      <c r="J845" s="662" t="s">
        <v>1987</v>
      </c>
      <c r="K845" s="662" t="s">
        <v>4394</v>
      </c>
      <c r="L845" s="663">
        <v>603.73</v>
      </c>
      <c r="M845" s="663">
        <v>1207.46</v>
      </c>
      <c r="N845" s="662">
        <v>2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50</v>
      </c>
      <c r="B846" s="662" t="s">
        <v>575</v>
      </c>
      <c r="C846" s="662" t="s">
        <v>4575</v>
      </c>
      <c r="D846" s="743" t="s">
        <v>5977</v>
      </c>
      <c r="E846" s="744" t="s">
        <v>4595</v>
      </c>
      <c r="F846" s="662" t="s">
        <v>4572</v>
      </c>
      <c r="G846" s="662" t="s">
        <v>4605</v>
      </c>
      <c r="H846" s="662" t="s">
        <v>1772</v>
      </c>
      <c r="I846" s="662" t="s">
        <v>5298</v>
      </c>
      <c r="J846" s="662" t="s">
        <v>1843</v>
      </c>
      <c r="K846" s="662" t="s">
        <v>1917</v>
      </c>
      <c r="L846" s="663">
        <v>105.32</v>
      </c>
      <c r="M846" s="663">
        <v>105.32</v>
      </c>
      <c r="N846" s="662">
        <v>1</v>
      </c>
      <c r="O846" s="745">
        <v>0.5</v>
      </c>
      <c r="P846" s="663">
        <v>105.32</v>
      </c>
      <c r="Q846" s="678">
        <v>1</v>
      </c>
      <c r="R846" s="662">
        <v>1</v>
      </c>
      <c r="S846" s="678">
        <v>1</v>
      </c>
      <c r="T846" s="745">
        <v>0.5</v>
      </c>
      <c r="U846" s="701">
        <v>1</v>
      </c>
    </row>
    <row r="847" spans="1:21" ht="14.4" customHeight="1" x14ac:dyDescent="0.3">
      <c r="A847" s="661">
        <v>50</v>
      </c>
      <c r="B847" s="662" t="s">
        <v>575</v>
      </c>
      <c r="C847" s="662" t="s">
        <v>4575</v>
      </c>
      <c r="D847" s="743" t="s">
        <v>5977</v>
      </c>
      <c r="E847" s="744" t="s">
        <v>4595</v>
      </c>
      <c r="F847" s="662" t="s">
        <v>4572</v>
      </c>
      <c r="G847" s="662" t="s">
        <v>4605</v>
      </c>
      <c r="H847" s="662" t="s">
        <v>576</v>
      </c>
      <c r="I847" s="662" t="s">
        <v>4682</v>
      </c>
      <c r="J847" s="662" t="s">
        <v>4683</v>
      </c>
      <c r="K847" s="662" t="s">
        <v>4684</v>
      </c>
      <c r="L847" s="663">
        <v>16.38</v>
      </c>
      <c r="M847" s="663">
        <v>49.14</v>
      </c>
      <c r="N847" s="662">
        <v>3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50</v>
      </c>
      <c r="B848" s="662" t="s">
        <v>575</v>
      </c>
      <c r="C848" s="662" t="s">
        <v>4575</v>
      </c>
      <c r="D848" s="743" t="s">
        <v>5977</v>
      </c>
      <c r="E848" s="744" t="s">
        <v>4595</v>
      </c>
      <c r="F848" s="662" t="s">
        <v>4572</v>
      </c>
      <c r="G848" s="662" t="s">
        <v>4605</v>
      </c>
      <c r="H848" s="662" t="s">
        <v>1772</v>
      </c>
      <c r="I848" s="662" t="s">
        <v>1842</v>
      </c>
      <c r="J848" s="662" t="s">
        <v>1843</v>
      </c>
      <c r="K848" s="662" t="s">
        <v>1402</v>
      </c>
      <c r="L848" s="663">
        <v>35.11</v>
      </c>
      <c r="M848" s="663">
        <v>175.55</v>
      </c>
      <c r="N848" s="662">
        <v>5</v>
      </c>
      <c r="O848" s="745">
        <v>2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50</v>
      </c>
      <c r="B849" s="662" t="s">
        <v>575</v>
      </c>
      <c r="C849" s="662" t="s">
        <v>4575</v>
      </c>
      <c r="D849" s="743" t="s">
        <v>5977</v>
      </c>
      <c r="E849" s="744" t="s">
        <v>4595</v>
      </c>
      <c r="F849" s="662" t="s">
        <v>4572</v>
      </c>
      <c r="G849" s="662" t="s">
        <v>4605</v>
      </c>
      <c r="H849" s="662" t="s">
        <v>576</v>
      </c>
      <c r="I849" s="662" t="s">
        <v>4810</v>
      </c>
      <c r="J849" s="662" t="s">
        <v>4811</v>
      </c>
      <c r="K849" s="662" t="s">
        <v>1402</v>
      </c>
      <c r="L849" s="663">
        <v>35.11</v>
      </c>
      <c r="M849" s="663">
        <v>35.11</v>
      </c>
      <c r="N849" s="662">
        <v>1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50</v>
      </c>
      <c r="B850" s="662" t="s">
        <v>575</v>
      </c>
      <c r="C850" s="662" t="s">
        <v>4575</v>
      </c>
      <c r="D850" s="743" t="s">
        <v>5977</v>
      </c>
      <c r="E850" s="744" t="s">
        <v>4595</v>
      </c>
      <c r="F850" s="662" t="s">
        <v>4572</v>
      </c>
      <c r="G850" s="662" t="s">
        <v>4687</v>
      </c>
      <c r="H850" s="662" t="s">
        <v>576</v>
      </c>
      <c r="I850" s="662" t="s">
        <v>2231</v>
      </c>
      <c r="J850" s="662" t="s">
        <v>2232</v>
      </c>
      <c r="K850" s="662" t="s">
        <v>4462</v>
      </c>
      <c r="L850" s="663">
        <v>78.33</v>
      </c>
      <c r="M850" s="663">
        <v>156.66</v>
      </c>
      <c r="N850" s="662">
        <v>2</v>
      </c>
      <c r="O850" s="745">
        <v>1</v>
      </c>
      <c r="P850" s="663">
        <v>156.66</v>
      </c>
      <c r="Q850" s="678">
        <v>1</v>
      </c>
      <c r="R850" s="662">
        <v>2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50</v>
      </c>
      <c r="B851" s="662" t="s">
        <v>575</v>
      </c>
      <c r="C851" s="662" t="s">
        <v>4575</v>
      </c>
      <c r="D851" s="743" t="s">
        <v>5977</v>
      </c>
      <c r="E851" s="744" t="s">
        <v>4595</v>
      </c>
      <c r="F851" s="662" t="s">
        <v>4572</v>
      </c>
      <c r="G851" s="662" t="s">
        <v>4818</v>
      </c>
      <c r="H851" s="662" t="s">
        <v>576</v>
      </c>
      <c r="I851" s="662" t="s">
        <v>928</v>
      </c>
      <c r="J851" s="662" t="s">
        <v>4820</v>
      </c>
      <c r="K851" s="662" t="s">
        <v>4821</v>
      </c>
      <c r="L851" s="663">
        <v>23.72</v>
      </c>
      <c r="M851" s="663">
        <v>71.16</v>
      </c>
      <c r="N851" s="662">
        <v>3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50</v>
      </c>
      <c r="B852" s="662" t="s">
        <v>575</v>
      </c>
      <c r="C852" s="662" t="s">
        <v>4575</v>
      </c>
      <c r="D852" s="743" t="s">
        <v>5977</v>
      </c>
      <c r="E852" s="744" t="s">
        <v>4595</v>
      </c>
      <c r="F852" s="662" t="s">
        <v>4572</v>
      </c>
      <c r="G852" s="662" t="s">
        <v>4606</v>
      </c>
      <c r="H852" s="662" t="s">
        <v>576</v>
      </c>
      <c r="I852" s="662" t="s">
        <v>1008</v>
      </c>
      <c r="J852" s="662" t="s">
        <v>4608</v>
      </c>
      <c r="K852" s="662" t="s">
        <v>4610</v>
      </c>
      <c r="L852" s="663">
        <v>63.7</v>
      </c>
      <c r="M852" s="663">
        <v>254.8</v>
      </c>
      <c r="N852" s="662">
        <v>4</v>
      </c>
      <c r="O852" s="745">
        <v>1.5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50</v>
      </c>
      <c r="B853" s="662" t="s">
        <v>575</v>
      </c>
      <c r="C853" s="662" t="s">
        <v>4575</v>
      </c>
      <c r="D853" s="743" t="s">
        <v>5977</v>
      </c>
      <c r="E853" s="744" t="s">
        <v>4595</v>
      </c>
      <c r="F853" s="662" t="s">
        <v>4572</v>
      </c>
      <c r="G853" s="662" t="s">
        <v>4839</v>
      </c>
      <c r="H853" s="662" t="s">
        <v>1772</v>
      </c>
      <c r="I853" s="662" t="s">
        <v>1938</v>
      </c>
      <c r="J853" s="662" t="s">
        <v>1939</v>
      </c>
      <c r="K853" s="662" t="s">
        <v>1940</v>
      </c>
      <c r="L853" s="663">
        <v>30.83</v>
      </c>
      <c r="M853" s="663">
        <v>30.83</v>
      </c>
      <c r="N853" s="662">
        <v>1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50</v>
      </c>
      <c r="B854" s="662" t="s">
        <v>575</v>
      </c>
      <c r="C854" s="662" t="s">
        <v>4575</v>
      </c>
      <c r="D854" s="743" t="s">
        <v>5977</v>
      </c>
      <c r="E854" s="744" t="s">
        <v>4595</v>
      </c>
      <c r="F854" s="662" t="s">
        <v>4572</v>
      </c>
      <c r="G854" s="662" t="s">
        <v>4613</v>
      </c>
      <c r="H854" s="662" t="s">
        <v>576</v>
      </c>
      <c r="I854" s="662" t="s">
        <v>4616</v>
      </c>
      <c r="J854" s="662" t="s">
        <v>844</v>
      </c>
      <c r="K854" s="662" t="s">
        <v>1126</v>
      </c>
      <c r="L854" s="663">
        <v>0</v>
      </c>
      <c r="M854" s="663">
        <v>0</v>
      </c>
      <c r="N854" s="662">
        <v>2</v>
      </c>
      <c r="O854" s="745">
        <v>1.5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50</v>
      </c>
      <c r="B855" s="662" t="s">
        <v>575</v>
      </c>
      <c r="C855" s="662" t="s">
        <v>4575</v>
      </c>
      <c r="D855" s="743" t="s">
        <v>5977</v>
      </c>
      <c r="E855" s="744" t="s">
        <v>4595</v>
      </c>
      <c r="F855" s="662" t="s">
        <v>4572</v>
      </c>
      <c r="G855" s="662" t="s">
        <v>4613</v>
      </c>
      <c r="H855" s="662" t="s">
        <v>576</v>
      </c>
      <c r="I855" s="662" t="s">
        <v>2488</v>
      </c>
      <c r="J855" s="662" t="s">
        <v>2489</v>
      </c>
      <c r="K855" s="662" t="s">
        <v>2000</v>
      </c>
      <c r="L855" s="663">
        <v>32.270000000000003</v>
      </c>
      <c r="M855" s="663">
        <v>32.270000000000003</v>
      </c>
      <c r="N855" s="662">
        <v>1</v>
      </c>
      <c r="O855" s="745">
        <v>0.5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50</v>
      </c>
      <c r="B856" s="662" t="s">
        <v>575</v>
      </c>
      <c r="C856" s="662" t="s">
        <v>4575</v>
      </c>
      <c r="D856" s="743" t="s">
        <v>5977</v>
      </c>
      <c r="E856" s="744" t="s">
        <v>4595</v>
      </c>
      <c r="F856" s="662" t="s">
        <v>4572</v>
      </c>
      <c r="G856" s="662" t="s">
        <v>5299</v>
      </c>
      <c r="H856" s="662" t="s">
        <v>576</v>
      </c>
      <c r="I856" s="662" t="s">
        <v>944</v>
      </c>
      <c r="J856" s="662" t="s">
        <v>945</v>
      </c>
      <c r="K856" s="662" t="s">
        <v>5300</v>
      </c>
      <c r="L856" s="663">
        <v>58.59</v>
      </c>
      <c r="M856" s="663">
        <v>58.59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50</v>
      </c>
      <c r="B857" s="662" t="s">
        <v>575</v>
      </c>
      <c r="C857" s="662" t="s">
        <v>4575</v>
      </c>
      <c r="D857" s="743" t="s">
        <v>5977</v>
      </c>
      <c r="E857" s="744" t="s">
        <v>4595</v>
      </c>
      <c r="F857" s="662" t="s">
        <v>4572</v>
      </c>
      <c r="G857" s="662" t="s">
        <v>4618</v>
      </c>
      <c r="H857" s="662" t="s">
        <v>1772</v>
      </c>
      <c r="I857" s="662" t="s">
        <v>2099</v>
      </c>
      <c r="J857" s="662" t="s">
        <v>2100</v>
      </c>
      <c r="K857" s="662" t="s">
        <v>2101</v>
      </c>
      <c r="L857" s="663">
        <v>93.43</v>
      </c>
      <c r="M857" s="663">
        <v>560.58000000000004</v>
      </c>
      <c r="N857" s="662">
        <v>6</v>
      </c>
      <c r="O857" s="745">
        <v>2</v>
      </c>
      <c r="P857" s="663">
        <v>93.43</v>
      </c>
      <c r="Q857" s="678">
        <v>0.16666666666666666</v>
      </c>
      <c r="R857" s="662">
        <v>1</v>
      </c>
      <c r="S857" s="678">
        <v>0.16666666666666666</v>
      </c>
      <c r="T857" s="745">
        <v>0.5</v>
      </c>
      <c r="U857" s="701">
        <v>0.25</v>
      </c>
    </row>
    <row r="858" spans="1:21" ht="14.4" customHeight="1" x14ac:dyDescent="0.3">
      <c r="A858" s="661">
        <v>50</v>
      </c>
      <c r="B858" s="662" t="s">
        <v>575</v>
      </c>
      <c r="C858" s="662" t="s">
        <v>4575</v>
      </c>
      <c r="D858" s="743" t="s">
        <v>5977</v>
      </c>
      <c r="E858" s="744" t="s">
        <v>4595</v>
      </c>
      <c r="F858" s="662" t="s">
        <v>4572</v>
      </c>
      <c r="G858" s="662" t="s">
        <v>4618</v>
      </c>
      <c r="H858" s="662" t="s">
        <v>576</v>
      </c>
      <c r="I858" s="662" t="s">
        <v>4874</v>
      </c>
      <c r="J858" s="662" t="s">
        <v>3032</v>
      </c>
      <c r="K858" s="662" t="s">
        <v>3041</v>
      </c>
      <c r="L858" s="663">
        <v>0</v>
      </c>
      <c r="M858" s="663">
        <v>0</v>
      </c>
      <c r="N858" s="662">
        <v>1</v>
      </c>
      <c r="O858" s="745">
        <v>0.5</v>
      </c>
      <c r="P858" s="663"/>
      <c r="Q858" s="678"/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50</v>
      </c>
      <c r="B859" s="662" t="s">
        <v>575</v>
      </c>
      <c r="C859" s="662" t="s">
        <v>4575</v>
      </c>
      <c r="D859" s="743" t="s">
        <v>5977</v>
      </c>
      <c r="E859" s="744" t="s">
        <v>4595</v>
      </c>
      <c r="F859" s="662" t="s">
        <v>4572</v>
      </c>
      <c r="G859" s="662" t="s">
        <v>4621</v>
      </c>
      <c r="H859" s="662" t="s">
        <v>576</v>
      </c>
      <c r="I859" s="662" t="s">
        <v>1060</v>
      </c>
      <c r="J859" s="662" t="s">
        <v>4623</v>
      </c>
      <c r="K859" s="662" t="s">
        <v>4758</v>
      </c>
      <c r="L859" s="663">
        <v>31.65</v>
      </c>
      <c r="M859" s="663">
        <v>31.65</v>
      </c>
      <c r="N859" s="662">
        <v>1</v>
      </c>
      <c r="O859" s="745">
        <v>0.5</v>
      </c>
      <c r="P859" s="663">
        <v>31.65</v>
      </c>
      <c r="Q859" s="678">
        <v>1</v>
      </c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50</v>
      </c>
      <c r="B860" s="662" t="s">
        <v>575</v>
      </c>
      <c r="C860" s="662" t="s">
        <v>4575</v>
      </c>
      <c r="D860" s="743" t="s">
        <v>5977</v>
      </c>
      <c r="E860" s="744" t="s">
        <v>4595</v>
      </c>
      <c r="F860" s="662" t="s">
        <v>4572</v>
      </c>
      <c r="G860" s="662" t="s">
        <v>4621</v>
      </c>
      <c r="H860" s="662" t="s">
        <v>576</v>
      </c>
      <c r="I860" s="662" t="s">
        <v>4622</v>
      </c>
      <c r="J860" s="662" t="s">
        <v>4623</v>
      </c>
      <c r="K860" s="662" t="s">
        <v>1792</v>
      </c>
      <c r="L860" s="663">
        <v>0</v>
      </c>
      <c r="M860" s="663">
        <v>0</v>
      </c>
      <c r="N860" s="662">
        <v>1</v>
      </c>
      <c r="O860" s="745">
        <v>0.5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50</v>
      </c>
      <c r="B861" s="662" t="s">
        <v>575</v>
      </c>
      <c r="C861" s="662" t="s">
        <v>4575</v>
      </c>
      <c r="D861" s="743" t="s">
        <v>5977</v>
      </c>
      <c r="E861" s="744" t="s">
        <v>4595</v>
      </c>
      <c r="F861" s="662" t="s">
        <v>4572</v>
      </c>
      <c r="G861" s="662" t="s">
        <v>4621</v>
      </c>
      <c r="H861" s="662" t="s">
        <v>576</v>
      </c>
      <c r="I861" s="662" t="s">
        <v>1109</v>
      </c>
      <c r="J861" s="662" t="s">
        <v>1110</v>
      </c>
      <c r="K861" s="662" t="s">
        <v>1111</v>
      </c>
      <c r="L861" s="663">
        <v>52.75</v>
      </c>
      <c r="M861" s="663">
        <v>52.75</v>
      </c>
      <c r="N861" s="662">
        <v>1</v>
      </c>
      <c r="O861" s="745">
        <v>0.5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50</v>
      </c>
      <c r="B862" s="662" t="s">
        <v>575</v>
      </c>
      <c r="C862" s="662" t="s">
        <v>4575</v>
      </c>
      <c r="D862" s="743" t="s">
        <v>5977</v>
      </c>
      <c r="E862" s="744" t="s">
        <v>4595</v>
      </c>
      <c r="F862" s="662" t="s">
        <v>4572</v>
      </c>
      <c r="G862" s="662" t="s">
        <v>4621</v>
      </c>
      <c r="H862" s="662" t="s">
        <v>576</v>
      </c>
      <c r="I862" s="662" t="s">
        <v>4624</v>
      </c>
      <c r="J862" s="662" t="s">
        <v>4623</v>
      </c>
      <c r="K862" s="662" t="s">
        <v>4625</v>
      </c>
      <c r="L862" s="663">
        <v>0</v>
      </c>
      <c r="M862" s="663">
        <v>0</v>
      </c>
      <c r="N862" s="662">
        <v>3</v>
      </c>
      <c r="O862" s="745">
        <v>2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50</v>
      </c>
      <c r="B863" s="662" t="s">
        <v>575</v>
      </c>
      <c r="C863" s="662" t="s">
        <v>4575</v>
      </c>
      <c r="D863" s="743" t="s">
        <v>5977</v>
      </c>
      <c r="E863" s="744" t="s">
        <v>4595</v>
      </c>
      <c r="F863" s="662" t="s">
        <v>4572</v>
      </c>
      <c r="G863" s="662" t="s">
        <v>4621</v>
      </c>
      <c r="H863" s="662" t="s">
        <v>576</v>
      </c>
      <c r="I863" s="662" t="s">
        <v>5301</v>
      </c>
      <c r="J863" s="662" t="s">
        <v>5103</v>
      </c>
      <c r="K863" s="662" t="s">
        <v>5302</v>
      </c>
      <c r="L863" s="663">
        <v>0</v>
      </c>
      <c r="M863" s="663">
        <v>0</v>
      </c>
      <c r="N863" s="662">
        <v>1</v>
      </c>
      <c r="O863" s="745">
        <v>0.5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50</v>
      </c>
      <c r="B864" s="662" t="s">
        <v>575</v>
      </c>
      <c r="C864" s="662" t="s">
        <v>4575</v>
      </c>
      <c r="D864" s="743" t="s">
        <v>5977</v>
      </c>
      <c r="E864" s="744" t="s">
        <v>4595</v>
      </c>
      <c r="F864" s="662" t="s">
        <v>4572</v>
      </c>
      <c r="G864" s="662" t="s">
        <v>4621</v>
      </c>
      <c r="H864" s="662" t="s">
        <v>576</v>
      </c>
      <c r="I864" s="662" t="s">
        <v>5303</v>
      </c>
      <c r="J864" s="662" t="s">
        <v>5103</v>
      </c>
      <c r="K864" s="662" t="s">
        <v>5304</v>
      </c>
      <c r="L864" s="663">
        <v>0</v>
      </c>
      <c r="M864" s="663">
        <v>0</v>
      </c>
      <c r="N864" s="662">
        <v>1</v>
      </c>
      <c r="O864" s="745">
        <v>0.5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50</v>
      </c>
      <c r="B865" s="662" t="s">
        <v>575</v>
      </c>
      <c r="C865" s="662" t="s">
        <v>4575</v>
      </c>
      <c r="D865" s="743" t="s">
        <v>5977</v>
      </c>
      <c r="E865" s="744" t="s">
        <v>4595</v>
      </c>
      <c r="F865" s="662" t="s">
        <v>4572</v>
      </c>
      <c r="G865" s="662" t="s">
        <v>5305</v>
      </c>
      <c r="H865" s="662" t="s">
        <v>576</v>
      </c>
      <c r="I865" s="662" t="s">
        <v>5306</v>
      </c>
      <c r="J865" s="662" t="s">
        <v>1454</v>
      </c>
      <c r="K865" s="662" t="s">
        <v>1455</v>
      </c>
      <c r="L865" s="663">
        <v>122.73</v>
      </c>
      <c r="M865" s="663">
        <v>122.73</v>
      </c>
      <c r="N865" s="662">
        <v>1</v>
      </c>
      <c r="O865" s="745">
        <v>1</v>
      </c>
      <c r="P865" s="663">
        <v>122.73</v>
      </c>
      <c r="Q865" s="678">
        <v>1</v>
      </c>
      <c r="R865" s="662">
        <v>1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50</v>
      </c>
      <c r="B866" s="662" t="s">
        <v>575</v>
      </c>
      <c r="C866" s="662" t="s">
        <v>4575</v>
      </c>
      <c r="D866" s="743" t="s">
        <v>5977</v>
      </c>
      <c r="E866" s="744" t="s">
        <v>4595</v>
      </c>
      <c r="F866" s="662" t="s">
        <v>4572</v>
      </c>
      <c r="G866" s="662" t="s">
        <v>4630</v>
      </c>
      <c r="H866" s="662" t="s">
        <v>576</v>
      </c>
      <c r="I866" s="662" t="s">
        <v>802</v>
      </c>
      <c r="J866" s="662" t="s">
        <v>803</v>
      </c>
      <c r="K866" s="662" t="s">
        <v>5279</v>
      </c>
      <c r="L866" s="663">
        <v>38.04</v>
      </c>
      <c r="M866" s="663">
        <v>38.04</v>
      </c>
      <c r="N866" s="662">
        <v>1</v>
      </c>
      <c r="O866" s="745">
        <v>0.5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50</v>
      </c>
      <c r="B867" s="662" t="s">
        <v>575</v>
      </c>
      <c r="C867" s="662" t="s">
        <v>4575</v>
      </c>
      <c r="D867" s="743" t="s">
        <v>5977</v>
      </c>
      <c r="E867" s="744" t="s">
        <v>4595</v>
      </c>
      <c r="F867" s="662" t="s">
        <v>4572</v>
      </c>
      <c r="G867" s="662" t="s">
        <v>4630</v>
      </c>
      <c r="H867" s="662" t="s">
        <v>576</v>
      </c>
      <c r="I867" s="662" t="s">
        <v>3077</v>
      </c>
      <c r="J867" s="662" t="s">
        <v>803</v>
      </c>
      <c r="K867" s="662" t="s">
        <v>4717</v>
      </c>
      <c r="L867" s="663">
        <v>10.65</v>
      </c>
      <c r="M867" s="663">
        <v>10.65</v>
      </c>
      <c r="N867" s="662">
        <v>1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50</v>
      </c>
      <c r="B868" s="662" t="s">
        <v>575</v>
      </c>
      <c r="C868" s="662" t="s">
        <v>4575</v>
      </c>
      <c r="D868" s="743" t="s">
        <v>5977</v>
      </c>
      <c r="E868" s="744" t="s">
        <v>4595</v>
      </c>
      <c r="F868" s="662" t="s">
        <v>4572</v>
      </c>
      <c r="G868" s="662" t="s">
        <v>4630</v>
      </c>
      <c r="H868" s="662" t="s">
        <v>576</v>
      </c>
      <c r="I868" s="662" t="s">
        <v>4634</v>
      </c>
      <c r="J868" s="662" t="s">
        <v>1301</v>
      </c>
      <c r="K868" s="662" t="s">
        <v>4635</v>
      </c>
      <c r="L868" s="663">
        <v>0</v>
      </c>
      <c r="M868" s="663">
        <v>0</v>
      </c>
      <c r="N868" s="662">
        <v>1</v>
      </c>
      <c r="O868" s="745">
        <v>0.5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50</v>
      </c>
      <c r="B869" s="662" t="s">
        <v>575</v>
      </c>
      <c r="C869" s="662" t="s">
        <v>4575</v>
      </c>
      <c r="D869" s="743" t="s">
        <v>5977</v>
      </c>
      <c r="E869" s="744" t="s">
        <v>4595</v>
      </c>
      <c r="F869" s="662" t="s">
        <v>4572</v>
      </c>
      <c r="G869" s="662" t="s">
        <v>4630</v>
      </c>
      <c r="H869" s="662" t="s">
        <v>576</v>
      </c>
      <c r="I869" s="662" t="s">
        <v>638</v>
      </c>
      <c r="J869" s="662" t="s">
        <v>639</v>
      </c>
      <c r="K869" s="662" t="s">
        <v>640</v>
      </c>
      <c r="L869" s="663">
        <v>117.03</v>
      </c>
      <c r="M869" s="663">
        <v>117.03</v>
      </c>
      <c r="N869" s="662">
        <v>1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50</v>
      </c>
      <c r="B870" s="662" t="s">
        <v>575</v>
      </c>
      <c r="C870" s="662" t="s">
        <v>4575</v>
      </c>
      <c r="D870" s="743" t="s">
        <v>5977</v>
      </c>
      <c r="E870" s="744" t="s">
        <v>4595</v>
      </c>
      <c r="F870" s="662" t="s">
        <v>4572</v>
      </c>
      <c r="G870" s="662" t="s">
        <v>4630</v>
      </c>
      <c r="H870" s="662" t="s">
        <v>576</v>
      </c>
      <c r="I870" s="662" t="s">
        <v>896</v>
      </c>
      <c r="J870" s="662" t="s">
        <v>1301</v>
      </c>
      <c r="K870" s="662" t="s">
        <v>4721</v>
      </c>
      <c r="L870" s="663">
        <v>17.559999999999999</v>
      </c>
      <c r="M870" s="663">
        <v>35.119999999999997</v>
      </c>
      <c r="N870" s="662">
        <v>2</v>
      </c>
      <c r="O870" s="745">
        <v>1.5</v>
      </c>
      <c r="P870" s="663">
        <v>17.559999999999999</v>
      </c>
      <c r="Q870" s="678">
        <v>0.5</v>
      </c>
      <c r="R870" s="662">
        <v>1</v>
      </c>
      <c r="S870" s="678">
        <v>0.5</v>
      </c>
      <c r="T870" s="745">
        <v>1</v>
      </c>
      <c r="U870" s="701">
        <v>0.66666666666666663</v>
      </c>
    </row>
    <row r="871" spans="1:21" ht="14.4" customHeight="1" x14ac:dyDescent="0.3">
      <c r="A871" s="661">
        <v>50</v>
      </c>
      <c r="B871" s="662" t="s">
        <v>575</v>
      </c>
      <c r="C871" s="662" t="s">
        <v>4575</v>
      </c>
      <c r="D871" s="743" t="s">
        <v>5977</v>
      </c>
      <c r="E871" s="744" t="s">
        <v>4595</v>
      </c>
      <c r="F871" s="662" t="s">
        <v>4572</v>
      </c>
      <c r="G871" s="662" t="s">
        <v>4630</v>
      </c>
      <c r="H871" s="662" t="s">
        <v>576</v>
      </c>
      <c r="I871" s="662" t="s">
        <v>5307</v>
      </c>
      <c r="J871" s="662" t="s">
        <v>5308</v>
      </c>
      <c r="K871" s="662" t="s">
        <v>5125</v>
      </c>
      <c r="L871" s="663">
        <v>234.07</v>
      </c>
      <c r="M871" s="663">
        <v>468.14</v>
      </c>
      <c r="N871" s="662">
        <v>2</v>
      </c>
      <c r="O871" s="745">
        <v>1</v>
      </c>
      <c r="P871" s="663">
        <v>234.07</v>
      </c>
      <c r="Q871" s="678">
        <v>0.5</v>
      </c>
      <c r="R871" s="662">
        <v>1</v>
      </c>
      <c r="S871" s="678">
        <v>0.5</v>
      </c>
      <c r="T871" s="745">
        <v>0.5</v>
      </c>
      <c r="U871" s="701">
        <v>0.5</v>
      </c>
    </row>
    <row r="872" spans="1:21" ht="14.4" customHeight="1" x14ac:dyDescent="0.3">
      <c r="A872" s="661">
        <v>50</v>
      </c>
      <c r="B872" s="662" t="s">
        <v>575</v>
      </c>
      <c r="C872" s="662" t="s">
        <v>4575</v>
      </c>
      <c r="D872" s="743" t="s">
        <v>5977</v>
      </c>
      <c r="E872" s="744" t="s">
        <v>4595</v>
      </c>
      <c r="F872" s="662" t="s">
        <v>4572</v>
      </c>
      <c r="G872" s="662" t="s">
        <v>5309</v>
      </c>
      <c r="H872" s="662" t="s">
        <v>576</v>
      </c>
      <c r="I872" s="662" t="s">
        <v>5310</v>
      </c>
      <c r="J872" s="662" t="s">
        <v>5311</v>
      </c>
      <c r="K872" s="662" t="s">
        <v>1516</v>
      </c>
      <c r="L872" s="663">
        <v>38.729999999999997</v>
      </c>
      <c r="M872" s="663">
        <v>38.729999999999997</v>
      </c>
      <c r="N872" s="662">
        <v>1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50</v>
      </c>
      <c r="B873" s="662" t="s">
        <v>575</v>
      </c>
      <c r="C873" s="662" t="s">
        <v>4575</v>
      </c>
      <c r="D873" s="743" t="s">
        <v>5977</v>
      </c>
      <c r="E873" s="744" t="s">
        <v>4595</v>
      </c>
      <c r="F873" s="662" t="s">
        <v>4572</v>
      </c>
      <c r="G873" s="662" t="s">
        <v>4636</v>
      </c>
      <c r="H873" s="662" t="s">
        <v>1772</v>
      </c>
      <c r="I873" s="662" t="s">
        <v>1824</v>
      </c>
      <c r="J873" s="662" t="s">
        <v>1821</v>
      </c>
      <c r="K873" s="662" t="s">
        <v>4363</v>
      </c>
      <c r="L873" s="663">
        <v>923.74</v>
      </c>
      <c r="M873" s="663">
        <v>1847.48</v>
      </c>
      <c r="N873" s="662">
        <v>2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50</v>
      </c>
      <c r="B874" s="662" t="s">
        <v>575</v>
      </c>
      <c r="C874" s="662" t="s">
        <v>4575</v>
      </c>
      <c r="D874" s="743" t="s">
        <v>5977</v>
      </c>
      <c r="E874" s="744" t="s">
        <v>4595</v>
      </c>
      <c r="F874" s="662" t="s">
        <v>4572</v>
      </c>
      <c r="G874" s="662" t="s">
        <v>4636</v>
      </c>
      <c r="H874" s="662" t="s">
        <v>1772</v>
      </c>
      <c r="I874" s="662" t="s">
        <v>4931</v>
      </c>
      <c r="J874" s="662" t="s">
        <v>1879</v>
      </c>
      <c r="K874" s="662" t="s">
        <v>4932</v>
      </c>
      <c r="L874" s="663">
        <v>277.12</v>
      </c>
      <c r="M874" s="663">
        <v>554.24</v>
      </c>
      <c r="N874" s="662">
        <v>2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50</v>
      </c>
      <c r="B875" s="662" t="s">
        <v>575</v>
      </c>
      <c r="C875" s="662" t="s">
        <v>4575</v>
      </c>
      <c r="D875" s="743" t="s">
        <v>5977</v>
      </c>
      <c r="E875" s="744" t="s">
        <v>4595</v>
      </c>
      <c r="F875" s="662" t="s">
        <v>4572</v>
      </c>
      <c r="G875" s="662" t="s">
        <v>4636</v>
      </c>
      <c r="H875" s="662" t="s">
        <v>1772</v>
      </c>
      <c r="I875" s="662" t="s">
        <v>1882</v>
      </c>
      <c r="J875" s="662" t="s">
        <v>1879</v>
      </c>
      <c r="K875" s="662" t="s">
        <v>4364</v>
      </c>
      <c r="L875" s="663">
        <v>1847.49</v>
      </c>
      <c r="M875" s="663">
        <v>1847.49</v>
      </c>
      <c r="N875" s="662">
        <v>1</v>
      </c>
      <c r="O875" s="745">
        <v>1</v>
      </c>
      <c r="P875" s="663">
        <v>1847.49</v>
      </c>
      <c r="Q875" s="678">
        <v>1</v>
      </c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50</v>
      </c>
      <c r="B876" s="662" t="s">
        <v>575</v>
      </c>
      <c r="C876" s="662" t="s">
        <v>4575</v>
      </c>
      <c r="D876" s="743" t="s">
        <v>5977</v>
      </c>
      <c r="E876" s="744" t="s">
        <v>4595</v>
      </c>
      <c r="F876" s="662" t="s">
        <v>4572</v>
      </c>
      <c r="G876" s="662" t="s">
        <v>4637</v>
      </c>
      <c r="H876" s="662" t="s">
        <v>1772</v>
      </c>
      <c r="I876" s="662" t="s">
        <v>4638</v>
      </c>
      <c r="J876" s="662" t="s">
        <v>4639</v>
      </c>
      <c r="K876" s="662" t="s">
        <v>1136</v>
      </c>
      <c r="L876" s="663">
        <v>18.43</v>
      </c>
      <c r="M876" s="663">
        <v>55.29</v>
      </c>
      <c r="N876" s="662">
        <v>3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50</v>
      </c>
      <c r="B877" s="662" t="s">
        <v>575</v>
      </c>
      <c r="C877" s="662" t="s">
        <v>4575</v>
      </c>
      <c r="D877" s="743" t="s">
        <v>5977</v>
      </c>
      <c r="E877" s="744" t="s">
        <v>4595</v>
      </c>
      <c r="F877" s="662" t="s">
        <v>4572</v>
      </c>
      <c r="G877" s="662" t="s">
        <v>4637</v>
      </c>
      <c r="H877" s="662" t="s">
        <v>1772</v>
      </c>
      <c r="I877" s="662" t="s">
        <v>5312</v>
      </c>
      <c r="J877" s="662" t="s">
        <v>4639</v>
      </c>
      <c r="K877" s="662" t="s">
        <v>3128</v>
      </c>
      <c r="L877" s="663">
        <v>51.83</v>
      </c>
      <c r="M877" s="663">
        <v>51.83</v>
      </c>
      <c r="N877" s="662">
        <v>1</v>
      </c>
      <c r="O877" s="745">
        <v>0.5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50</v>
      </c>
      <c r="B878" s="662" t="s">
        <v>575</v>
      </c>
      <c r="C878" s="662" t="s">
        <v>4575</v>
      </c>
      <c r="D878" s="743" t="s">
        <v>5977</v>
      </c>
      <c r="E878" s="744" t="s">
        <v>4595</v>
      </c>
      <c r="F878" s="662" t="s">
        <v>4572</v>
      </c>
      <c r="G878" s="662" t="s">
        <v>4644</v>
      </c>
      <c r="H878" s="662" t="s">
        <v>1772</v>
      </c>
      <c r="I878" s="662" t="s">
        <v>5313</v>
      </c>
      <c r="J878" s="662" t="s">
        <v>623</v>
      </c>
      <c r="K878" s="662" t="s">
        <v>1732</v>
      </c>
      <c r="L878" s="663">
        <v>0</v>
      </c>
      <c r="M878" s="663">
        <v>0</v>
      </c>
      <c r="N878" s="662">
        <v>2</v>
      </c>
      <c r="O878" s="745">
        <v>0.5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50</v>
      </c>
      <c r="B879" s="662" t="s">
        <v>575</v>
      </c>
      <c r="C879" s="662" t="s">
        <v>4575</v>
      </c>
      <c r="D879" s="743" t="s">
        <v>5977</v>
      </c>
      <c r="E879" s="744" t="s">
        <v>4595</v>
      </c>
      <c r="F879" s="662" t="s">
        <v>4572</v>
      </c>
      <c r="G879" s="662" t="s">
        <v>4644</v>
      </c>
      <c r="H879" s="662" t="s">
        <v>1772</v>
      </c>
      <c r="I879" s="662" t="s">
        <v>4723</v>
      </c>
      <c r="J879" s="662" t="s">
        <v>1850</v>
      </c>
      <c r="K879" s="662" t="s">
        <v>4724</v>
      </c>
      <c r="L879" s="663">
        <v>0</v>
      </c>
      <c r="M879" s="663">
        <v>0</v>
      </c>
      <c r="N879" s="662">
        <v>1</v>
      </c>
      <c r="O879" s="745">
        <v>1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50</v>
      </c>
      <c r="B880" s="662" t="s">
        <v>575</v>
      </c>
      <c r="C880" s="662" t="s">
        <v>4575</v>
      </c>
      <c r="D880" s="743" t="s">
        <v>5977</v>
      </c>
      <c r="E880" s="744" t="s">
        <v>4595</v>
      </c>
      <c r="F880" s="662" t="s">
        <v>4572</v>
      </c>
      <c r="G880" s="662" t="s">
        <v>4644</v>
      </c>
      <c r="H880" s="662" t="s">
        <v>1772</v>
      </c>
      <c r="I880" s="662" t="s">
        <v>5314</v>
      </c>
      <c r="J880" s="662" t="s">
        <v>623</v>
      </c>
      <c r="K880" s="662" t="s">
        <v>5315</v>
      </c>
      <c r="L880" s="663">
        <v>150.59</v>
      </c>
      <c r="M880" s="663">
        <v>150.59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50</v>
      </c>
      <c r="B881" s="662" t="s">
        <v>575</v>
      </c>
      <c r="C881" s="662" t="s">
        <v>4575</v>
      </c>
      <c r="D881" s="743" t="s">
        <v>5977</v>
      </c>
      <c r="E881" s="744" t="s">
        <v>4595</v>
      </c>
      <c r="F881" s="662" t="s">
        <v>4572</v>
      </c>
      <c r="G881" s="662" t="s">
        <v>5316</v>
      </c>
      <c r="H881" s="662" t="s">
        <v>576</v>
      </c>
      <c r="I881" s="662" t="s">
        <v>5317</v>
      </c>
      <c r="J881" s="662" t="s">
        <v>1737</v>
      </c>
      <c r="K881" s="662" t="s">
        <v>1738</v>
      </c>
      <c r="L881" s="663">
        <v>161.66</v>
      </c>
      <c r="M881" s="663">
        <v>161.66</v>
      </c>
      <c r="N881" s="662">
        <v>1</v>
      </c>
      <c r="O881" s="745">
        <v>0.5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50</v>
      </c>
      <c r="B882" s="662" t="s">
        <v>575</v>
      </c>
      <c r="C882" s="662" t="s">
        <v>4575</v>
      </c>
      <c r="D882" s="743" t="s">
        <v>5977</v>
      </c>
      <c r="E882" s="744" t="s">
        <v>4595</v>
      </c>
      <c r="F882" s="662" t="s">
        <v>4572</v>
      </c>
      <c r="G882" s="662" t="s">
        <v>4647</v>
      </c>
      <c r="H882" s="662" t="s">
        <v>1772</v>
      </c>
      <c r="I882" s="662" t="s">
        <v>1913</v>
      </c>
      <c r="J882" s="662" t="s">
        <v>1914</v>
      </c>
      <c r="K882" s="662" t="s">
        <v>1402</v>
      </c>
      <c r="L882" s="663">
        <v>48.27</v>
      </c>
      <c r="M882" s="663">
        <v>193.08</v>
      </c>
      <c r="N882" s="662">
        <v>4</v>
      </c>
      <c r="O882" s="745">
        <v>2.5</v>
      </c>
      <c r="P882" s="663">
        <v>48.27</v>
      </c>
      <c r="Q882" s="678">
        <v>0.25</v>
      </c>
      <c r="R882" s="662">
        <v>1</v>
      </c>
      <c r="S882" s="678">
        <v>0.25</v>
      </c>
      <c r="T882" s="745">
        <v>0.5</v>
      </c>
      <c r="U882" s="701">
        <v>0.2</v>
      </c>
    </row>
    <row r="883" spans="1:21" ht="14.4" customHeight="1" x14ac:dyDescent="0.3">
      <c r="A883" s="661">
        <v>50</v>
      </c>
      <c r="B883" s="662" t="s">
        <v>575</v>
      </c>
      <c r="C883" s="662" t="s">
        <v>4575</v>
      </c>
      <c r="D883" s="743" t="s">
        <v>5977</v>
      </c>
      <c r="E883" s="744" t="s">
        <v>4595</v>
      </c>
      <c r="F883" s="662" t="s">
        <v>4572</v>
      </c>
      <c r="G883" s="662" t="s">
        <v>4647</v>
      </c>
      <c r="H883" s="662" t="s">
        <v>1772</v>
      </c>
      <c r="I883" s="662" t="s">
        <v>2048</v>
      </c>
      <c r="J883" s="662" t="s">
        <v>2049</v>
      </c>
      <c r="K883" s="662" t="s">
        <v>2016</v>
      </c>
      <c r="L883" s="663">
        <v>289.62</v>
      </c>
      <c r="M883" s="663">
        <v>868.86</v>
      </c>
      <c r="N883" s="662">
        <v>3</v>
      </c>
      <c r="O883" s="745">
        <v>1.5</v>
      </c>
      <c r="P883" s="663">
        <v>289.62</v>
      </c>
      <c r="Q883" s="678">
        <v>0.33333333333333331</v>
      </c>
      <c r="R883" s="662">
        <v>1</v>
      </c>
      <c r="S883" s="678">
        <v>0.33333333333333331</v>
      </c>
      <c r="T883" s="745">
        <v>0.5</v>
      </c>
      <c r="U883" s="701">
        <v>0.33333333333333331</v>
      </c>
    </row>
    <row r="884" spans="1:21" ht="14.4" customHeight="1" x14ac:dyDescent="0.3">
      <c r="A884" s="661">
        <v>50</v>
      </c>
      <c r="B884" s="662" t="s">
        <v>575</v>
      </c>
      <c r="C884" s="662" t="s">
        <v>4575</v>
      </c>
      <c r="D884" s="743" t="s">
        <v>5977</v>
      </c>
      <c r="E884" s="744" t="s">
        <v>4595</v>
      </c>
      <c r="F884" s="662" t="s">
        <v>4572</v>
      </c>
      <c r="G884" s="662" t="s">
        <v>4648</v>
      </c>
      <c r="H884" s="662" t="s">
        <v>1772</v>
      </c>
      <c r="I884" s="662" t="s">
        <v>2054</v>
      </c>
      <c r="J884" s="662" t="s">
        <v>2055</v>
      </c>
      <c r="K884" s="662" t="s">
        <v>1691</v>
      </c>
      <c r="L884" s="663">
        <v>583.62</v>
      </c>
      <c r="M884" s="663">
        <v>583.62</v>
      </c>
      <c r="N884" s="662">
        <v>1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50</v>
      </c>
      <c r="B885" s="662" t="s">
        <v>575</v>
      </c>
      <c r="C885" s="662" t="s">
        <v>4575</v>
      </c>
      <c r="D885" s="743" t="s">
        <v>5977</v>
      </c>
      <c r="E885" s="744" t="s">
        <v>4595</v>
      </c>
      <c r="F885" s="662" t="s">
        <v>4572</v>
      </c>
      <c r="G885" s="662" t="s">
        <v>4650</v>
      </c>
      <c r="H885" s="662" t="s">
        <v>1772</v>
      </c>
      <c r="I885" s="662" t="s">
        <v>1805</v>
      </c>
      <c r="J885" s="662" t="s">
        <v>4385</v>
      </c>
      <c r="K885" s="662" t="s">
        <v>1136</v>
      </c>
      <c r="L885" s="663">
        <v>96.53</v>
      </c>
      <c r="M885" s="663">
        <v>96.53</v>
      </c>
      <c r="N885" s="662">
        <v>1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50</v>
      </c>
      <c r="B886" s="662" t="s">
        <v>575</v>
      </c>
      <c r="C886" s="662" t="s">
        <v>4575</v>
      </c>
      <c r="D886" s="743" t="s">
        <v>5977</v>
      </c>
      <c r="E886" s="744" t="s">
        <v>4595</v>
      </c>
      <c r="F886" s="662" t="s">
        <v>4572</v>
      </c>
      <c r="G886" s="662" t="s">
        <v>4650</v>
      </c>
      <c r="H886" s="662" t="s">
        <v>1772</v>
      </c>
      <c r="I886" s="662" t="s">
        <v>4730</v>
      </c>
      <c r="J886" s="662" t="s">
        <v>1779</v>
      </c>
      <c r="K886" s="662" t="s">
        <v>4731</v>
      </c>
      <c r="L886" s="663">
        <v>24.14</v>
      </c>
      <c r="M886" s="663">
        <v>24.14</v>
      </c>
      <c r="N886" s="662">
        <v>1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50</v>
      </c>
      <c r="B887" s="662" t="s">
        <v>575</v>
      </c>
      <c r="C887" s="662" t="s">
        <v>4575</v>
      </c>
      <c r="D887" s="743" t="s">
        <v>5977</v>
      </c>
      <c r="E887" s="744" t="s">
        <v>4595</v>
      </c>
      <c r="F887" s="662" t="s">
        <v>4572</v>
      </c>
      <c r="G887" s="662" t="s">
        <v>4650</v>
      </c>
      <c r="H887" s="662" t="s">
        <v>1772</v>
      </c>
      <c r="I887" s="662" t="s">
        <v>1870</v>
      </c>
      <c r="J887" s="662" t="s">
        <v>4386</v>
      </c>
      <c r="K887" s="662" t="s">
        <v>1055</v>
      </c>
      <c r="L887" s="663">
        <v>48.27</v>
      </c>
      <c r="M887" s="663">
        <v>193.08</v>
      </c>
      <c r="N887" s="662">
        <v>4</v>
      </c>
      <c r="O887" s="745">
        <v>1.5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50</v>
      </c>
      <c r="B888" s="662" t="s">
        <v>575</v>
      </c>
      <c r="C888" s="662" t="s">
        <v>4575</v>
      </c>
      <c r="D888" s="743" t="s">
        <v>5977</v>
      </c>
      <c r="E888" s="744" t="s">
        <v>4595</v>
      </c>
      <c r="F888" s="662" t="s">
        <v>4572</v>
      </c>
      <c r="G888" s="662" t="s">
        <v>4650</v>
      </c>
      <c r="H888" s="662" t="s">
        <v>1772</v>
      </c>
      <c r="I888" s="662" t="s">
        <v>4765</v>
      </c>
      <c r="J888" s="662" t="s">
        <v>4386</v>
      </c>
      <c r="K888" s="662" t="s">
        <v>4766</v>
      </c>
      <c r="L888" s="663">
        <v>0</v>
      </c>
      <c r="M888" s="663">
        <v>0</v>
      </c>
      <c r="N888" s="662">
        <v>2</v>
      </c>
      <c r="O888" s="745">
        <v>0.5</v>
      </c>
      <c r="P888" s="663"/>
      <c r="Q888" s="678"/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50</v>
      </c>
      <c r="B889" s="662" t="s">
        <v>575</v>
      </c>
      <c r="C889" s="662" t="s">
        <v>4575</v>
      </c>
      <c r="D889" s="743" t="s">
        <v>5977</v>
      </c>
      <c r="E889" s="744" t="s">
        <v>4595</v>
      </c>
      <c r="F889" s="662" t="s">
        <v>4572</v>
      </c>
      <c r="G889" s="662" t="s">
        <v>4651</v>
      </c>
      <c r="H889" s="662" t="s">
        <v>576</v>
      </c>
      <c r="I889" s="662" t="s">
        <v>1001</v>
      </c>
      <c r="J889" s="662" t="s">
        <v>1002</v>
      </c>
      <c r="K889" s="662" t="s">
        <v>4652</v>
      </c>
      <c r="L889" s="663">
        <v>90.53</v>
      </c>
      <c r="M889" s="663">
        <v>90.53</v>
      </c>
      <c r="N889" s="662">
        <v>1</v>
      </c>
      <c r="O889" s="745">
        <v>1</v>
      </c>
      <c r="P889" s="663">
        <v>90.53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50</v>
      </c>
      <c r="B890" s="662" t="s">
        <v>575</v>
      </c>
      <c r="C890" s="662" t="s">
        <v>4575</v>
      </c>
      <c r="D890" s="743" t="s">
        <v>5977</v>
      </c>
      <c r="E890" s="744" t="s">
        <v>4595</v>
      </c>
      <c r="F890" s="662" t="s">
        <v>4572</v>
      </c>
      <c r="G890" s="662" t="s">
        <v>5318</v>
      </c>
      <c r="H890" s="662" t="s">
        <v>576</v>
      </c>
      <c r="I890" s="662" t="s">
        <v>5319</v>
      </c>
      <c r="J890" s="662" t="s">
        <v>5320</v>
      </c>
      <c r="K890" s="662" t="s">
        <v>5321</v>
      </c>
      <c r="L890" s="663">
        <v>0</v>
      </c>
      <c r="M890" s="663">
        <v>0</v>
      </c>
      <c r="N890" s="662">
        <v>1</v>
      </c>
      <c r="O890" s="745">
        <v>0.5</v>
      </c>
      <c r="P890" s="663"/>
      <c r="Q890" s="678"/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50</v>
      </c>
      <c r="B891" s="662" t="s">
        <v>575</v>
      </c>
      <c r="C891" s="662" t="s">
        <v>4575</v>
      </c>
      <c r="D891" s="743" t="s">
        <v>5977</v>
      </c>
      <c r="E891" s="744" t="s">
        <v>4595</v>
      </c>
      <c r="F891" s="662" t="s">
        <v>4572</v>
      </c>
      <c r="G891" s="662" t="s">
        <v>4656</v>
      </c>
      <c r="H891" s="662" t="s">
        <v>576</v>
      </c>
      <c r="I891" s="662" t="s">
        <v>798</v>
      </c>
      <c r="J891" s="662" t="s">
        <v>799</v>
      </c>
      <c r="K891" s="662" t="s">
        <v>1948</v>
      </c>
      <c r="L891" s="663">
        <v>152.33000000000001</v>
      </c>
      <c r="M891" s="663">
        <v>304.66000000000003</v>
      </c>
      <c r="N891" s="662">
        <v>2</v>
      </c>
      <c r="O891" s="745">
        <v>1.5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50</v>
      </c>
      <c r="B892" s="662" t="s">
        <v>575</v>
      </c>
      <c r="C892" s="662" t="s">
        <v>4575</v>
      </c>
      <c r="D892" s="743" t="s">
        <v>5977</v>
      </c>
      <c r="E892" s="744" t="s">
        <v>4595</v>
      </c>
      <c r="F892" s="662" t="s">
        <v>4572</v>
      </c>
      <c r="G892" s="662" t="s">
        <v>4658</v>
      </c>
      <c r="H892" s="662" t="s">
        <v>576</v>
      </c>
      <c r="I892" s="662" t="s">
        <v>2219</v>
      </c>
      <c r="J892" s="662" t="s">
        <v>2220</v>
      </c>
      <c r="K892" s="662" t="s">
        <v>4659</v>
      </c>
      <c r="L892" s="663">
        <v>22.44</v>
      </c>
      <c r="M892" s="663">
        <v>44.88</v>
      </c>
      <c r="N892" s="662">
        <v>2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50</v>
      </c>
      <c r="B893" s="662" t="s">
        <v>575</v>
      </c>
      <c r="C893" s="662" t="s">
        <v>4575</v>
      </c>
      <c r="D893" s="743" t="s">
        <v>5977</v>
      </c>
      <c r="E893" s="744" t="s">
        <v>4595</v>
      </c>
      <c r="F893" s="662" t="s">
        <v>4572</v>
      </c>
      <c r="G893" s="662" t="s">
        <v>4660</v>
      </c>
      <c r="H893" s="662" t="s">
        <v>576</v>
      </c>
      <c r="I893" s="662" t="s">
        <v>2223</v>
      </c>
      <c r="J893" s="662" t="s">
        <v>2224</v>
      </c>
      <c r="K893" s="662" t="s">
        <v>4661</v>
      </c>
      <c r="L893" s="663">
        <v>186.27</v>
      </c>
      <c r="M893" s="663">
        <v>186.27</v>
      </c>
      <c r="N893" s="662">
        <v>1</v>
      </c>
      <c r="O893" s="745">
        <v>1</v>
      </c>
      <c r="P893" s="663">
        <v>186.27</v>
      </c>
      <c r="Q893" s="678">
        <v>1</v>
      </c>
      <c r="R893" s="662">
        <v>1</v>
      </c>
      <c r="S893" s="678">
        <v>1</v>
      </c>
      <c r="T893" s="745">
        <v>1</v>
      </c>
      <c r="U893" s="701">
        <v>1</v>
      </c>
    </row>
    <row r="894" spans="1:21" ht="14.4" customHeight="1" x14ac:dyDescent="0.3">
      <c r="A894" s="661">
        <v>50</v>
      </c>
      <c r="B894" s="662" t="s">
        <v>575</v>
      </c>
      <c r="C894" s="662" t="s">
        <v>4575</v>
      </c>
      <c r="D894" s="743" t="s">
        <v>5977</v>
      </c>
      <c r="E894" s="744" t="s">
        <v>4595</v>
      </c>
      <c r="F894" s="662" t="s">
        <v>4572</v>
      </c>
      <c r="G894" s="662" t="s">
        <v>4737</v>
      </c>
      <c r="H894" s="662" t="s">
        <v>576</v>
      </c>
      <c r="I894" s="662" t="s">
        <v>5322</v>
      </c>
      <c r="J894" s="662" t="s">
        <v>4994</v>
      </c>
      <c r="K894" s="662" t="s">
        <v>4769</v>
      </c>
      <c r="L894" s="663">
        <v>0</v>
      </c>
      <c r="M894" s="663">
        <v>0</v>
      </c>
      <c r="N894" s="662">
        <v>1</v>
      </c>
      <c r="O894" s="745">
        <v>0.5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50</v>
      </c>
      <c r="B895" s="662" t="s">
        <v>575</v>
      </c>
      <c r="C895" s="662" t="s">
        <v>4575</v>
      </c>
      <c r="D895" s="743" t="s">
        <v>5977</v>
      </c>
      <c r="E895" s="744" t="s">
        <v>4595</v>
      </c>
      <c r="F895" s="662" t="s">
        <v>4572</v>
      </c>
      <c r="G895" s="662" t="s">
        <v>4745</v>
      </c>
      <c r="H895" s="662" t="s">
        <v>576</v>
      </c>
      <c r="I895" s="662" t="s">
        <v>1278</v>
      </c>
      <c r="J895" s="662" t="s">
        <v>1207</v>
      </c>
      <c r="K895" s="662" t="s">
        <v>5198</v>
      </c>
      <c r="L895" s="663">
        <v>50.14</v>
      </c>
      <c r="M895" s="663">
        <v>50.14</v>
      </c>
      <c r="N895" s="662">
        <v>1</v>
      </c>
      <c r="O895" s="745">
        <v>1</v>
      </c>
      <c r="P895" s="663">
        <v>50.14</v>
      </c>
      <c r="Q895" s="678">
        <v>1</v>
      </c>
      <c r="R895" s="662">
        <v>1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50</v>
      </c>
      <c r="B896" s="662" t="s">
        <v>575</v>
      </c>
      <c r="C896" s="662" t="s">
        <v>4575</v>
      </c>
      <c r="D896" s="743" t="s">
        <v>5977</v>
      </c>
      <c r="E896" s="744" t="s">
        <v>4595</v>
      </c>
      <c r="F896" s="662" t="s">
        <v>4572</v>
      </c>
      <c r="G896" s="662" t="s">
        <v>4668</v>
      </c>
      <c r="H896" s="662" t="s">
        <v>1772</v>
      </c>
      <c r="I896" s="662" t="s">
        <v>5009</v>
      </c>
      <c r="J896" s="662" t="s">
        <v>1899</v>
      </c>
      <c r="K896" s="662" t="s">
        <v>5010</v>
      </c>
      <c r="L896" s="663">
        <v>0</v>
      </c>
      <c r="M896" s="663">
        <v>0</v>
      </c>
      <c r="N896" s="662">
        <v>1</v>
      </c>
      <c r="O896" s="745">
        <v>1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50</v>
      </c>
      <c r="B897" s="662" t="s">
        <v>575</v>
      </c>
      <c r="C897" s="662" t="s">
        <v>4575</v>
      </c>
      <c r="D897" s="743" t="s">
        <v>5977</v>
      </c>
      <c r="E897" s="744" t="s">
        <v>4595</v>
      </c>
      <c r="F897" s="662" t="s">
        <v>4572</v>
      </c>
      <c r="G897" s="662" t="s">
        <v>4668</v>
      </c>
      <c r="H897" s="662" t="s">
        <v>1772</v>
      </c>
      <c r="I897" s="662" t="s">
        <v>1898</v>
      </c>
      <c r="J897" s="662" t="s">
        <v>1899</v>
      </c>
      <c r="K897" s="662" t="s">
        <v>4352</v>
      </c>
      <c r="L897" s="663">
        <v>184.74</v>
      </c>
      <c r="M897" s="663">
        <v>554.22</v>
      </c>
      <c r="N897" s="662">
        <v>3</v>
      </c>
      <c r="O897" s="745">
        <v>1.5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50</v>
      </c>
      <c r="B898" s="662" t="s">
        <v>575</v>
      </c>
      <c r="C898" s="662" t="s">
        <v>4575</v>
      </c>
      <c r="D898" s="743" t="s">
        <v>5977</v>
      </c>
      <c r="E898" s="744" t="s">
        <v>4595</v>
      </c>
      <c r="F898" s="662" t="s">
        <v>4572</v>
      </c>
      <c r="G898" s="662" t="s">
        <v>4668</v>
      </c>
      <c r="H898" s="662" t="s">
        <v>1772</v>
      </c>
      <c r="I898" s="662" t="s">
        <v>1990</v>
      </c>
      <c r="J898" s="662" t="s">
        <v>4353</v>
      </c>
      <c r="K898" s="662" t="s">
        <v>4354</v>
      </c>
      <c r="L898" s="663">
        <v>120.61</v>
      </c>
      <c r="M898" s="663">
        <v>241.22</v>
      </c>
      <c r="N898" s="662">
        <v>2</v>
      </c>
      <c r="O898" s="745">
        <v>1.5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50</v>
      </c>
      <c r="B899" s="662" t="s">
        <v>575</v>
      </c>
      <c r="C899" s="662" t="s">
        <v>4575</v>
      </c>
      <c r="D899" s="743" t="s">
        <v>5977</v>
      </c>
      <c r="E899" s="744" t="s">
        <v>4595</v>
      </c>
      <c r="F899" s="662" t="s">
        <v>4572</v>
      </c>
      <c r="G899" s="662" t="s">
        <v>4668</v>
      </c>
      <c r="H899" s="662" t="s">
        <v>1772</v>
      </c>
      <c r="I899" s="662" t="s">
        <v>1909</v>
      </c>
      <c r="J899" s="662" t="s">
        <v>4355</v>
      </c>
      <c r="K899" s="662" t="s">
        <v>1130</v>
      </c>
      <c r="L899" s="663">
        <v>184.74</v>
      </c>
      <c r="M899" s="663">
        <v>184.74</v>
      </c>
      <c r="N899" s="662">
        <v>1</v>
      </c>
      <c r="O899" s="745">
        <v>0.5</v>
      </c>
      <c r="P899" s="663">
        <v>184.74</v>
      </c>
      <c r="Q899" s="678">
        <v>1</v>
      </c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50</v>
      </c>
      <c r="B900" s="662" t="s">
        <v>575</v>
      </c>
      <c r="C900" s="662" t="s">
        <v>4575</v>
      </c>
      <c r="D900" s="743" t="s">
        <v>5977</v>
      </c>
      <c r="E900" s="744" t="s">
        <v>4595</v>
      </c>
      <c r="F900" s="662" t="s">
        <v>4572</v>
      </c>
      <c r="G900" s="662" t="s">
        <v>4753</v>
      </c>
      <c r="H900" s="662" t="s">
        <v>576</v>
      </c>
      <c r="I900" s="662" t="s">
        <v>5323</v>
      </c>
      <c r="J900" s="662" t="s">
        <v>5324</v>
      </c>
      <c r="K900" s="662" t="s">
        <v>5325</v>
      </c>
      <c r="L900" s="663">
        <v>0</v>
      </c>
      <c r="M900" s="663">
        <v>0</v>
      </c>
      <c r="N900" s="662">
        <v>1</v>
      </c>
      <c r="O900" s="745">
        <v>0.5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50</v>
      </c>
      <c r="B901" s="662" t="s">
        <v>575</v>
      </c>
      <c r="C901" s="662" t="s">
        <v>4575</v>
      </c>
      <c r="D901" s="743" t="s">
        <v>5977</v>
      </c>
      <c r="E901" s="744" t="s">
        <v>4597</v>
      </c>
      <c r="F901" s="662" t="s">
        <v>4572</v>
      </c>
      <c r="G901" s="662" t="s">
        <v>4601</v>
      </c>
      <c r="H901" s="662" t="s">
        <v>1772</v>
      </c>
      <c r="I901" s="662" t="s">
        <v>1794</v>
      </c>
      <c r="J901" s="662" t="s">
        <v>1795</v>
      </c>
      <c r="K901" s="662" t="s">
        <v>4373</v>
      </c>
      <c r="L901" s="663">
        <v>72</v>
      </c>
      <c r="M901" s="663">
        <v>72</v>
      </c>
      <c r="N901" s="662">
        <v>1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50</v>
      </c>
      <c r="B902" s="662" t="s">
        <v>575</v>
      </c>
      <c r="C902" s="662" t="s">
        <v>4575</v>
      </c>
      <c r="D902" s="743" t="s">
        <v>5977</v>
      </c>
      <c r="E902" s="744" t="s">
        <v>4597</v>
      </c>
      <c r="F902" s="662" t="s">
        <v>4572</v>
      </c>
      <c r="G902" s="662" t="s">
        <v>4602</v>
      </c>
      <c r="H902" s="662" t="s">
        <v>1772</v>
      </c>
      <c r="I902" s="662" t="s">
        <v>1982</v>
      </c>
      <c r="J902" s="662" t="s">
        <v>1987</v>
      </c>
      <c r="K902" s="662" t="s">
        <v>2013</v>
      </c>
      <c r="L902" s="663">
        <v>181.13</v>
      </c>
      <c r="M902" s="663">
        <v>181.13</v>
      </c>
      <c r="N902" s="662">
        <v>1</v>
      </c>
      <c r="O902" s="745">
        <v>0.5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50</v>
      </c>
      <c r="B903" s="662" t="s">
        <v>575</v>
      </c>
      <c r="C903" s="662" t="s">
        <v>4575</v>
      </c>
      <c r="D903" s="743" t="s">
        <v>5977</v>
      </c>
      <c r="E903" s="744" t="s">
        <v>4597</v>
      </c>
      <c r="F903" s="662" t="s">
        <v>4572</v>
      </c>
      <c r="G903" s="662" t="s">
        <v>4605</v>
      </c>
      <c r="H903" s="662" t="s">
        <v>1772</v>
      </c>
      <c r="I903" s="662" t="s">
        <v>1842</v>
      </c>
      <c r="J903" s="662" t="s">
        <v>1843</v>
      </c>
      <c r="K903" s="662" t="s">
        <v>1402</v>
      </c>
      <c r="L903" s="663">
        <v>35.11</v>
      </c>
      <c r="M903" s="663">
        <v>35.11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50</v>
      </c>
      <c r="B904" s="662" t="s">
        <v>575</v>
      </c>
      <c r="C904" s="662" t="s">
        <v>4575</v>
      </c>
      <c r="D904" s="743" t="s">
        <v>5977</v>
      </c>
      <c r="E904" s="744" t="s">
        <v>4597</v>
      </c>
      <c r="F904" s="662" t="s">
        <v>4572</v>
      </c>
      <c r="G904" s="662" t="s">
        <v>4606</v>
      </c>
      <c r="H904" s="662" t="s">
        <v>576</v>
      </c>
      <c r="I904" s="662" t="s">
        <v>1008</v>
      </c>
      <c r="J904" s="662" t="s">
        <v>4608</v>
      </c>
      <c r="K904" s="662" t="s">
        <v>4610</v>
      </c>
      <c r="L904" s="663">
        <v>63.7</v>
      </c>
      <c r="M904" s="663">
        <v>63.7</v>
      </c>
      <c r="N904" s="662">
        <v>1</v>
      </c>
      <c r="O904" s="745">
        <v>0.5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50</v>
      </c>
      <c r="B905" s="662" t="s">
        <v>575</v>
      </c>
      <c r="C905" s="662" t="s">
        <v>4575</v>
      </c>
      <c r="D905" s="743" t="s">
        <v>5977</v>
      </c>
      <c r="E905" s="744" t="s">
        <v>4597</v>
      </c>
      <c r="F905" s="662" t="s">
        <v>4572</v>
      </c>
      <c r="G905" s="662" t="s">
        <v>4618</v>
      </c>
      <c r="H905" s="662" t="s">
        <v>1772</v>
      </c>
      <c r="I905" s="662" t="s">
        <v>2099</v>
      </c>
      <c r="J905" s="662" t="s">
        <v>2100</v>
      </c>
      <c r="K905" s="662" t="s">
        <v>2101</v>
      </c>
      <c r="L905" s="663">
        <v>93.43</v>
      </c>
      <c r="M905" s="663">
        <v>93.43</v>
      </c>
      <c r="N905" s="662">
        <v>1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50</v>
      </c>
      <c r="B906" s="662" t="s">
        <v>575</v>
      </c>
      <c r="C906" s="662" t="s">
        <v>4575</v>
      </c>
      <c r="D906" s="743" t="s">
        <v>5977</v>
      </c>
      <c r="E906" s="744" t="s">
        <v>4597</v>
      </c>
      <c r="F906" s="662" t="s">
        <v>4572</v>
      </c>
      <c r="G906" s="662" t="s">
        <v>4621</v>
      </c>
      <c r="H906" s="662" t="s">
        <v>576</v>
      </c>
      <c r="I906" s="662" t="s">
        <v>4622</v>
      </c>
      <c r="J906" s="662" t="s">
        <v>4623</v>
      </c>
      <c r="K906" s="662" t="s">
        <v>1792</v>
      </c>
      <c r="L906" s="663">
        <v>0</v>
      </c>
      <c r="M906" s="663">
        <v>0</v>
      </c>
      <c r="N906" s="662">
        <v>1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50</v>
      </c>
      <c r="B907" s="662" t="s">
        <v>575</v>
      </c>
      <c r="C907" s="662" t="s">
        <v>4575</v>
      </c>
      <c r="D907" s="743" t="s">
        <v>5977</v>
      </c>
      <c r="E907" s="744" t="s">
        <v>4597</v>
      </c>
      <c r="F907" s="662" t="s">
        <v>4572</v>
      </c>
      <c r="G907" s="662" t="s">
        <v>4935</v>
      </c>
      <c r="H907" s="662" t="s">
        <v>576</v>
      </c>
      <c r="I907" s="662" t="s">
        <v>1166</v>
      </c>
      <c r="J907" s="662" t="s">
        <v>1167</v>
      </c>
      <c r="K907" s="662" t="s">
        <v>1168</v>
      </c>
      <c r="L907" s="663">
        <v>32.76</v>
      </c>
      <c r="M907" s="663">
        <v>32.76</v>
      </c>
      <c r="N907" s="662">
        <v>1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50</v>
      </c>
      <c r="B908" s="662" t="s">
        <v>575</v>
      </c>
      <c r="C908" s="662" t="s">
        <v>4575</v>
      </c>
      <c r="D908" s="743" t="s">
        <v>5977</v>
      </c>
      <c r="E908" s="744" t="s">
        <v>4597</v>
      </c>
      <c r="F908" s="662" t="s">
        <v>4572</v>
      </c>
      <c r="G908" s="662" t="s">
        <v>4637</v>
      </c>
      <c r="H908" s="662" t="s">
        <v>1772</v>
      </c>
      <c r="I908" s="662" t="s">
        <v>2006</v>
      </c>
      <c r="J908" s="662" t="s">
        <v>2007</v>
      </c>
      <c r="K908" s="662" t="s">
        <v>1610</v>
      </c>
      <c r="L908" s="663">
        <v>31.09</v>
      </c>
      <c r="M908" s="663">
        <v>62.18</v>
      </c>
      <c r="N908" s="662">
        <v>2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50</v>
      </c>
      <c r="B909" s="662" t="s">
        <v>575</v>
      </c>
      <c r="C909" s="662" t="s">
        <v>4575</v>
      </c>
      <c r="D909" s="743" t="s">
        <v>5977</v>
      </c>
      <c r="E909" s="744" t="s">
        <v>4597</v>
      </c>
      <c r="F909" s="662" t="s">
        <v>4572</v>
      </c>
      <c r="G909" s="662" t="s">
        <v>4651</v>
      </c>
      <c r="H909" s="662" t="s">
        <v>576</v>
      </c>
      <c r="I909" s="662" t="s">
        <v>1001</v>
      </c>
      <c r="J909" s="662" t="s">
        <v>1002</v>
      </c>
      <c r="K909" s="662" t="s">
        <v>4652</v>
      </c>
      <c r="L909" s="663">
        <v>90.53</v>
      </c>
      <c r="M909" s="663">
        <v>90.53</v>
      </c>
      <c r="N909" s="662">
        <v>1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50</v>
      </c>
      <c r="B910" s="662" t="s">
        <v>575</v>
      </c>
      <c r="C910" s="662" t="s">
        <v>4575</v>
      </c>
      <c r="D910" s="743" t="s">
        <v>5977</v>
      </c>
      <c r="E910" s="744" t="s">
        <v>4597</v>
      </c>
      <c r="F910" s="662" t="s">
        <v>4572</v>
      </c>
      <c r="G910" s="662" t="s">
        <v>4663</v>
      </c>
      <c r="H910" s="662" t="s">
        <v>576</v>
      </c>
      <c r="I910" s="662" t="s">
        <v>5184</v>
      </c>
      <c r="J910" s="662" t="s">
        <v>4985</v>
      </c>
      <c r="K910" s="662" t="s">
        <v>617</v>
      </c>
      <c r="L910" s="663">
        <v>102.63</v>
      </c>
      <c r="M910" s="663">
        <v>102.63</v>
      </c>
      <c r="N910" s="662">
        <v>1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50</v>
      </c>
      <c r="B911" s="662" t="s">
        <v>575</v>
      </c>
      <c r="C911" s="662" t="s">
        <v>4575</v>
      </c>
      <c r="D911" s="743" t="s">
        <v>5977</v>
      </c>
      <c r="E911" s="744" t="s">
        <v>4597</v>
      </c>
      <c r="F911" s="662" t="s">
        <v>4572</v>
      </c>
      <c r="G911" s="662" t="s">
        <v>4668</v>
      </c>
      <c r="H911" s="662" t="s">
        <v>1772</v>
      </c>
      <c r="I911" s="662" t="s">
        <v>1909</v>
      </c>
      <c r="J911" s="662" t="s">
        <v>4355</v>
      </c>
      <c r="K911" s="662" t="s">
        <v>1130</v>
      </c>
      <c r="L911" s="663">
        <v>184.74</v>
      </c>
      <c r="M911" s="663">
        <v>184.74</v>
      </c>
      <c r="N911" s="662">
        <v>1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50</v>
      </c>
      <c r="B912" s="662" t="s">
        <v>575</v>
      </c>
      <c r="C912" s="662" t="s">
        <v>4577</v>
      </c>
      <c r="D912" s="743" t="s">
        <v>5978</v>
      </c>
      <c r="E912" s="744" t="s">
        <v>4582</v>
      </c>
      <c r="F912" s="662" t="s">
        <v>4572</v>
      </c>
      <c r="G912" s="662" t="s">
        <v>5326</v>
      </c>
      <c r="H912" s="662" t="s">
        <v>576</v>
      </c>
      <c r="I912" s="662" t="s">
        <v>1248</v>
      </c>
      <c r="J912" s="662" t="s">
        <v>1249</v>
      </c>
      <c r="K912" s="662" t="s">
        <v>5327</v>
      </c>
      <c r="L912" s="663">
        <v>60.9</v>
      </c>
      <c r="M912" s="663">
        <v>60.9</v>
      </c>
      <c r="N912" s="662">
        <v>1</v>
      </c>
      <c r="O912" s="745">
        <v>0.5</v>
      </c>
      <c r="P912" s="663">
        <v>60.9</v>
      </c>
      <c r="Q912" s="678">
        <v>1</v>
      </c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50</v>
      </c>
      <c r="B913" s="662" t="s">
        <v>575</v>
      </c>
      <c r="C913" s="662" t="s">
        <v>4577</v>
      </c>
      <c r="D913" s="743" t="s">
        <v>5978</v>
      </c>
      <c r="E913" s="744" t="s">
        <v>4582</v>
      </c>
      <c r="F913" s="662" t="s">
        <v>4572</v>
      </c>
      <c r="G913" s="662" t="s">
        <v>5222</v>
      </c>
      <c r="H913" s="662" t="s">
        <v>576</v>
      </c>
      <c r="I913" s="662" t="s">
        <v>5328</v>
      </c>
      <c r="J913" s="662" t="s">
        <v>5329</v>
      </c>
      <c r="K913" s="662" t="s">
        <v>4965</v>
      </c>
      <c r="L913" s="663">
        <v>106.08</v>
      </c>
      <c r="M913" s="663">
        <v>106.08</v>
      </c>
      <c r="N913" s="662">
        <v>1</v>
      </c>
      <c r="O913" s="745">
        <v>0.5</v>
      </c>
      <c r="P913" s="663">
        <v>106.08</v>
      </c>
      <c r="Q913" s="678">
        <v>1</v>
      </c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50</v>
      </c>
      <c r="B914" s="662" t="s">
        <v>575</v>
      </c>
      <c r="C914" s="662" t="s">
        <v>4577</v>
      </c>
      <c r="D914" s="743" t="s">
        <v>5978</v>
      </c>
      <c r="E914" s="744" t="s">
        <v>4582</v>
      </c>
      <c r="F914" s="662" t="s">
        <v>4572</v>
      </c>
      <c r="G914" s="662" t="s">
        <v>5330</v>
      </c>
      <c r="H914" s="662" t="s">
        <v>576</v>
      </c>
      <c r="I914" s="662" t="s">
        <v>5331</v>
      </c>
      <c r="J914" s="662" t="s">
        <v>5332</v>
      </c>
      <c r="K914" s="662" t="s">
        <v>3471</v>
      </c>
      <c r="L914" s="663">
        <v>510.07</v>
      </c>
      <c r="M914" s="663">
        <v>510.07</v>
      </c>
      <c r="N914" s="662">
        <v>1</v>
      </c>
      <c r="O914" s="745">
        <v>0.5</v>
      </c>
      <c r="P914" s="663">
        <v>510.07</v>
      </c>
      <c r="Q914" s="678">
        <v>1</v>
      </c>
      <c r="R914" s="662">
        <v>1</v>
      </c>
      <c r="S914" s="678">
        <v>1</v>
      </c>
      <c r="T914" s="745">
        <v>0.5</v>
      </c>
      <c r="U914" s="701">
        <v>1</v>
      </c>
    </row>
    <row r="915" spans="1:21" ht="14.4" customHeight="1" x14ac:dyDescent="0.3">
      <c r="A915" s="661">
        <v>50</v>
      </c>
      <c r="B915" s="662" t="s">
        <v>575</v>
      </c>
      <c r="C915" s="662" t="s">
        <v>4577</v>
      </c>
      <c r="D915" s="743" t="s">
        <v>5978</v>
      </c>
      <c r="E915" s="744" t="s">
        <v>4582</v>
      </c>
      <c r="F915" s="662" t="s">
        <v>4572</v>
      </c>
      <c r="G915" s="662" t="s">
        <v>5333</v>
      </c>
      <c r="H915" s="662" t="s">
        <v>576</v>
      </c>
      <c r="I915" s="662" t="s">
        <v>5334</v>
      </c>
      <c r="J915" s="662" t="s">
        <v>3024</v>
      </c>
      <c r="K915" s="662" t="s">
        <v>5335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50</v>
      </c>
      <c r="B916" s="662" t="s">
        <v>575</v>
      </c>
      <c r="C916" s="662" t="s">
        <v>4577</v>
      </c>
      <c r="D916" s="743" t="s">
        <v>5978</v>
      </c>
      <c r="E916" s="744" t="s">
        <v>4583</v>
      </c>
      <c r="F916" s="662" t="s">
        <v>4572</v>
      </c>
      <c r="G916" s="662" t="s">
        <v>4621</v>
      </c>
      <c r="H916" s="662" t="s">
        <v>576</v>
      </c>
      <c r="I916" s="662" t="s">
        <v>4624</v>
      </c>
      <c r="J916" s="662" t="s">
        <v>4623</v>
      </c>
      <c r="K916" s="662" t="s">
        <v>4625</v>
      </c>
      <c r="L916" s="663">
        <v>0</v>
      </c>
      <c r="M916" s="663">
        <v>0</v>
      </c>
      <c r="N916" s="662">
        <v>1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50</v>
      </c>
      <c r="B917" s="662" t="s">
        <v>575</v>
      </c>
      <c r="C917" s="662" t="s">
        <v>4577</v>
      </c>
      <c r="D917" s="743" t="s">
        <v>5978</v>
      </c>
      <c r="E917" s="744" t="s">
        <v>4584</v>
      </c>
      <c r="F917" s="662" t="s">
        <v>4572</v>
      </c>
      <c r="G917" s="662" t="s">
        <v>5230</v>
      </c>
      <c r="H917" s="662" t="s">
        <v>576</v>
      </c>
      <c r="I917" s="662" t="s">
        <v>5336</v>
      </c>
      <c r="J917" s="662" t="s">
        <v>3278</v>
      </c>
      <c r="K917" s="662" t="s">
        <v>3279</v>
      </c>
      <c r="L917" s="663">
        <v>263.26</v>
      </c>
      <c r="M917" s="663">
        <v>526.52</v>
      </c>
      <c r="N917" s="662">
        <v>2</v>
      </c>
      <c r="O917" s="745">
        <v>2</v>
      </c>
      <c r="P917" s="663">
        <v>526.52</v>
      </c>
      <c r="Q917" s="678">
        <v>1</v>
      </c>
      <c r="R917" s="662">
        <v>2</v>
      </c>
      <c r="S917" s="678">
        <v>1</v>
      </c>
      <c r="T917" s="745">
        <v>2</v>
      </c>
      <c r="U917" s="701">
        <v>1</v>
      </c>
    </row>
    <row r="918" spans="1:21" ht="14.4" customHeight="1" x14ac:dyDescent="0.3">
      <c r="A918" s="661">
        <v>50</v>
      </c>
      <c r="B918" s="662" t="s">
        <v>575</v>
      </c>
      <c r="C918" s="662" t="s">
        <v>4577</v>
      </c>
      <c r="D918" s="743" t="s">
        <v>5978</v>
      </c>
      <c r="E918" s="744" t="s">
        <v>4584</v>
      </c>
      <c r="F918" s="662" t="s">
        <v>4572</v>
      </c>
      <c r="G918" s="662" t="s">
        <v>4598</v>
      </c>
      <c r="H918" s="662" t="s">
        <v>576</v>
      </c>
      <c r="I918" s="662" t="s">
        <v>5337</v>
      </c>
      <c r="J918" s="662" t="s">
        <v>4599</v>
      </c>
      <c r="K918" s="662" t="s">
        <v>1092</v>
      </c>
      <c r="L918" s="663">
        <v>0</v>
      </c>
      <c r="M918" s="663">
        <v>0</v>
      </c>
      <c r="N918" s="662">
        <v>2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50</v>
      </c>
      <c r="B919" s="662" t="s">
        <v>575</v>
      </c>
      <c r="C919" s="662" t="s">
        <v>4577</v>
      </c>
      <c r="D919" s="743" t="s">
        <v>5978</v>
      </c>
      <c r="E919" s="744" t="s">
        <v>4584</v>
      </c>
      <c r="F919" s="662" t="s">
        <v>4572</v>
      </c>
      <c r="G919" s="662" t="s">
        <v>4598</v>
      </c>
      <c r="H919" s="662" t="s">
        <v>576</v>
      </c>
      <c r="I919" s="662" t="s">
        <v>713</v>
      </c>
      <c r="J919" s="662" t="s">
        <v>4599</v>
      </c>
      <c r="K919" s="662" t="s">
        <v>4600</v>
      </c>
      <c r="L919" s="663">
        <v>42.85</v>
      </c>
      <c r="M919" s="663">
        <v>85.7</v>
      </c>
      <c r="N919" s="662">
        <v>2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50</v>
      </c>
      <c r="B920" s="662" t="s">
        <v>575</v>
      </c>
      <c r="C920" s="662" t="s">
        <v>4577</v>
      </c>
      <c r="D920" s="743" t="s">
        <v>5978</v>
      </c>
      <c r="E920" s="744" t="s">
        <v>4584</v>
      </c>
      <c r="F920" s="662" t="s">
        <v>4572</v>
      </c>
      <c r="G920" s="662" t="s">
        <v>4673</v>
      </c>
      <c r="H920" s="662" t="s">
        <v>1772</v>
      </c>
      <c r="I920" s="662" t="s">
        <v>1893</v>
      </c>
      <c r="J920" s="662" t="s">
        <v>4491</v>
      </c>
      <c r="K920" s="662" t="s">
        <v>4490</v>
      </c>
      <c r="L920" s="663">
        <v>6.68</v>
      </c>
      <c r="M920" s="663">
        <v>40.08</v>
      </c>
      <c r="N920" s="662">
        <v>6</v>
      </c>
      <c r="O920" s="745">
        <v>1.5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50</v>
      </c>
      <c r="B921" s="662" t="s">
        <v>575</v>
      </c>
      <c r="C921" s="662" t="s">
        <v>4577</v>
      </c>
      <c r="D921" s="743" t="s">
        <v>5978</v>
      </c>
      <c r="E921" s="744" t="s">
        <v>4584</v>
      </c>
      <c r="F921" s="662" t="s">
        <v>4572</v>
      </c>
      <c r="G921" s="662" t="s">
        <v>4673</v>
      </c>
      <c r="H921" s="662" t="s">
        <v>1772</v>
      </c>
      <c r="I921" s="662" t="s">
        <v>1893</v>
      </c>
      <c r="J921" s="662" t="s">
        <v>4491</v>
      </c>
      <c r="K921" s="662" t="s">
        <v>4490</v>
      </c>
      <c r="L921" s="663">
        <v>4.7</v>
      </c>
      <c r="M921" s="663">
        <v>18.8</v>
      </c>
      <c r="N921" s="662">
        <v>4</v>
      </c>
      <c r="O921" s="745">
        <v>1</v>
      </c>
      <c r="P921" s="663">
        <v>18.8</v>
      </c>
      <c r="Q921" s="678">
        <v>1</v>
      </c>
      <c r="R921" s="662">
        <v>4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50</v>
      </c>
      <c r="B922" s="662" t="s">
        <v>575</v>
      </c>
      <c r="C922" s="662" t="s">
        <v>4577</v>
      </c>
      <c r="D922" s="743" t="s">
        <v>5978</v>
      </c>
      <c r="E922" s="744" t="s">
        <v>4584</v>
      </c>
      <c r="F922" s="662" t="s">
        <v>4572</v>
      </c>
      <c r="G922" s="662" t="s">
        <v>4673</v>
      </c>
      <c r="H922" s="662" t="s">
        <v>576</v>
      </c>
      <c r="I922" s="662" t="s">
        <v>4784</v>
      </c>
      <c r="J922" s="662" t="s">
        <v>4785</v>
      </c>
      <c r="K922" s="662" t="s">
        <v>4490</v>
      </c>
      <c r="L922" s="663">
        <v>5.14</v>
      </c>
      <c r="M922" s="663">
        <v>15.419999999999998</v>
      </c>
      <c r="N922" s="662">
        <v>3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50</v>
      </c>
      <c r="B923" s="662" t="s">
        <v>575</v>
      </c>
      <c r="C923" s="662" t="s">
        <v>4577</v>
      </c>
      <c r="D923" s="743" t="s">
        <v>5978</v>
      </c>
      <c r="E923" s="744" t="s">
        <v>4584</v>
      </c>
      <c r="F923" s="662" t="s">
        <v>4572</v>
      </c>
      <c r="G923" s="662" t="s">
        <v>4601</v>
      </c>
      <c r="H923" s="662" t="s">
        <v>1772</v>
      </c>
      <c r="I923" s="662" t="s">
        <v>1794</v>
      </c>
      <c r="J923" s="662" t="s">
        <v>1795</v>
      </c>
      <c r="K923" s="662" t="s">
        <v>4373</v>
      </c>
      <c r="L923" s="663">
        <v>72</v>
      </c>
      <c r="M923" s="663">
        <v>792</v>
      </c>
      <c r="N923" s="662">
        <v>11</v>
      </c>
      <c r="O923" s="745">
        <v>1.5</v>
      </c>
      <c r="P923" s="663">
        <v>216</v>
      </c>
      <c r="Q923" s="678">
        <v>0.27272727272727271</v>
      </c>
      <c r="R923" s="662">
        <v>3</v>
      </c>
      <c r="S923" s="678">
        <v>0.27272727272727271</v>
      </c>
      <c r="T923" s="745"/>
      <c r="U923" s="701">
        <v>0</v>
      </c>
    </row>
    <row r="924" spans="1:21" ht="14.4" customHeight="1" x14ac:dyDescent="0.3">
      <c r="A924" s="661">
        <v>50</v>
      </c>
      <c r="B924" s="662" t="s">
        <v>575</v>
      </c>
      <c r="C924" s="662" t="s">
        <v>4577</v>
      </c>
      <c r="D924" s="743" t="s">
        <v>5978</v>
      </c>
      <c r="E924" s="744" t="s">
        <v>4584</v>
      </c>
      <c r="F924" s="662" t="s">
        <v>4572</v>
      </c>
      <c r="G924" s="662" t="s">
        <v>4674</v>
      </c>
      <c r="H924" s="662" t="s">
        <v>576</v>
      </c>
      <c r="I924" s="662" t="s">
        <v>1132</v>
      </c>
      <c r="J924" s="662" t="s">
        <v>1129</v>
      </c>
      <c r="K924" s="662" t="s">
        <v>1055</v>
      </c>
      <c r="L924" s="663">
        <v>36.86</v>
      </c>
      <c r="M924" s="663">
        <v>36.86</v>
      </c>
      <c r="N924" s="662">
        <v>1</v>
      </c>
      <c r="O924" s="745">
        <v>0.5</v>
      </c>
      <c r="P924" s="663">
        <v>36.86</v>
      </c>
      <c r="Q924" s="678">
        <v>1</v>
      </c>
      <c r="R924" s="662">
        <v>1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50</v>
      </c>
      <c r="B925" s="662" t="s">
        <v>575</v>
      </c>
      <c r="C925" s="662" t="s">
        <v>4577</v>
      </c>
      <c r="D925" s="743" t="s">
        <v>5978</v>
      </c>
      <c r="E925" s="744" t="s">
        <v>4584</v>
      </c>
      <c r="F925" s="662" t="s">
        <v>4572</v>
      </c>
      <c r="G925" s="662" t="s">
        <v>4674</v>
      </c>
      <c r="H925" s="662" t="s">
        <v>576</v>
      </c>
      <c r="I925" s="662" t="s">
        <v>5338</v>
      </c>
      <c r="J925" s="662" t="s">
        <v>5339</v>
      </c>
      <c r="K925" s="662" t="s">
        <v>1055</v>
      </c>
      <c r="L925" s="663">
        <v>31.09</v>
      </c>
      <c r="M925" s="663">
        <v>62.18</v>
      </c>
      <c r="N925" s="662">
        <v>2</v>
      </c>
      <c r="O925" s="745">
        <v>0.5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50</v>
      </c>
      <c r="B926" s="662" t="s">
        <v>575</v>
      </c>
      <c r="C926" s="662" t="s">
        <v>4577</v>
      </c>
      <c r="D926" s="743" t="s">
        <v>5978</v>
      </c>
      <c r="E926" s="744" t="s">
        <v>4584</v>
      </c>
      <c r="F926" s="662" t="s">
        <v>4572</v>
      </c>
      <c r="G926" s="662" t="s">
        <v>4677</v>
      </c>
      <c r="H926" s="662" t="s">
        <v>576</v>
      </c>
      <c r="I926" s="662" t="s">
        <v>5234</v>
      </c>
      <c r="J926" s="662" t="s">
        <v>1751</v>
      </c>
      <c r="K926" s="662" t="s">
        <v>5235</v>
      </c>
      <c r="L926" s="663">
        <v>154.36000000000001</v>
      </c>
      <c r="M926" s="663">
        <v>308.72000000000003</v>
      </c>
      <c r="N926" s="662">
        <v>2</v>
      </c>
      <c r="O926" s="745">
        <v>2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50</v>
      </c>
      <c r="B927" s="662" t="s">
        <v>575</v>
      </c>
      <c r="C927" s="662" t="s">
        <v>4577</v>
      </c>
      <c r="D927" s="743" t="s">
        <v>5978</v>
      </c>
      <c r="E927" s="744" t="s">
        <v>4584</v>
      </c>
      <c r="F927" s="662" t="s">
        <v>4572</v>
      </c>
      <c r="G927" s="662" t="s">
        <v>4602</v>
      </c>
      <c r="H927" s="662" t="s">
        <v>1772</v>
      </c>
      <c r="I927" s="662" t="s">
        <v>5340</v>
      </c>
      <c r="J927" s="662" t="s">
        <v>2114</v>
      </c>
      <c r="K927" s="662" t="s">
        <v>1927</v>
      </c>
      <c r="L927" s="663">
        <v>353.18</v>
      </c>
      <c r="M927" s="663">
        <v>353.18</v>
      </c>
      <c r="N927" s="662">
        <v>1</v>
      </c>
      <c r="O927" s="745">
        <v>0.5</v>
      </c>
      <c r="P927" s="663">
        <v>353.18</v>
      </c>
      <c r="Q927" s="678">
        <v>1</v>
      </c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50</v>
      </c>
      <c r="B928" s="662" t="s">
        <v>575</v>
      </c>
      <c r="C928" s="662" t="s">
        <v>4577</v>
      </c>
      <c r="D928" s="743" t="s">
        <v>5978</v>
      </c>
      <c r="E928" s="744" t="s">
        <v>4584</v>
      </c>
      <c r="F928" s="662" t="s">
        <v>4572</v>
      </c>
      <c r="G928" s="662" t="s">
        <v>4602</v>
      </c>
      <c r="H928" s="662" t="s">
        <v>1772</v>
      </c>
      <c r="I928" s="662" t="s">
        <v>5341</v>
      </c>
      <c r="J928" s="662" t="s">
        <v>4604</v>
      </c>
      <c r="K928" s="662" t="s">
        <v>1673</v>
      </c>
      <c r="L928" s="663">
        <v>196.21</v>
      </c>
      <c r="M928" s="663">
        <v>196.21</v>
      </c>
      <c r="N928" s="662">
        <v>1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50</v>
      </c>
      <c r="B929" s="662" t="s">
        <v>575</v>
      </c>
      <c r="C929" s="662" t="s">
        <v>4577</v>
      </c>
      <c r="D929" s="743" t="s">
        <v>5978</v>
      </c>
      <c r="E929" s="744" t="s">
        <v>4584</v>
      </c>
      <c r="F929" s="662" t="s">
        <v>4572</v>
      </c>
      <c r="G929" s="662" t="s">
        <v>4602</v>
      </c>
      <c r="H929" s="662" t="s">
        <v>1772</v>
      </c>
      <c r="I929" s="662" t="s">
        <v>1905</v>
      </c>
      <c r="J929" s="662" t="s">
        <v>1906</v>
      </c>
      <c r="K929" s="662" t="s">
        <v>4393</v>
      </c>
      <c r="L929" s="663">
        <v>416.37</v>
      </c>
      <c r="M929" s="663">
        <v>1249.1100000000001</v>
      </c>
      <c r="N929" s="662">
        <v>3</v>
      </c>
      <c r="O929" s="745">
        <v>2.5</v>
      </c>
      <c r="P929" s="663">
        <v>416.37</v>
      </c>
      <c r="Q929" s="678">
        <v>0.33333333333333331</v>
      </c>
      <c r="R929" s="662">
        <v>1</v>
      </c>
      <c r="S929" s="678">
        <v>0.33333333333333331</v>
      </c>
      <c r="T929" s="745">
        <v>1</v>
      </c>
      <c r="U929" s="701">
        <v>0.4</v>
      </c>
    </row>
    <row r="930" spans="1:21" ht="14.4" customHeight="1" x14ac:dyDescent="0.3">
      <c r="A930" s="661">
        <v>50</v>
      </c>
      <c r="B930" s="662" t="s">
        <v>575</v>
      </c>
      <c r="C930" s="662" t="s">
        <v>4577</v>
      </c>
      <c r="D930" s="743" t="s">
        <v>5978</v>
      </c>
      <c r="E930" s="744" t="s">
        <v>4584</v>
      </c>
      <c r="F930" s="662" t="s">
        <v>4572</v>
      </c>
      <c r="G930" s="662" t="s">
        <v>4602</v>
      </c>
      <c r="H930" s="662" t="s">
        <v>1772</v>
      </c>
      <c r="I930" s="662" t="s">
        <v>1905</v>
      </c>
      <c r="J930" s="662" t="s">
        <v>1906</v>
      </c>
      <c r="K930" s="662" t="s">
        <v>4393</v>
      </c>
      <c r="L930" s="663">
        <v>392.42</v>
      </c>
      <c r="M930" s="663">
        <v>3531.78</v>
      </c>
      <c r="N930" s="662">
        <v>9</v>
      </c>
      <c r="O930" s="745">
        <v>5</v>
      </c>
      <c r="P930" s="663">
        <v>1962.1000000000001</v>
      </c>
      <c r="Q930" s="678">
        <v>0.55555555555555558</v>
      </c>
      <c r="R930" s="662">
        <v>5</v>
      </c>
      <c r="S930" s="678">
        <v>0.55555555555555558</v>
      </c>
      <c r="T930" s="745">
        <v>3</v>
      </c>
      <c r="U930" s="701">
        <v>0.6</v>
      </c>
    </row>
    <row r="931" spans="1:21" ht="14.4" customHeight="1" x14ac:dyDescent="0.3">
      <c r="A931" s="661">
        <v>50</v>
      </c>
      <c r="B931" s="662" t="s">
        <v>575</v>
      </c>
      <c r="C931" s="662" t="s">
        <v>4577</v>
      </c>
      <c r="D931" s="743" t="s">
        <v>5978</v>
      </c>
      <c r="E931" s="744" t="s">
        <v>4584</v>
      </c>
      <c r="F931" s="662" t="s">
        <v>4572</v>
      </c>
      <c r="G931" s="662" t="s">
        <v>4602</v>
      </c>
      <c r="H931" s="662" t="s">
        <v>1772</v>
      </c>
      <c r="I931" s="662" t="s">
        <v>1982</v>
      </c>
      <c r="J931" s="662" t="s">
        <v>1987</v>
      </c>
      <c r="K931" s="662" t="s">
        <v>2013</v>
      </c>
      <c r="L931" s="663">
        <v>193.1</v>
      </c>
      <c r="M931" s="663">
        <v>193.1</v>
      </c>
      <c r="N931" s="662">
        <v>1</v>
      </c>
      <c r="O931" s="745">
        <v>0.5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50</v>
      </c>
      <c r="B932" s="662" t="s">
        <v>575</v>
      </c>
      <c r="C932" s="662" t="s">
        <v>4577</v>
      </c>
      <c r="D932" s="743" t="s">
        <v>5978</v>
      </c>
      <c r="E932" s="744" t="s">
        <v>4584</v>
      </c>
      <c r="F932" s="662" t="s">
        <v>4572</v>
      </c>
      <c r="G932" s="662" t="s">
        <v>4602</v>
      </c>
      <c r="H932" s="662" t="s">
        <v>1772</v>
      </c>
      <c r="I932" s="662" t="s">
        <v>1982</v>
      </c>
      <c r="J932" s="662" t="s">
        <v>1987</v>
      </c>
      <c r="K932" s="662" t="s">
        <v>2013</v>
      </c>
      <c r="L932" s="663">
        <v>181.13</v>
      </c>
      <c r="M932" s="663">
        <v>181.13</v>
      </c>
      <c r="N932" s="662">
        <v>1</v>
      </c>
      <c r="O932" s="745">
        <v>0.5</v>
      </c>
      <c r="P932" s="663">
        <v>181.13</v>
      </c>
      <c r="Q932" s="678">
        <v>1</v>
      </c>
      <c r="R932" s="662">
        <v>1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50</v>
      </c>
      <c r="B933" s="662" t="s">
        <v>575</v>
      </c>
      <c r="C933" s="662" t="s">
        <v>4577</v>
      </c>
      <c r="D933" s="743" t="s">
        <v>5978</v>
      </c>
      <c r="E933" s="744" t="s">
        <v>4584</v>
      </c>
      <c r="F933" s="662" t="s">
        <v>4572</v>
      </c>
      <c r="G933" s="662" t="s">
        <v>4602</v>
      </c>
      <c r="H933" s="662" t="s">
        <v>1772</v>
      </c>
      <c r="I933" s="662" t="s">
        <v>1986</v>
      </c>
      <c r="J933" s="662" t="s">
        <v>1987</v>
      </c>
      <c r="K933" s="662" t="s">
        <v>4394</v>
      </c>
      <c r="L933" s="663">
        <v>643.69000000000005</v>
      </c>
      <c r="M933" s="663">
        <v>643.69000000000005</v>
      </c>
      <c r="N933" s="662">
        <v>1</v>
      </c>
      <c r="O933" s="745">
        <v>0.5</v>
      </c>
      <c r="P933" s="663">
        <v>643.69000000000005</v>
      </c>
      <c r="Q933" s="678">
        <v>1</v>
      </c>
      <c r="R933" s="662">
        <v>1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50</v>
      </c>
      <c r="B934" s="662" t="s">
        <v>575</v>
      </c>
      <c r="C934" s="662" t="s">
        <v>4577</v>
      </c>
      <c r="D934" s="743" t="s">
        <v>5978</v>
      </c>
      <c r="E934" s="744" t="s">
        <v>4584</v>
      </c>
      <c r="F934" s="662" t="s">
        <v>4572</v>
      </c>
      <c r="G934" s="662" t="s">
        <v>4602</v>
      </c>
      <c r="H934" s="662" t="s">
        <v>1772</v>
      </c>
      <c r="I934" s="662" t="s">
        <v>1986</v>
      </c>
      <c r="J934" s="662" t="s">
        <v>1987</v>
      </c>
      <c r="K934" s="662" t="s">
        <v>4394</v>
      </c>
      <c r="L934" s="663">
        <v>603.73</v>
      </c>
      <c r="M934" s="663">
        <v>603.73</v>
      </c>
      <c r="N934" s="662">
        <v>1</v>
      </c>
      <c r="O934" s="745">
        <v>0.5</v>
      </c>
      <c r="P934" s="663">
        <v>603.73</v>
      </c>
      <c r="Q934" s="678">
        <v>1</v>
      </c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50</v>
      </c>
      <c r="B935" s="662" t="s">
        <v>575</v>
      </c>
      <c r="C935" s="662" t="s">
        <v>4577</v>
      </c>
      <c r="D935" s="743" t="s">
        <v>5978</v>
      </c>
      <c r="E935" s="744" t="s">
        <v>4584</v>
      </c>
      <c r="F935" s="662" t="s">
        <v>4572</v>
      </c>
      <c r="G935" s="662" t="s">
        <v>5035</v>
      </c>
      <c r="H935" s="662" t="s">
        <v>1772</v>
      </c>
      <c r="I935" s="662" t="s">
        <v>5342</v>
      </c>
      <c r="J935" s="662" t="s">
        <v>5037</v>
      </c>
      <c r="K935" s="662" t="s">
        <v>1691</v>
      </c>
      <c r="L935" s="663">
        <v>739.33</v>
      </c>
      <c r="M935" s="663">
        <v>1478.66</v>
      </c>
      <c r="N935" s="662">
        <v>2</v>
      </c>
      <c r="O935" s="745">
        <v>2</v>
      </c>
      <c r="P935" s="663">
        <v>739.33</v>
      </c>
      <c r="Q935" s="678">
        <v>0.5</v>
      </c>
      <c r="R935" s="662">
        <v>1</v>
      </c>
      <c r="S935" s="678">
        <v>0.5</v>
      </c>
      <c r="T935" s="745">
        <v>1</v>
      </c>
      <c r="U935" s="701">
        <v>0.5</v>
      </c>
    </row>
    <row r="936" spans="1:21" ht="14.4" customHeight="1" x14ac:dyDescent="0.3">
      <c r="A936" s="661">
        <v>50</v>
      </c>
      <c r="B936" s="662" t="s">
        <v>575</v>
      </c>
      <c r="C936" s="662" t="s">
        <v>4577</v>
      </c>
      <c r="D936" s="743" t="s">
        <v>5978</v>
      </c>
      <c r="E936" s="744" t="s">
        <v>4584</v>
      </c>
      <c r="F936" s="662" t="s">
        <v>4572</v>
      </c>
      <c r="G936" s="662" t="s">
        <v>5035</v>
      </c>
      <c r="H936" s="662" t="s">
        <v>1772</v>
      </c>
      <c r="I936" s="662" t="s">
        <v>2760</v>
      </c>
      <c r="J936" s="662" t="s">
        <v>2761</v>
      </c>
      <c r="K936" s="662" t="s">
        <v>1691</v>
      </c>
      <c r="L936" s="663">
        <v>797.54</v>
      </c>
      <c r="M936" s="663">
        <v>797.54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50</v>
      </c>
      <c r="B937" s="662" t="s">
        <v>575</v>
      </c>
      <c r="C937" s="662" t="s">
        <v>4577</v>
      </c>
      <c r="D937" s="743" t="s">
        <v>5978</v>
      </c>
      <c r="E937" s="744" t="s">
        <v>4584</v>
      </c>
      <c r="F937" s="662" t="s">
        <v>4572</v>
      </c>
      <c r="G937" s="662" t="s">
        <v>4681</v>
      </c>
      <c r="H937" s="662" t="s">
        <v>1772</v>
      </c>
      <c r="I937" s="662" t="s">
        <v>1853</v>
      </c>
      <c r="J937" s="662" t="s">
        <v>1854</v>
      </c>
      <c r="K937" s="662" t="s">
        <v>1620</v>
      </c>
      <c r="L937" s="663">
        <v>65.540000000000006</v>
      </c>
      <c r="M937" s="663">
        <v>262.16000000000003</v>
      </c>
      <c r="N937" s="662">
        <v>4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50</v>
      </c>
      <c r="B938" s="662" t="s">
        <v>575</v>
      </c>
      <c r="C938" s="662" t="s">
        <v>4577</v>
      </c>
      <c r="D938" s="743" t="s">
        <v>5978</v>
      </c>
      <c r="E938" s="744" t="s">
        <v>4584</v>
      </c>
      <c r="F938" s="662" t="s">
        <v>4572</v>
      </c>
      <c r="G938" s="662" t="s">
        <v>4681</v>
      </c>
      <c r="H938" s="662" t="s">
        <v>1772</v>
      </c>
      <c r="I938" s="662" t="s">
        <v>1856</v>
      </c>
      <c r="J938" s="662" t="s">
        <v>1854</v>
      </c>
      <c r="K938" s="662" t="s">
        <v>1857</v>
      </c>
      <c r="L938" s="663">
        <v>229.38</v>
      </c>
      <c r="M938" s="663">
        <v>229.38</v>
      </c>
      <c r="N938" s="662">
        <v>1</v>
      </c>
      <c r="O938" s="745">
        <v>1</v>
      </c>
      <c r="P938" s="663">
        <v>229.38</v>
      </c>
      <c r="Q938" s="678">
        <v>1</v>
      </c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50</v>
      </c>
      <c r="B939" s="662" t="s">
        <v>575</v>
      </c>
      <c r="C939" s="662" t="s">
        <v>4577</v>
      </c>
      <c r="D939" s="743" t="s">
        <v>5978</v>
      </c>
      <c r="E939" s="744" t="s">
        <v>4584</v>
      </c>
      <c r="F939" s="662" t="s">
        <v>4572</v>
      </c>
      <c r="G939" s="662" t="s">
        <v>4605</v>
      </c>
      <c r="H939" s="662" t="s">
        <v>1772</v>
      </c>
      <c r="I939" s="662" t="s">
        <v>5298</v>
      </c>
      <c r="J939" s="662" t="s">
        <v>1843</v>
      </c>
      <c r="K939" s="662" t="s">
        <v>1917</v>
      </c>
      <c r="L939" s="663">
        <v>105.32</v>
      </c>
      <c r="M939" s="663">
        <v>210.64</v>
      </c>
      <c r="N939" s="662">
        <v>2</v>
      </c>
      <c r="O939" s="745">
        <v>1</v>
      </c>
      <c r="P939" s="663">
        <v>210.64</v>
      </c>
      <c r="Q939" s="678">
        <v>1</v>
      </c>
      <c r="R939" s="662">
        <v>2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50</v>
      </c>
      <c r="B940" s="662" t="s">
        <v>575</v>
      </c>
      <c r="C940" s="662" t="s">
        <v>4577</v>
      </c>
      <c r="D940" s="743" t="s">
        <v>5978</v>
      </c>
      <c r="E940" s="744" t="s">
        <v>4584</v>
      </c>
      <c r="F940" s="662" t="s">
        <v>4572</v>
      </c>
      <c r="G940" s="662" t="s">
        <v>4605</v>
      </c>
      <c r="H940" s="662" t="s">
        <v>1772</v>
      </c>
      <c r="I940" s="662" t="s">
        <v>1842</v>
      </c>
      <c r="J940" s="662" t="s">
        <v>1843</v>
      </c>
      <c r="K940" s="662" t="s">
        <v>1402</v>
      </c>
      <c r="L940" s="663">
        <v>35.11</v>
      </c>
      <c r="M940" s="663">
        <v>1053.3</v>
      </c>
      <c r="N940" s="662">
        <v>30</v>
      </c>
      <c r="O940" s="745">
        <v>6.5</v>
      </c>
      <c r="P940" s="663">
        <v>386.21</v>
      </c>
      <c r="Q940" s="678">
        <v>0.36666666666666664</v>
      </c>
      <c r="R940" s="662">
        <v>11</v>
      </c>
      <c r="S940" s="678">
        <v>0.36666666666666664</v>
      </c>
      <c r="T940" s="745">
        <v>2</v>
      </c>
      <c r="U940" s="701">
        <v>0.30769230769230771</v>
      </c>
    </row>
    <row r="941" spans="1:21" ht="14.4" customHeight="1" x14ac:dyDescent="0.3">
      <c r="A941" s="661">
        <v>50</v>
      </c>
      <c r="B941" s="662" t="s">
        <v>575</v>
      </c>
      <c r="C941" s="662" t="s">
        <v>4577</v>
      </c>
      <c r="D941" s="743" t="s">
        <v>5978</v>
      </c>
      <c r="E941" s="744" t="s">
        <v>4584</v>
      </c>
      <c r="F941" s="662" t="s">
        <v>4572</v>
      </c>
      <c r="G941" s="662" t="s">
        <v>4605</v>
      </c>
      <c r="H941" s="662" t="s">
        <v>1772</v>
      </c>
      <c r="I941" s="662" t="s">
        <v>1845</v>
      </c>
      <c r="J941" s="662" t="s">
        <v>1846</v>
      </c>
      <c r="K941" s="662" t="s">
        <v>1847</v>
      </c>
      <c r="L941" s="663">
        <v>70.23</v>
      </c>
      <c r="M941" s="663">
        <v>421.38</v>
      </c>
      <c r="N941" s="662">
        <v>6</v>
      </c>
      <c r="O941" s="745">
        <v>1.5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50</v>
      </c>
      <c r="B942" s="662" t="s">
        <v>575</v>
      </c>
      <c r="C942" s="662" t="s">
        <v>4577</v>
      </c>
      <c r="D942" s="743" t="s">
        <v>5978</v>
      </c>
      <c r="E942" s="744" t="s">
        <v>4584</v>
      </c>
      <c r="F942" s="662" t="s">
        <v>4572</v>
      </c>
      <c r="G942" s="662" t="s">
        <v>4605</v>
      </c>
      <c r="H942" s="662" t="s">
        <v>576</v>
      </c>
      <c r="I942" s="662" t="s">
        <v>4810</v>
      </c>
      <c r="J942" s="662" t="s">
        <v>4811</v>
      </c>
      <c r="K942" s="662" t="s">
        <v>1402</v>
      </c>
      <c r="L942" s="663">
        <v>35.11</v>
      </c>
      <c r="M942" s="663">
        <v>105.33</v>
      </c>
      <c r="N942" s="662">
        <v>3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50</v>
      </c>
      <c r="B943" s="662" t="s">
        <v>575</v>
      </c>
      <c r="C943" s="662" t="s">
        <v>4577</v>
      </c>
      <c r="D943" s="743" t="s">
        <v>5978</v>
      </c>
      <c r="E943" s="744" t="s">
        <v>4584</v>
      </c>
      <c r="F943" s="662" t="s">
        <v>4572</v>
      </c>
      <c r="G943" s="662" t="s">
        <v>5048</v>
      </c>
      <c r="H943" s="662" t="s">
        <v>576</v>
      </c>
      <c r="I943" s="662" t="s">
        <v>2485</v>
      </c>
      <c r="J943" s="662" t="s">
        <v>5049</v>
      </c>
      <c r="K943" s="662" t="s">
        <v>5050</v>
      </c>
      <c r="L943" s="663">
        <v>0</v>
      </c>
      <c r="M943" s="663">
        <v>0</v>
      </c>
      <c r="N943" s="662">
        <v>1</v>
      </c>
      <c r="O943" s="745">
        <v>0.5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50</v>
      </c>
      <c r="B944" s="662" t="s">
        <v>575</v>
      </c>
      <c r="C944" s="662" t="s">
        <v>4577</v>
      </c>
      <c r="D944" s="743" t="s">
        <v>5978</v>
      </c>
      <c r="E944" s="744" t="s">
        <v>4584</v>
      </c>
      <c r="F944" s="662" t="s">
        <v>4572</v>
      </c>
      <c r="G944" s="662" t="s">
        <v>5240</v>
      </c>
      <c r="H944" s="662" t="s">
        <v>576</v>
      </c>
      <c r="I944" s="662" t="s">
        <v>5343</v>
      </c>
      <c r="J944" s="662" t="s">
        <v>5242</v>
      </c>
      <c r="K944" s="662" t="s">
        <v>5344</v>
      </c>
      <c r="L944" s="663">
        <v>0</v>
      </c>
      <c r="M944" s="663">
        <v>0</v>
      </c>
      <c r="N944" s="662">
        <v>3</v>
      </c>
      <c r="O944" s="745">
        <v>2</v>
      </c>
      <c r="P944" s="663">
        <v>0</v>
      </c>
      <c r="Q944" s="678"/>
      <c r="R944" s="662">
        <v>2</v>
      </c>
      <c r="S944" s="678">
        <v>0.66666666666666663</v>
      </c>
      <c r="T944" s="745">
        <v>1</v>
      </c>
      <c r="U944" s="701">
        <v>0.5</v>
      </c>
    </row>
    <row r="945" spans="1:21" ht="14.4" customHeight="1" x14ac:dyDescent="0.3">
      <c r="A945" s="661">
        <v>50</v>
      </c>
      <c r="B945" s="662" t="s">
        <v>575</v>
      </c>
      <c r="C945" s="662" t="s">
        <v>4577</v>
      </c>
      <c r="D945" s="743" t="s">
        <v>5978</v>
      </c>
      <c r="E945" s="744" t="s">
        <v>4584</v>
      </c>
      <c r="F945" s="662" t="s">
        <v>4572</v>
      </c>
      <c r="G945" s="662" t="s">
        <v>5345</v>
      </c>
      <c r="H945" s="662" t="s">
        <v>576</v>
      </c>
      <c r="I945" s="662" t="s">
        <v>4148</v>
      </c>
      <c r="J945" s="662" t="s">
        <v>4149</v>
      </c>
      <c r="K945" s="662" t="s">
        <v>3475</v>
      </c>
      <c r="L945" s="663">
        <v>35.11</v>
      </c>
      <c r="M945" s="663">
        <v>245.77</v>
      </c>
      <c r="N945" s="662">
        <v>7</v>
      </c>
      <c r="O945" s="745">
        <v>2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50</v>
      </c>
      <c r="B946" s="662" t="s">
        <v>575</v>
      </c>
      <c r="C946" s="662" t="s">
        <v>4577</v>
      </c>
      <c r="D946" s="743" t="s">
        <v>5978</v>
      </c>
      <c r="E946" s="744" t="s">
        <v>4584</v>
      </c>
      <c r="F946" s="662" t="s">
        <v>4572</v>
      </c>
      <c r="G946" s="662" t="s">
        <v>4687</v>
      </c>
      <c r="H946" s="662" t="s">
        <v>576</v>
      </c>
      <c r="I946" s="662" t="s">
        <v>2231</v>
      </c>
      <c r="J946" s="662" t="s">
        <v>2232</v>
      </c>
      <c r="K946" s="662" t="s">
        <v>4462</v>
      </c>
      <c r="L946" s="663">
        <v>78.33</v>
      </c>
      <c r="M946" s="663">
        <v>313.32</v>
      </c>
      <c r="N946" s="662">
        <v>4</v>
      </c>
      <c r="O946" s="745">
        <v>0.5</v>
      </c>
      <c r="P946" s="663">
        <v>313.32</v>
      </c>
      <c r="Q946" s="678">
        <v>1</v>
      </c>
      <c r="R946" s="662">
        <v>4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50</v>
      </c>
      <c r="B947" s="662" t="s">
        <v>575</v>
      </c>
      <c r="C947" s="662" t="s">
        <v>4577</v>
      </c>
      <c r="D947" s="743" t="s">
        <v>5978</v>
      </c>
      <c r="E947" s="744" t="s">
        <v>4584</v>
      </c>
      <c r="F947" s="662" t="s">
        <v>4572</v>
      </c>
      <c r="G947" s="662" t="s">
        <v>4689</v>
      </c>
      <c r="H947" s="662" t="s">
        <v>576</v>
      </c>
      <c r="I947" s="662" t="s">
        <v>1023</v>
      </c>
      <c r="J947" s="662" t="s">
        <v>1024</v>
      </c>
      <c r="K947" s="662" t="s">
        <v>4367</v>
      </c>
      <c r="L947" s="663">
        <v>2026.32</v>
      </c>
      <c r="M947" s="663">
        <v>30394.800000000003</v>
      </c>
      <c r="N947" s="662">
        <v>15</v>
      </c>
      <c r="O947" s="745">
        <v>4</v>
      </c>
      <c r="P947" s="663">
        <v>12157.92</v>
      </c>
      <c r="Q947" s="678">
        <v>0.39999999999999997</v>
      </c>
      <c r="R947" s="662">
        <v>6</v>
      </c>
      <c r="S947" s="678">
        <v>0.4</v>
      </c>
      <c r="T947" s="745">
        <v>2</v>
      </c>
      <c r="U947" s="701">
        <v>0.5</v>
      </c>
    </row>
    <row r="948" spans="1:21" ht="14.4" customHeight="1" x14ac:dyDescent="0.3">
      <c r="A948" s="661">
        <v>50</v>
      </c>
      <c r="B948" s="662" t="s">
        <v>575</v>
      </c>
      <c r="C948" s="662" t="s">
        <v>4577</v>
      </c>
      <c r="D948" s="743" t="s">
        <v>5978</v>
      </c>
      <c r="E948" s="744" t="s">
        <v>4584</v>
      </c>
      <c r="F948" s="662" t="s">
        <v>4572</v>
      </c>
      <c r="G948" s="662" t="s">
        <v>4689</v>
      </c>
      <c r="H948" s="662" t="s">
        <v>576</v>
      </c>
      <c r="I948" s="662" t="s">
        <v>1023</v>
      </c>
      <c r="J948" s="662" t="s">
        <v>1024</v>
      </c>
      <c r="K948" s="662" t="s">
        <v>4367</v>
      </c>
      <c r="L948" s="663">
        <v>1891.17</v>
      </c>
      <c r="M948" s="663">
        <v>17020.53</v>
      </c>
      <c r="N948" s="662">
        <v>9</v>
      </c>
      <c r="O948" s="745">
        <v>1.5</v>
      </c>
      <c r="P948" s="663">
        <v>5673.51</v>
      </c>
      <c r="Q948" s="678">
        <v>0.33333333333333337</v>
      </c>
      <c r="R948" s="662">
        <v>3</v>
      </c>
      <c r="S948" s="678">
        <v>0.33333333333333331</v>
      </c>
      <c r="T948" s="745">
        <v>1</v>
      </c>
      <c r="U948" s="701">
        <v>0.66666666666666663</v>
      </c>
    </row>
    <row r="949" spans="1:21" ht="14.4" customHeight="1" x14ac:dyDescent="0.3">
      <c r="A949" s="661">
        <v>50</v>
      </c>
      <c r="B949" s="662" t="s">
        <v>575</v>
      </c>
      <c r="C949" s="662" t="s">
        <v>4577</v>
      </c>
      <c r="D949" s="743" t="s">
        <v>5978</v>
      </c>
      <c r="E949" s="744" t="s">
        <v>4584</v>
      </c>
      <c r="F949" s="662" t="s">
        <v>4572</v>
      </c>
      <c r="G949" s="662" t="s">
        <v>4689</v>
      </c>
      <c r="H949" s="662" t="s">
        <v>576</v>
      </c>
      <c r="I949" s="662" t="s">
        <v>4690</v>
      </c>
      <c r="J949" s="662" t="s">
        <v>4691</v>
      </c>
      <c r="K949" s="662" t="s">
        <v>4692</v>
      </c>
      <c r="L949" s="663">
        <v>2026.32</v>
      </c>
      <c r="M949" s="663">
        <v>18236.88</v>
      </c>
      <c r="N949" s="662">
        <v>9</v>
      </c>
      <c r="O949" s="745">
        <v>2.5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50</v>
      </c>
      <c r="B950" s="662" t="s">
        <v>575</v>
      </c>
      <c r="C950" s="662" t="s">
        <v>4577</v>
      </c>
      <c r="D950" s="743" t="s">
        <v>5978</v>
      </c>
      <c r="E950" s="744" t="s">
        <v>4584</v>
      </c>
      <c r="F950" s="662" t="s">
        <v>4572</v>
      </c>
      <c r="G950" s="662" t="s">
        <v>5346</v>
      </c>
      <c r="H950" s="662" t="s">
        <v>576</v>
      </c>
      <c r="I950" s="662" t="s">
        <v>5347</v>
      </c>
      <c r="J950" s="662" t="s">
        <v>2564</v>
      </c>
      <c r="K950" s="662" t="s">
        <v>5348</v>
      </c>
      <c r="L950" s="663">
        <v>0</v>
      </c>
      <c r="M950" s="663">
        <v>0</v>
      </c>
      <c r="N950" s="662">
        <v>1</v>
      </c>
      <c r="O950" s="745">
        <v>1</v>
      </c>
      <c r="P950" s="663">
        <v>0</v>
      </c>
      <c r="Q950" s="678"/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50</v>
      </c>
      <c r="B951" s="662" t="s">
        <v>575</v>
      </c>
      <c r="C951" s="662" t="s">
        <v>4577</v>
      </c>
      <c r="D951" s="743" t="s">
        <v>5978</v>
      </c>
      <c r="E951" s="744" t="s">
        <v>4584</v>
      </c>
      <c r="F951" s="662" t="s">
        <v>4572</v>
      </c>
      <c r="G951" s="662" t="s">
        <v>5346</v>
      </c>
      <c r="H951" s="662" t="s">
        <v>576</v>
      </c>
      <c r="I951" s="662" t="s">
        <v>5349</v>
      </c>
      <c r="J951" s="662" t="s">
        <v>5350</v>
      </c>
      <c r="K951" s="662" t="s">
        <v>5351</v>
      </c>
      <c r="L951" s="663">
        <v>207.45</v>
      </c>
      <c r="M951" s="663">
        <v>207.45</v>
      </c>
      <c r="N951" s="662">
        <v>1</v>
      </c>
      <c r="O951" s="745">
        <v>1</v>
      </c>
      <c r="P951" s="663">
        <v>207.45</v>
      </c>
      <c r="Q951" s="678">
        <v>1</v>
      </c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50</v>
      </c>
      <c r="B952" s="662" t="s">
        <v>575</v>
      </c>
      <c r="C952" s="662" t="s">
        <v>4577</v>
      </c>
      <c r="D952" s="743" t="s">
        <v>5978</v>
      </c>
      <c r="E952" s="744" t="s">
        <v>4584</v>
      </c>
      <c r="F952" s="662" t="s">
        <v>4572</v>
      </c>
      <c r="G952" s="662" t="s">
        <v>4818</v>
      </c>
      <c r="H952" s="662" t="s">
        <v>576</v>
      </c>
      <c r="I952" s="662" t="s">
        <v>928</v>
      </c>
      <c r="J952" s="662" t="s">
        <v>4820</v>
      </c>
      <c r="K952" s="662" t="s">
        <v>4821</v>
      </c>
      <c r="L952" s="663">
        <v>23.72</v>
      </c>
      <c r="M952" s="663">
        <v>213.48</v>
      </c>
      <c r="N952" s="662">
        <v>9</v>
      </c>
      <c r="O952" s="745">
        <v>1.5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50</v>
      </c>
      <c r="B953" s="662" t="s">
        <v>575</v>
      </c>
      <c r="C953" s="662" t="s">
        <v>4577</v>
      </c>
      <c r="D953" s="743" t="s">
        <v>5978</v>
      </c>
      <c r="E953" s="744" t="s">
        <v>4584</v>
      </c>
      <c r="F953" s="662" t="s">
        <v>4572</v>
      </c>
      <c r="G953" s="662" t="s">
        <v>4818</v>
      </c>
      <c r="H953" s="662" t="s">
        <v>576</v>
      </c>
      <c r="I953" s="662" t="s">
        <v>928</v>
      </c>
      <c r="J953" s="662" t="s">
        <v>4820</v>
      </c>
      <c r="K953" s="662" t="s">
        <v>4821</v>
      </c>
      <c r="L953" s="663">
        <v>35.29</v>
      </c>
      <c r="M953" s="663">
        <v>105.87</v>
      </c>
      <c r="N953" s="662">
        <v>3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50</v>
      </c>
      <c r="B954" s="662" t="s">
        <v>575</v>
      </c>
      <c r="C954" s="662" t="s">
        <v>4577</v>
      </c>
      <c r="D954" s="743" t="s">
        <v>5978</v>
      </c>
      <c r="E954" s="744" t="s">
        <v>4584</v>
      </c>
      <c r="F954" s="662" t="s">
        <v>4572</v>
      </c>
      <c r="G954" s="662" t="s">
        <v>4822</v>
      </c>
      <c r="H954" s="662" t="s">
        <v>576</v>
      </c>
      <c r="I954" s="662" t="s">
        <v>763</v>
      </c>
      <c r="J954" s="662" t="s">
        <v>764</v>
      </c>
      <c r="K954" s="662" t="s">
        <v>4347</v>
      </c>
      <c r="L954" s="663">
        <v>110.28</v>
      </c>
      <c r="M954" s="663">
        <v>441.12</v>
      </c>
      <c r="N954" s="662">
        <v>4</v>
      </c>
      <c r="O954" s="745">
        <v>1.5</v>
      </c>
      <c r="P954" s="663">
        <v>110.28</v>
      </c>
      <c r="Q954" s="678">
        <v>0.25</v>
      </c>
      <c r="R954" s="662">
        <v>1</v>
      </c>
      <c r="S954" s="678">
        <v>0.25</v>
      </c>
      <c r="T954" s="745">
        <v>1</v>
      </c>
      <c r="U954" s="701">
        <v>0.66666666666666663</v>
      </c>
    </row>
    <row r="955" spans="1:21" ht="14.4" customHeight="1" x14ac:dyDescent="0.3">
      <c r="A955" s="661">
        <v>50</v>
      </c>
      <c r="B955" s="662" t="s">
        <v>575</v>
      </c>
      <c r="C955" s="662" t="s">
        <v>4577</v>
      </c>
      <c r="D955" s="743" t="s">
        <v>5978</v>
      </c>
      <c r="E955" s="744" t="s">
        <v>4584</v>
      </c>
      <c r="F955" s="662" t="s">
        <v>4572</v>
      </c>
      <c r="G955" s="662" t="s">
        <v>4822</v>
      </c>
      <c r="H955" s="662" t="s">
        <v>576</v>
      </c>
      <c r="I955" s="662" t="s">
        <v>4002</v>
      </c>
      <c r="J955" s="662" t="s">
        <v>764</v>
      </c>
      <c r="K955" s="662" t="s">
        <v>4003</v>
      </c>
      <c r="L955" s="663">
        <v>182.22</v>
      </c>
      <c r="M955" s="663">
        <v>182.22</v>
      </c>
      <c r="N955" s="662">
        <v>1</v>
      </c>
      <c r="O955" s="745">
        <v>1</v>
      </c>
      <c r="P955" s="663">
        <v>182.22</v>
      </c>
      <c r="Q955" s="678">
        <v>1</v>
      </c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50</v>
      </c>
      <c r="B956" s="662" t="s">
        <v>575</v>
      </c>
      <c r="C956" s="662" t="s">
        <v>4577</v>
      </c>
      <c r="D956" s="743" t="s">
        <v>5978</v>
      </c>
      <c r="E956" s="744" t="s">
        <v>4584</v>
      </c>
      <c r="F956" s="662" t="s">
        <v>4572</v>
      </c>
      <c r="G956" s="662" t="s">
        <v>4822</v>
      </c>
      <c r="H956" s="662" t="s">
        <v>576</v>
      </c>
      <c r="I956" s="662" t="s">
        <v>5352</v>
      </c>
      <c r="J956" s="662" t="s">
        <v>764</v>
      </c>
      <c r="K956" s="662" t="s">
        <v>4347</v>
      </c>
      <c r="L956" s="663">
        <v>110.28</v>
      </c>
      <c r="M956" s="663">
        <v>110.28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50</v>
      </c>
      <c r="B957" s="662" t="s">
        <v>575</v>
      </c>
      <c r="C957" s="662" t="s">
        <v>4577</v>
      </c>
      <c r="D957" s="743" t="s">
        <v>5978</v>
      </c>
      <c r="E957" s="744" t="s">
        <v>4584</v>
      </c>
      <c r="F957" s="662" t="s">
        <v>4572</v>
      </c>
      <c r="G957" s="662" t="s">
        <v>4823</v>
      </c>
      <c r="H957" s="662" t="s">
        <v>576</v>
      </c>
      <c r="I957" s="662" t="s">
        <v>4194</v>
      </c>
      <c r="J957" s="662" t="s">
        <v>5353</v>
      </c>
      <c r="K957" s="662" t="s">
        <v>5354</v>
      </c>
      <c r="L957" s="663">
        <v>39.74</v>
      </c>
      <c r="M957" s="663">
        <v>119.22</v>
      </c>
      <c r="N957" s="662">
        <v>3</v>
      </c>
      <c r="O957" s="745">
        <v>0.5</v>
      </c>
      <c r="P957" s="663">
        <v>119.22</v>
      </c>
      <c r="Q957" s="678">
        <v>1</v>
      </c>
      <c r="R957" s="662">
        <v>3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50</v>
      </c>
      <c r="B958" s="662" t="s">
        <v>575</v>
      </c>
      <c r="C958" s="662" t="s">
        <v>4577</v>
      </c>
      <c r="D958" s="743" t="s">
        <v>5978</v>
      </c>
      <c r="E958" s="744" t="s">
        <v>4584</v>
      </c>
      <c r="F958" s="662" t="s">
        <v>4572</v>
      </c>
      <c r="G958" s="662" t="s">
        <v>5355</v>
      </c>
      <c r="H958" s="662" t="s">
        <v>576</v>
      </c>
      <c r="I958" s="662" t="s">
        <v>960</v>
      </c>
      <c r="J958" s="662" t="s">
        <v>961</v>
      </c>
      <c r="K958" s="662" t="s">
        <v>5356</v>
      </c>
      <c r="L958" s="663">
        <v>0</v>
      </c>
      <c r="M958" s="663">
        <v>0</v>
      </c>
      <c r="N958" s="662">
        <v>3</v>
      </c>
      <c r="O958" s="745">
        <v>1.5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50</v>
      </c>
      <c r="B959" s="662" t="s">
        <v>575</v>
      </c>
      <c r="C959" s="662" t="s">
        <v>4577</v>
      </c>
      <c r="D959" s="743" t="s">
        <v>5978</v>
      </c>
      <c r="E959" s="744" t="s">
        <v>4584</v>
      </c>
      <c r="F959" s="662" t="s">
        <v>4572</v>
      </c>
      <c r="G959" s="662" t="s">
        <v>5357</v>
      </c>
      <c r="H959" s="662" t="s">
        <v>576</v>
      </c>
      <c r="I959" s="662" t="s">
        <v>5358</v>
      </c>
      <c r="J959" s="662" t="s">
        <v>1106</v>
      </c>
      <c r="K959" s="662" t="s">
        <v>5359</v>
      </c>
      <c r="L959" s="663">
        <v>1539.57</v>
      </c>
      <c r="M959" s="663">
        <v>1539.57</v>
      </c>
      <c r="N959" s="662">
        <v>1</v>
      </c>
      <c r="O959" s="745">
        <v>1</v>
      </c>
      <c r="P959" s="663">
        <v>1539.57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50</v>
      </c>
      <c r="B960" s="662" t="s">
        <v>575</v>
      </c>
      <c r="C960" s="662" t="s">
        <v>4577</v>
      </c>
      <c r="D960" s="743" t="s">
        <v>5978</v>
      </c>
      <c r="E960" s="744" t="s">
        <v>4584</v>
      </c>
      <c r="F960" s="662" t="s">
        <v>4572</v>
      </c>
      <c r="G960" s="662" t="s">
        <v>5357</v>
      </c>
      <c r="H960" s="662" t="s">
        <v>576</v>
      </c>
      <c r="I960" s="662" t="s">
        <v>5360</v>
      </c>
      <c r="J960" s="662" t="s">
        <v>1106</v>
      </c>
      <c r="K960" s="662" t="s">
        <v>5361</v>
      </c>
      <c r="L960" s="663">
        <v>407.55</v>
      </c>
      <c r="M960" s="663">
        <v>407.55</v>
      </c>
      <c r="N960" s="662">
        <v>1</v>
      </c>
      <c r="O960" s="745">
        <v>0.5</v>
      </c>
      <c r="P960" s="663">
        <v>407.55</v>
      </c>
      <c r="Q960" s="678">
        <v>1</v>
      </c>
      <c r="R960" s="662">
        <v>1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50</v>
      </c>
      <c r="B961" s="662" t="s">
        <v>575</v>
      </c>
      <c r="C961" s="662" t="s">
        <v>4577</v>
      </c>
      <c r="D961" s="743" t="s">
        <v>5978</v>
      </c>
      <c r="E961" s="744" t="s">
        <v>4584</v>
      </c>
      <c r="F961" s="662" t="s">
        <v>4572</v>
      </c>
      <c r="G961" s="662" t="s">
        <v>5357</v>
      </c>
      <c r="H961" s="662" t="s">
        <v>576</v>
      </c>
      <c r="I961" s="662" t="s">
        <v>5362</v>
      </c>
      <c r="J961" s="662" t="s">
        <v>1106</v>
      </c>
      <c r="K961" s="662" t="s">
        <v>5363</v>
      </c>
      <c r="L961" s="663">
        <v>1231.6600000000001</v>
      </c>
      <c r="M961" s="663">
        <v>1231.6600000000001</v>
      </c>
      <c r="N961" s="662">
        <v>1</v>
      </c>
      <c r="O961" s="745">
        <v>0.5</v>
      </c>
      <c r="P961" s="663">
        <v>1231.6600000000001</v>
      </c>
      <c r="Q961" s="678">
        <v>1</v>
      </c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50</v>
      </c>
      <c r="B962" s="662" t="s">
        <v>575</v>
      </c>
      <c r="C962" s="662" t="s">
        <v>4577</v>
      </c>
      <c r="D962" s="743" t="s">
        <v>5978</v>
      </c>
      <c r="E962" s="744" t="s">
        <v>4584</v>
      </c>
      <c r="F962" s="662" t="s">
        <v>4572</v>
      </c>
      <c r="G962" s="662" t="s">
        <v>5364</v>
      </c>
      <c r="H962" s="662" t="s">
        <v>576</v>
      </c>
      <c r="I962" s="662" t="s">
        <v>5365</v>
      </c>
      <c r="J962" s="662" t="s">
        <v>5366</v>
      </c>
      <c r="K962" s="662" t="s">
        <v>5367</v>
      </c>
      <c r="L962" s="663">
        <v>21.44</v>
      </c>
      <c r="M962" s="663">
        <v>21.44</v>
      </c>
      <c r="N962" s="662">
        <v>1</v>
      </c>
      <c r="O962" s="745">
        <v>1</v>
      </c>
      <c r="P962" s="663">
        <v>21.44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50</v>
      </c>
      <c r="B963" s="662" t="s">
        <v>575</v>
      </c>
      <c r="C963" s="662" t="s">
        <v>4577</v>
      </c>
      <c r="D963" s="743" t="s">
        <v>5978</v>
      </c>
      <c r="E963" s="744" t="s">
        <v>4584</v>
      </c>
      <c r="F963" s="662" t="s">
        <v>4572</v>
      </c>
      <c r="G963" s="662" t="s">
        <v>5368</v>
      </c>
      <c r="H963" s="662" t="s">
        <v>576</v>
      </c>
      <c r="I963" s="662" t="s">
        <v>5369</v>
      </c>
      <c r="J963" s="662" t="s">
        <v>5370</v>
      </c>
      <c r="K963" s="662" t="s">
        <v>5371</v>
      </c>
      <c r="L963" s="663">
        <v>75.64</v>
      </c>
      <c r="M963" s="663">
        <v>75.64</v>
      </c>
      <c r="N963" s="662">
        <v>1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50</v>
      </c>
      <c r="B964" s="662" t="s">
        <v>575</v>
      </c>
      <c r="C964" s="662" t="s">
        <v>4577</v>
      </c>
      <c r="D964" s="743" t="s">
        <v>5978</v>
      </c>
      <c r="E964" s="744" t="s">
        <v>4584</v>
      </c>
      <c r="F964" s="662" t="s">
        <v>4572</v>
      </c>
      <c r="G964" s="662" t="s">
        <v>4693</v>
      </c>
      <c r="H964" s="662" t="s">
        <v>576</v>
      </c>
      <c r="I964" s="662" t="s">
        <v>3749</v>
      </c>
      <c r="J964" s="662" t="s">
        <v>2388</v>
      </c>
      <c r="K964" s="662" t="s">
        <v>4694</v>
      </c>
      <c r="L964" s="663">
        <v>748.21</v>
      </c>
      <c r="M964" s="663">
        <v>1496.42</v>
      </c>
      <c r="N964" s="662">
        <v>2</v>
      </c>
      <c r="O964" s="745">
        <v>1</v>
      </c>
      <c r="P964" s="663">
        <v>1496.42</v>
      </c>
      <c r="Q964" s="678">
        <v>1</v>
      </c>
      <c r="R964" s="662">
        <v>2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50</v>
      </c>
      <c r="B965" s="662" t="s">
        <v>575</v>
      </c>
      <c r="C965" s="662" t="s">
        <v>4577</v>
      </c>
      <c r="D965" s="743" t="s">
        <v>5978</v>
      </c>
      <c r="E965" s="744" t="s">
        <v>4584</v>
      </c>
      <c r="F965" s="662" t="s">
        <v>4572</v>
      </c>
      <c r="G965" s="662" t="s">
        <v>4606</v>
      </c>
      <c r="H965" s="662" t="s">
        <v>576</v>
      </c>
      <c r="I965" s="662" t="s">
        <v>5372</v>
      </c>
      <c r="J965" s="662" t="s">
        <v>5373</v>
      </c>
      <c r="K965" s="662" t="s">
        <v>4610</v>
      </c>
      <c r="L965" s="663">
        <v>63.7</v>
      </c>
      <c r="M965" s="663">
        <v>254.8</v>
      </c>
      <c r="N965" s="662">
        <v>4</v>
      </c>
      <c r="O965" s="745">
        <v>1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50</v>
      </c>
      <c r="B966" s="662" t="s">
        <v>575</v>
      </c>
      <c r="C966" s="662" t="s">
        <v>4577</v>
      </c>
      <c r="D966" s="743" t="s">
        <v>5978</v>
      </c>
      <c r="E966" s="744" t="s">
        <v>4584</v>
      </c>
      <c r="F966" s="662" t="s">
        <v>4572</v>
      </c>
      <c r="G966" s="662" t="s">
        <v>4606</v>
      </c>
      <c r="H966" s="662" t="s">
        <v>576</v>
      </c>
      <c r="I966" s="662" t="s">
        <v>1008</v>
      </c>
      <c r="J966" s="662" t="s">
        <v>4608</v>
      </c>
      <c r="K966" s="662" t="s">
        <v>4610</v>
      </c>
      <c r="L966" s="663">
        <v>63.7</v>
      </c>
      <c r="M966" s="663">
        <v>318.5</v>
      </c>
      <c r="N966" s="662">
        <v>5</v>
      </c>
      <c r="O966" s="745">
        <v>2.5</v>
      </c>
      <c r="P966" s="663">
        <v>191.10000000000002</v>
      </c>
      <c r="Q966" s="678">
        <v>0.60000000000000009</v>
      </c>
      <c r="R966" s="662">
        <v>3</v>
      </c>
      <c r="S966" s="678">
        <v>0.6</v>
      </c>
      <c r="T966" s="745">
        <v>1.5</v>
      </c>
      <c r="U966" s="701">
        <v>0.6</v>
      </c>
    </row>
    <row r="967" spans="1:21" ht="14.4" customHeight="1" x14ac:dyDescent="0.3">
      <c r="A967" s="661">
        <v>50</v>
      </c>
      <c r="B967" s="662" t="s">
        <v>575</v>
      </c>
      <c r="C967" s="662" t="s">
        <v>4577</v>
      </c>
      <c r="D967" s="743" t="s">
        <v>5978</v>
      </c>
      <c r="E967" s="744" t="s">
        <v>4584</v>
      </c>
      <c r="F967" s="662" t="s">
        <v>4572</v>
      </c>
      <c r="G967" s="662" t="s">
        <v>4839</v>
      </c>
      <c r="H967" s="662" t="s">
        <v>1772</v>
      </c>
      <c r="I967" s="662" t="s">
        <v>1935</v>
      </c>
      <c r="J967" s="662" t="s">
        <v>1936</v>
      </c>
      <c r="K967" s="662" t="s">
        <v>1717</v>
      </c>
      <c r="L967" s="663">
        <v>46.25</v>
      </c>
      <c r="M967" s="663">
        <v>138.75</v>
      </c>
      <c r="N967" s="662">
        <v>3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50</v>
      </c>
      <c r="B968" s="662" t="s">
        <v>575</v>
      </c>
      <c r="C968" s="662" t="s">
        <v>4577</v>
      </c>
      <c r="D968" s="743" t="s">
        <v>5978</v>
      </c>
      <c r="E968" s="744" t="s">
        <v>4584</v>
      </c>
      <c r="F968" s="662" t="s">
        <v>4572</v>
      </c>
      <c r="G968" s="662" t="s">
        <v>4847</v>
      </c>
      <c r="H968" s="662" t="s">
        <v>576</v>
      </c>
      <c r="I968" s="662" t="s">
        <v>908</v>
      </c>
      <c r="J968" s="662" t="s">
        <v>909</v>
      </c>
      <c r="K968" s="662" t="s">
        <v>4848</v>
      </c>
      <c r="L968" s="663">
        <v>156.77000000000001</v>
      </c>
      <c r="M968" s="663">
        <v>1410.9300000000003</v>
      </c>
      <c r="N968" s="662">
        <v>9</v>
      </c>
      <c r="O968" s="745">
        <v>3</v>
      </c>
      <c r="P968" s="663">
        <v>1410.9300000000003</v>
      </c>
      <c r="Q968" s="678">
        <v>1</v>
      </c>
      <c r="R968" s="662">
        <v>9</v>
      </c>
      <c r="S968" s="678">
        <v>1</v>
      </c>
      <c r="T968" s="745">
        <v>3</v>
      </c>
      <c r="U968" s="701">
        <v>1</v>
      </c>
    </row>
    <row r="969" spans="1:21" ht="14.4" customHeight="1" x14ac:dyDescent="0.3">
      <c r="A969" s="661">
        <v>50</v>
      </c>
      <c r="B969" s="662" t="s">
        <v>575</v>
      </c>
      <c r="C969" s="662" t="s">
        <v>4577</v>
      </c>
      <c r="D969" s="743" t="s">
        <v>5978</v>
      </c>
      <c r="E969" s="744" t="s">
        <v>4584</v>
      </c>
      <c r="F969" s="662" t="s">
        <v>4572</v>
      </c>
      <c r="G969" s="662" t="s">
        <v>4847</v>
      </c>
      <c r="H969" s="662" t="s">
        <v>576</v>
      </c>
      <c r="I969" s="662" t="s">
        <v>908</v>
      </c>
      <c r="J969" s="662" t="s">
        <v>909</v>
      </c>
      <c r="K969" s="662" t="s">
        <v>4848</v>
      </c>
      <c r="L969" s="663">
        <v>107.27</v>
      </c>
      <c r="M969" s="663">
        <v>1287.24</v>
      </c>
      <c r="N969" s="662">
        <v>12</v>
      </c>
      <c r="O969" s="745">
        <v>3.5</v>
      </c>
      <c r="P969" s="663">
        <v>643.62</v>
      </c>
      <c r="Q969" s="678">
        <v>0.5</v>
      </c>
      <c r="R969" s="662">
        <v>6</v>
      </c>
      <c r="S969" s="678">
        <v>0.5</v>
      </c>
      <c r="T969" s="745">
        <v>1.5</v>
      </c>
      <c r="U969" s="701">
        <v>0.42857142857142855</v>
      </c>
    </row>
    <row r="970" spans="1:21" ht="14.4" customHeight="1" x14ac:dyDescent="0.3">
      <c r="A970" s="661">
        <v>50</v>
      </c>
      <c r="B970" s="662" t="s">
        <v>575</v>
      </c>
      <c r="C970" s="662" t="s">
        <v>4577</v>
      </c>
      <c r="D970" s="743" t="s">
        <v>5978</v>
      </c>
      <c r="E970" s="744" t="s">
        <v>4584</v>
      </c>
      <c r="F970" s="662" t="s">
        <v>4572</v>
      </c>
      <c r="G970" s="662" t="s">
        <v>4613</v>
      </c>
      <c r="H970" s="662" t="s">
        <v>576</v>
      </c>
      <c r="I970" s="662" t="s">
        <v>1098</v>
      </c>
      <c r="J970" s="662" t="s">
        <v>1099</v>
      </c>
      <c r="K970" s="662" t="s">
        <v>1100</v>
      </c>
      <c r="L970" s="663">
        <v>107.57</v>
      </c>
      <c r="M970" s="663">
        <v>322.70999999999998</v>
      </c>
      <c r="N970" s="662">
        <v>3</v>
      </c>
      <c r="O970" s="745">
        <v>1.5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50</v>
      </c>
      <c r="B971" s="662" t="s">
        <v>575</v>
      </c>
      <c r="C971" s="662" t="s">
        <v>4577</v>
      </c>
      <c r="D971" s="743" t="s">
        <v>5978</v>
      </c>
      <c r="E971" s="744" t="s">
        <v>4584</v>
      </c>
      <c r="F971" s="662" t="s">
        <v>4572</v>
      </c>
      <c r="G971" s="662" t="s">
        <v>4613</v>
      </c>
      <c r="H971" s="662" t="s">
        <v>576</v>
      </c>
      <c r="I971" s="662" t="s">
        <v>4696</v>
      </c>
      <c r="J971" s="662" t="s">
        <v>4615</v>
      </c>
      <c r="K971" s="662" t="s">
        <v>845</v>
      </c>
      <c r="L971" s="663">
        <v>53.78</v>
      </c>
      <c r="M971" s="663">
        <v>215.12</v>
      </c>
      <c r="N971" s="662">
        <v>4</v>
      </c>
      <c r="O971" s="745">
        <v>1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50</v>
      </c>
      <c r="B972" s="662" t="s">
        <v>575</v>
      </c>
      <c r="C972" s="662" t="s">
        <v>4577</v>
      </c>
      <c r="D972" s="743" t="s">
        <v>5978</v>
      </c>
      <c r="E972" s="744" t="s">
        <v>4584</v>
      </c>
      <c r="F972" s="662" t="s">
        <v>4572</v>
      </c>
      <c r="G972" s="662" t="s">
        <v>4613</v>
      </c>
      <c r="H972" s="662" t="s">
        <v>576</v>
      </c>
      <c r="I972" s="662" t="s">
        <v>843</v>
      </c>
      <c r="J972" s="662" t="s">
        <v>844</v>
      </c>
      <c r="K972" s="662" t="s">
        <v>845</v>
      </c>
      <c r="L972" s="663">
        <v>40.340000000000003</v>
      </c>
      <c r="M972" s="663">
        <v>80.680000000000007</v>
      </c>
      <c r="N972" s="662">
        <v>2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50</v>
      </c>
      <c r="B973" s="662" t="s">
        <v>575</v>
      </c>
      <c r="C973" s="662" t="s">
        <v>4577</v>
      </c>
      <c r="D973" s="743" t="s">
        <v>5978</v>
      </c>
      <c r="E973" s="744" t="s">
        <v>4584</v>
      </c>
      <c r="F973" s="662" t="s">
        <v>4572</v>
      </c>
      <c r="G973" s="662" t="s">
        <v>4701</v>
      </c>
      <c r="H973" s="662" t="s">
        <v>576</v>
      </c>
      <c r="I973" s="662" t="s">
        <v>5374</v>
      </c>
      <c r="J973" s="662" t="s">
        <v>1076</v>
      </c>
      <c r="K973" s="662" t="s">
        <v>1077</v>
      </c>
      <c r="L973" s="663">
        <v>33</v>
      </c>
      <c r="M973" s="663">
        <v>33</v>
      </c>
      <c r="N973" s="662">
        <v>1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50</v>
      </c>
      <c r="B974" s="662" t="s">
        <v>575</v>
      </c>
      <c r="C974" s="662" t="s">
        <v>4577</v>
      </c>
      <c r="D974" s="743" t="s">
        <v>5978</v>
      </c>
      <c r="E974" s="744" t="s">
        <v>4584</v>
      </c>
      <c r="F974" s="662" t="s">
        <v>4572</v>
      </c>
      <c r="G974" s="662" t="s">
        <v>4849</v>
      </c>
      <c r="H974" s="662" t="s">
        <v>576</v>
      </c>
      <c r="I974" s="662" t="s">
        <v>3163</v>
      </c>
      <c r="J974" s="662" t="s">
        <v>4853</v>
      </c>
      <c r="K974" s="662" t="s">
        <v>4731</v>
      </c>
      <c r="L974" s="663">
        <v>45.86</v>
      </c>
      <c r="M974" s="663">
        <v>91.72</v>
      </c>
      <c r="N974" s="662">
        <v>2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50</v>
      </c>
      <c r="B975" s="662" t="s">
        <v>575</v>
      </c>
      <c r="C975" s="662" t="s">
        <v>4577</v>
      </c>
      <c r="D975" s="743" t="s">
        <v>5978</v>
      </c>
      <c r="E975" s="744" t="s">
        <v>4584</v>
      </c>
      <c r="F975" s="662" t="s">
        <v>4572</v>
      </c>
      <c r="G975" s="662" t="s">
        <v>4849</v>
      </c>
      <c r="H975" s="662" t="s">
        <v>576</v>
      </c>
      <c r="I975" s="662" t="s">
        <v>997</v>
      </c>
      <c r="J975" s="662" t="s">
        <v>998</v>
      </c>
      <c r="K975" s="662" t="s">
        <v>5082</v>
      </c>
      <c r="L975" s="663">
        <v>45.86</v>
      </c>
      <c r="M975" s="663">
        <v>137.57999999999998</v>
      </c>
      <c r="N975" s="662">
        <v>3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50</v>
      </c>
      <c r="B976" s="662" t="s">
        <v>575</v>
      </c>
      <c r="C976" s="662" t="s">
        <v>4577</v>
      </c>
      <c r="D976" s="743" t="s">
        <v>5978</v>
      </c>
      <c r="E976" s="744" t="s">
        <v>4584</v>
      </c>
      <c r="F976" s="662" t="s">
        <v>4572</v>
      </c>
      <c r="G976" s="662" t="s">
        <v>5326</v>
      </c>
      <c r="H976" s="662" t="s">
        <v>576</v>
      </c>
      <c r="I976" s="662" t="s">
        <v>1248</v>
      </c>
      <c r="J976" s="662" t="s">
        <v>1249</v>
      </c>
      <c r="K976" s="662" t="s">
        <v>5327</v>
      </c>
      <c r="L976" s="663">
        <v>60.9</v>
      </c>
      <c r="M976" s="663">
        <v>60.9</v>
      </c>
      <c r="N976" s="662">
        <v>1</v>
      </c>
      <c r="O976" s="745">
        <v>0.5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50</v>
      </c>
      <c r="B977" s="662" t="s">
        <v>575</v>
      </c>
      <c r="C977" s="662" t="s">
        <v>4577</v>
      </c>
      <c r="D977" s="743" t="s">
        <v>5978</v>
      </c>
      <c r="E977" s="744" t="s">
        <v>4584</v>
      </c>
      <c r="F977" s="662" t="s">
        <v>4572</v>
      </c>
      <c r="G977" s="662" t="s">
        <v>5375</v>
      </c>
      <c r="H977" s="662" t="s">
        <v>576</v>
      </c>
      <c r="I977" s="662" t="s">
        <v>5376</v>
      </c>
      <c r="J977" s="662" t="s">
        <v>5377</v>
      </c>
      <c r="K977" s="662" t="s">
        <v>5378</v>
      </c>
      <c r="L977" s="663">
        <v>0</v>
      </c>
      <c r="M977" s="663">
        <v>0</v>
      </c>
      <c r="N977" s="662">
        <v>3</v>
      </c>
      <c r="O977" s="745">
        <v>1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50</v>
      </c>
      <c r="B978" s="662" t="s">
        <v>575</v>
      </c>
      <c r="C978" s="662" t="s">
        <v>4577</v>
      </c>
      <c r="D978" s="743" t="s">
        <v>5978</v>
      </c>
      <c r="E978" s="744" t="s">
        <v>4584</v>
      </c>
      <c r="F978" s="662" t="s">
        <v>4572</v>
      </c>
      <c r="G978" s="662" t="s">
        <v>4854</v>
      </c>
      <c r="H978" s="662" t="s">
        <v>576</v>
      </c>
      <c r="I978" s="662" t="s">
        <v>1145</v>
      </c>
      <c r="J978" s="662" t="s">
        <v>1146</v>
      </c>
      <c r="K978" s="662" t="s">
        <v>1147</v>
      </c>
      <c r="L978" s="663">
        <v>166.1</v>
      </c>
      <c r="M978" s="663">
        <v>1162.6999999999998</v>
      </c>
      <c r="N978" s="662">
        <v>7</v>
      </c>
      <c r="O978" s="745">
        <v>1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50</v>
      </c>
      <c r="B979" s="662" t="s">
        <v>575</v>
      </c>
      <c r="C979" s="662" t="s">
        <v>4577</v>
      </c>
      <c r="D979" s="743" t="s">
        <v>5978</v>
      </c>
      <c r="E979" s="744" t="s">
        <v>4584</v>
      </c>
      <c r="F979" s="662" t="s">
        <v>4572</v>
      </c>
      <c r="G979" s="662" t="s">
        <v>4854</v>
      </c>
      <c r="H979" s="662" t="s">
        <v>576</v>
      </c>
      <c r="I979" s="662" t="s">
        <v>5379</v>
      </c>
      <c r="J979" s="662" t="s">
        <v>1146</v>
      </c>
      <c r="K979" s="662" t="s">
        <v>1147</v>
      </c>
      <c r="L979" s="663">
        <v>166.1</v>
      </c>
      <c r="M979" s="663">
        <v>1162.6999999999998</v>
      </c>
      <c r="N979" s="662">
        <v>7</v>
      </c>
      <c r="O979" s="745">
        <v>2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50</v>
      </c>
      <c r="B980" s="662" t="s">
        <v>575</v>
      </c>
      <c r="C980" s="662" t="s">
        <v>4577</v>
      </c>
      <c r="D980" s="743" t="s">
        <v>5978</v>
      </c>
      <c r="E980" s="744" t="s">
        <v>4584</v>
      </c>
      <c r="F980" s="662" t="s">
        <v>4572</v>
      </c>
      <c r="G980" s="662" t="s">
        <v>4854</v>
      </c>
      <c r="H980" s="662" t="s">
        <v>576</v>
      </c>
      <c r="I980" s="662" t="s">
        <v>5380</v>
      </c>
      <c r="J980" s="662" t="s">
        <v>5381</v>
      </c>
      <c r="K980" s="662" t="s">
        <v>2075</v>
      </c>
      <c r="L980" s="663">
        <v>129.1</v>
      </c>
      <c r="M980" s="663">
        <v>387.29999999999995</v>
      </c>
      <c r="N980" s="662">
        <v>3</v>
      </c>
      <c r="O980" s="745">
        <v>1.5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50</v>
      </c>
      <c r="B981" s="662" t="s">
        <v>575</v>
      </c>
      <c r="C981" s="662" t="s">
        <v>4577</v>
      </c>
      <c r="D981" s="743" t="s">
        <v>5978</v>
      </c>
      <c r="E981" s="744" t="s">
        <v>4584</v>
      </c>
      <c r="F981" s="662" t="s">
        <v>4572</v>
      </c>
      <c r="G981" s="662" t="s">
        <v>4703</v>
      </c>
      <c r="H981" s="662" t="s">
        <v>576</v>
      </c>
      <c r="I981" s="662" t="s">
        <v>1664</v>
      </c>
      <c r="J981" s="662" t="s">
        <v>1064</v>
      </c>
      <c r="K981" s="662" t="s">
        <v>1665</v>
      </c>
      <c r="L981" s="663">
        <v>0</v>
      </c>
      <c r="M981" s="663">
        <v>0</v>
      </c>
      <c r="N981" s="662">
        <v>1</v>
      </c>
      <c r="O981" s="745">
        <v>1</v>
      </c>
      <c r="P981" s="663">
        <v>0</v>
      </c>
      <c r="Q981" s="678"/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50</v>
      </c>
      <c r="B982" s="662" t="s">
        <v>575</v>
      </c>
      <c r="C982" s="662" t="s">
        <v>4577</v>
      </c>
      <c r="D982" s="743" t="s">
        <v>5978</v>
      </c>
      <c r="E982" s="744" t="s">
        <v>4584</v>
      </c>
      <c r="F982" s="662" t="s">
        <v>4572</v>
      </c>
      <c r="G982" s="662" t="s">
        <v>5382</v>
      </c>
      <c r="H982" s="662" t="s">
        <v>576</v>
      </c>
      <c r="I982" s="662" t="s">
        <v>5383</v>
      </c>
      <c r="J982" s="662" t="s">
        <v>5384</v>
      </c>
      <c r="K982" s="662" t="s">
        <v>5385</v>
      </c>
      <c r="L982" s="663">
        <v>102.63</v>
      </c>
      <c r="M982" s="663">
        <v>307.89</v>
      </c>
      <c r="N982" s="662">
        <v>3</v>
      </c>
      <c r="O982" s="745">
        <v>1</v>
      </c>
      <c r="P982" s="663">
        <v>307.89</v>
      </c>
      <c r="Q982" s="678">
        <v>1</v>
      </c>
      <c r="R982" s="662">
        <v>3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50</v>
      </c>
      <c r="B983" s="662" t="s">
        <v>575</v>
      </c>
      <c r="C983" s="662" t="s">
        <v>4577</v>
      </c>
      <c r="D983" s="743" t="s">
        <v>5978</v>
      </c>
      <c r="E983" s="744" t="s">
        <v>4584</v>
      </c>
      <c r="F983" s="662" t="s">
        <v>4572</v>
      </c>
      <c r="G983" s="662" t="s">
        <v>5382</v>
      </c>
      <c r="H983" s="662" t="s">
        <v>576</v>
      </c>
      <c r="I983" s="662" t="s">
        <v>5386</v>
      </c>
      <c r="J983" s="662" t="s">
        <v>5384</v>
      </c>
      <c r="K983" s="662" t="s">
        <v>5387</v>
      </c>
      <c r="L983" s="663">
        <v>0</v>
      </c>
      <c r="M983" s="663">
        <v>0</v>
      </c>
      <c r="N983" s="662">
        <v>1</v>
      </c>
      <c r="O983" s="745">
        <v>1</v>
      </c>
      <c r="P983" s="663">
        <v>0</v>
      </c>
      <c r="Q983" s="678"/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50</v>
      </c>
      <c r="B984" s="662" t="s">
        <v>575</v>
      </c>
      <c r="C984" s="662" t="s">
        <v>4577</v>
      </c>
      <c r="D984" s="743" t="s">
        <v>5978</v>
      </c>
      <c r="E984" s="744" t="s">
        <v>4584</v>
      </c>
      <c r="F984" s="662" t="s">
        <v>4572</v>
      </c>
      <c r="G984" s="662" t="s">
        <v>5388</v>
      </c>
      <c r="H984" s="662" t="s">
        <v>576</v>
      </c>
      <c r="I984" s="662" t="s">
        <v>2861</v>
      </c>
      <c r="J984" s="662" t="s">
        <v>2282</v>
      </c>
      <c r="K984" s="662" t="s">
        <v>2201</v>
      </c>
      <c r="L984" s="663">
        <v>111.72</v>
      </c>
      <c r="M984" s="663">
        <v>111.72</v>
      </c>
      <c r="N984" s="662">
        <v>1</v>
      </c>
      <c r="O984" s="745">
        <v>0.5</v>
      </c>
      <c r="P984" s="663">
        <v>111.72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50</v>
      </c>
      <c r="B985" s="662" t="s">
        <v>575</v>
      </c>
      <c r="C985" s="662" t="s">
        <v>4577</v>
      </c>
      <c r="D985" s="743" t="s">
        <v>5978</v>
      </c>
      <c r="E985" s="744" t="s">
        <v>4584</v>
      </c>
      <c r="F985" s="662" t="s">
        <v>4572</v>
      </c>
      <c r="G985" s="662" t="s">
        <v>4618</v>
      </c>
      <c r="H985" s="662" t="s">
        <v>1772</v>
      </c>
      <c r="I985" s="662" t="s">
        <v>2099</v>
      </c>
      <c r="J985" s="662" t="s">
        <v>2100</v>
      </c>
      <c r="K985" s="662" t="s">
        <v>2101</v>
      </c>
      <c r="L985" s="663">
        <v>93.43</v>
      </c>
      <c r="M985" s="663">
        <v>93.43</v>
      </c>
      <c r="N985" s="662">
        <v>1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50</v>
      </c>
      <c r="B986" s="662" t="s">
        <v>575</v>
      </c>
      <c r="C986" s="662" t="s">
        <v>4577</v>
      </c>
      <c r="D986" s="743" t="s">
        <v>5978</v>
      </c>
      <c r="E986" s="744" t="s">
        <v>4584</v>
      </c>
      <c r="F986" s="662" t="s">
        <v>4572</v>
      </c>
      <c r="G986" s="662" t="s">
        <v>5389</v>
      </c>
      <c r="H986" s="662" t="s">
        <v>576</v>
      </c>
      <c r="I986" s="662" t="s">
        <v>3698</v>
      </c>
      <c r="J986" s="662" t="s">
        <v>3699</v>
      </c>
      <c r="K986" s="662" t="s">
        <v>5390</v>
      </c>
      <c r="L986" s="663">
        <v>61.97</v>
      </c>
      <c r="M986" s="663">
        <v>61.97</v>
      </c>
      <c r="N986" s="662">
        <v>1</v>
      </c>
      <c r="O986" s="745">
        <v>1</v>
      </c>
      <c r="P986" s="663">
        <v>61.97</v>
      </c>
      <c r="Q986" s="678">
        <v>1</v>
      </c>
      <c r="R986" s="662">
        <v>1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50</v>
      </c>
      <c r="B987" s="662" t="s">
        <v>575</v>
      </c>
      <c r="C987" s="662" t="s">
        <v>4577</v>
      </c>
      <c r="D987" s="743" t="s">
        <v>5978</v>
      </c>
      <c r="E987" s="744" t="s">
        <v>4584</v>
      </c>
      <c r="F987" s="662" t="s">
        <v>4572</v>
      </c>
      <c r="G987" s="662" t="s">
        <v>4621</v>
      </c>
      <c r="H987" s="662" t="s">
        <v>576</v>
      </c>
      <c r="I987" s="662" t="s">
        <v>4622</v>
      </c>
      <c r="J987" s="662" t="s">
        <v>4623</v>
      </c>
      <c r="K987" s="662" t="s">
        <v>1792</v>
      </c>
      <c r="L987" s="663">
        <v>0</v>
      </c>
      <c r="M987" s="663">
        <v>0</v>
      </c>
      <c r="N987" s="662">
        <v>19</v>
      </c>
      <c r="O987" s="745">
        <v>4.5</v>
      </c>
      <c r="P987" s="663">
        <v>0</v>
      </c>
      <c r="Q987" s="678"/>
      <c r="R987" s="662">
        <v>15</v>
      </c>
      <c r="S987" s="678">
        <v>0.78947368421052633</v>
      </c>
      <c r="T987" s="745">
        <v>3.5</v>
      </c>
      <c r="U987" s="701">
        <v>0.77777777777777779</v>
      </c>
    </row>
    <row r="988" spans="1:21" ht="14.4" customHeight="1" x14ac:dyDescent="0.3">
      <c r="A988" s="661">
        <v>50</v>
      </c>
      <c r="B988" s="662" t="s">
        <v>575</v>
      </c>
      <c r="C988" s="662" t="s">
        <v>4577</v>
      </c>
      <c r="D988" s="743" t="s">
        <v>5978</v>
      </c>
      <c r="E988" s="744" t="s">
        <v>4584</v>
      </c>
      <c r="F988" s="662" t="s">
        <v>4572</v>
      </c>
      <c r="G988" s="662" t="s">
        <v>4621</v>
      </c>
      <c r="H988" s="662" t="s">
        <v>576</v>
      </c>
      <c r="I988" s="662" t="s">
        <v>1119</v>
      </c>
      <c r="J988" s="662" t="s">
        <v>1110</v>
      </c>
      <c r="K988" s="662" t="s">
        <v>845</v>
      </c>
      <c r="L988" s="663">
        <v>26.37</v>
      </c>
      <c r="M988" s="663">
        <v>105.48</v>
      </c>
      <c r="N988" s="662">
        <v>4</v>
      </c>
      <c r="O988" s="745">
        <v>1.5</v>
      </c>
      <c r="P988" s="663">
        <v>52.74</v>
      </c>
      <c r="Q988" s="678">
        <v>0.5</v>
      </c>
      <c r="R988" s="662">
        <v>2</v>
      </c>
      <c r="S988" s="678">
        <v>0.5</v>
      </c>
      <c r="T988" s="745">
        <v>1</v>
      </c>
      <c r="U988" s="701">
        <v>0.66666666666666663</v>
      </c>
    </row>
    <row r="989" spans="1:21" ht="14.4" customHeight="1" x14ac:dyDescent="0.3">
      <c r="A989" s="661">
        <v>50</v>
      </c>
      <c r="B989" s="662" t="s">
        <v>575</v>
      </c>
      <c r="C989" s="662" t="s">
        <v>4577</v>
      </c>
      <c r="D989" s="743" t="s">
        <v>5978</v>
      </c>
      <c r="E989" s="744" t="s">
        <v>4584</v>
      </c>
      <c r="F989" s="662" t="s">
        <v>4572</v>
      </c>
      <c r="G989" s="662" t="s">
        <v>4621</v>
      </c>
      <c r="H989" s="662" t="s">
        <v>576</v>
      </c>
      <c r="I989" s="662" t="s">
        <v>1109</v>
      </c>
      <c r="J989" s="662" t="s">
        <v>1110</v>
      </c>
      <c r="K989" s="662" t="s">
        <v>1111</v>
      </c>
      <c r="L989" s="663">
        <v>52.75</v>
      </c>
      <c r="M989" s="663">
        <v>158.25</v>
      </c>
      <c r="N989" s="662">
        <v>3</v>
      </c>
      <c r="O989" s="745">
        <v>1.5</v>
      </c>
      <c r="P989" s="663">
        <v>52.75</v>
      </c>
      <c r="Q989" s="678">
        <v>0.33333333333333331</v>
      </c>
      <c r="R989" s="662">
        <v>1</v>
      </c>
      <c r="S989" s="678">
        <v>0.33333333333333331</v>
      </c>
      <c r="T989" s="745">
        <v>0.5</v>
      </c>
      <c r="U989" s="701">
        <v>0.33333333333333331</v>
      </c>
    </row>
    <row r="990" spans="1:21" ht="14.4" customHeight="1" x14ac:dyDescent="0.3">
      <c r="A990" s="661">
        <v>50</v>
      </c>
      <c r="B990" s="662" t="s">
        <v>575</v>
      </c>
      <c r="C990" s="662" t="s">
        <v>4577</v>
      </c>
      <c r="D990" s="743" t="s">
        <v>5978</v>
      </c>
      <c r="E990" s="744" t="s">
        <v>4584</v>
      </c>
      <c r="F990" s="662" t="s">
        <v>4572</v>
      </c>
      <c r="G990" s="662" t="s">
        <v>4621</v>
      </c>
      <c r="H990" s="662" t="s">
        <v>576</v>
      </c>
      <c r="I990" s="662" t="s">
        <v>4711</v>
      </c>
      <c r="J990" s="662" t="s">
        <v>4623</v>
      </c>
      <c r="K990" s="662" t="s">
        <v>4712</v>
      </c>
      <c r="L990" s="663">
        <v>0</v>
      </c>
      <c r="M990" s="663">
        <v>0</v>
      </c>
      <c r="N990" s="662">
        <v>4</v>
      </c>
      <c r="O990" s="745">
        <v>1</v>
      </c>
      <c r="P990" s="663">
        <v>0</v>
      </c>
      <c r="Q990" s="678"/>
      <c r="R990" s="662">
        <v>4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50</v>
      </c>
      <c r="B991" s="662" t="s">
        <v>575</v>
      </c>
      <c r="C991" s="662" t="s">
        <v>4577</v>
      </c>
      <c r="D991" s="743" t="s">
        <v>5978</v>
      </c>
      <c r="E991" s="744" t="s">
        <v>4584</v>
      </c>
      <c r="F991" s="662" t="s">
        <v>4572</v>
      </c>
      <c r="G991" s="662" t="s">
        <v>5222</v>
      </c>
      <c r="H991" s="662" t="s">
        <v>1772</v>
      </c>
      <c r="I991" s="662" t="s">
        <v>2035</v>
      </c>
      <c r="J991" s="662" t="s">
        <v>2036</v>
      </c>
      <c r="K991" s="662" t="s">
        <v>1917</v>
      </c>
      <c r="L991" s="663">
        <v>207.45</v>
      </c>
      <c r="M991" s="663">
        <v>207.45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50</v>
      </c>
      <c r="B992" s="662" t="s">
        <v>575</v>
      </c>
      <c r="C992" s="662" t="s">
        <v>4577</v>
      </c>
      <c r="D992" s="743" t="s">
        <v>5978</v>
      </c>
      <c r="E992" s="744" t="s">
        <v>4584</v>
      </c>
      <c r="F992" s="662" t="s">
        <v>4572</v>
      </c>
      <c r="G992" s="662" t="s">
        <v>4627</v>
      </c>
      <c r="H992" s="662" t="s">
        <v>1772</v>
      </c>
      <c r="I992" s="662" t="s">
        <v>3656</v>
      </c>
      <c r="J992" s="662" t="s">
        <v>2750</v>
      </c>
      <c r="K992" s="662" t="s">
        <v>2751</v>
      </c>
      <c r="L992" s="663">
        <v>79.03</v>
      </c>
      <c r="M992" s="663">
        <v>79.03</v>
      </c>
      <c r="N992" s="662">
        <v>1</v>
      </c>
      <c r="O992" s="745">
        <v>0.5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50</v>
      </c>
      <c r="B993" s="662" t="s">
        <v>575</v>
      </c>
      <c r="C993" s="662" t="s">
        <v>4577</v>
      </c>
      <c r="D993" s="743" t="s">
        <v>5978</v>
      </c>
      <c r="E993" s="744" t="s">
        <v>4584</v>
      </c>
      <c r="F993" s="662" t="s">
        <v>4572</v>
      </c>
      <c r="G993" s="662" t="s">
        <v>4627</v>
      </c>
      <c r="H993" s="662" t="s">
        <v>1772</v>
      </c>
      <c r="I993" s="662" t="s">
        <v>2749</v>
      </c>
      <c r="J993" s="662" t="s">
        <v>2750</v>
      </c>
      <c r="K993" s="662" t="s">
        <v>4532</v>
      </c>
      <c r="L993" s="663">
        <v>82.99</v>
      </c>
      <c r="M993" s="663">
        <v>82.99</v>
      </c>
      <c r="N993" s="662">
        <v>1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50</v>
      </c>
      <c r="B994" s="662" t="s">
        <v>575</v>
      </c>
      <c r="C994" s="662" t="s">
        <v>4577</v>
      </c>
      <c r="D994" s="743" t="s">
        <v>5978</v>
      </c>
      <c r="E994" s="744" t="s">
        <v>4584</v>
      </c>
      <c r="F994" s="662" t="s">
        <v>4572</v>
      </c>
      <c r="G994" s="662" t="s">
        <v>4627</v>
      </c>
      <c r="H994" s="662" t="s">
        <v>1772</v>
      </c>
      <c r="I994" s="662" t="s">
        <v>2749</v>
      </c>
      <c r="J994" s="662" t="s">
        <v>2750</v>
      </c>
      <c r="K994" s="662" t="s">
        <v>4532</v>
      </c>
      <c r="L994" s="663">
        <v>79.03</v>
      </c>
      <c r="M994" s="663">
        <v>79.03</v>
      </c>
      <c r="N994" s="662">
        <v>1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50</v>
      </c>
      <c r="B995" s="662" t="s">
        <v>575</v>
      </c>
      <c r="C995" s="662" t="s">
        <v>4577</v>
      </c>
      <c r="D995" s="743" t="s">
        <v>5978</v>
      </c>
      <c r="E995" s="744" t="s">
        <v>4584</v>
      </c>
      <c r="F995" s="662" t="s">
        <v>4572</v>
      </c>
      <c r="G995" s="662" t="s">
        <v>4713</v>
      </c>
      <c r="H995" s="662" t="s">
        <v>1772</v>
      </c>
      <c r="I995" s="662" t="s">
        <v>3583</v>
      </c>
      <c r="J995" s="662" t="s">
        <v>3584</v>
      </c>
      <c r="K995" s="662" t="s">
        <v>5391</v>
      </c>
      <c r="L995" s="663">
        <v>54.98</v>
      </c>
      <c r="M995" s="663">
        <v>109.96</v>
      </c>
      <c r="N995" s="662">
        <v>2</v>
      </c>
      <c r="O995" s="745">
        <v>0.5</v>
      </c>
      <c r="P995" s="663">
        <v>109.96</v>
      </c>
      <c r="Q995" s="678">
        <v>1</v>
      </c>
      <c r="R995" s="662">
        <v>2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50</v>
      </c>
      <c r="B996" s="662" t="s">
        <v>575</v>
      </c>
      <c r="C996" s="662" t="s">
        <v>4577</v>
      </c>
      <c r="D996" s="743" t="s">
        <v>5978</v>
      </c>
      <c r="E996" s="744" t="s">
        <v>4584</v>
      </c>
      <c r="F996" s="662" t="s">
        <v>4572</v>
      </c>
      <c r="G996" s="662" t="s">
        <v>4713</v>
      </c>
      <c r="H996" s="662" t="s">
        <v>1772</v>
      </c>
      <c r="I996" s="662" t="s">
        <v>5392</v>
      </c>
      <c r="J996" s="662" t="s">
        <v>3584</v>
      </c>
      <c r="K996" s="662" t="s">
        <v>5393</v>
      </c>
      <c r="L996" s="663">
        <v>164.94</v>
      </c>
      <c r="M996" s="663">
        <v>164.94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50</v>
      </c>
      <c r="B997" s="662" t="s">
        <v>575</v>
      </c>
      <c r="C997" s="662" t="s">
        <v>4577</v>
      </c>
      <c r="D997" s="743" t="s">
        <v>5978</v>
      </c>
      <c r="E997" s="744" t="s">
        <v>4584</v>
      </c>
      <c r="F997" s="662" t="s">
        <v>4572</v>
      </c>
      <c r="G997" s="662" t="s">
        <v>4713</v>
      </c>
      <c r="H997" s="662" t="s">
        <v>1772</v>
      </c>
      <c r="I997" s="662" t="s">
        <v>4714</v>
      </c>
      <c r="J997" s="662" t="s">
        <v>4715</v>
      </c>
      <c r="K997" s="662" t="s">
        <v>4716</v>
      </c>
      <c r="L997" s="663">
        <v>329.88</v>
      </c>
      <c r="M997" s="663">
        <v>329.88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50</v>
      </c>
      <c r="B998" s="662" t="s">
        <v>575</v>
      </c>
      <c r="C998" s="662" t="s">
        <v>4577</v>
      </c>
      <c r="D998" s="743" t="s">
        <v>5978</v>
      </c>
      <c r="E998" s="744" t="s">
        <v>4584</v>
      </c>
      <c r="F998" s="662" t="s">
        <v>4572</v>
      </c>
      <c r="G998" s="662" t="s">
        <v>4894</v>
      </c>
      <c r="H998" s="662" t="s">
        <v>1772</v>
      </c>
      <c r="I998" s="662" t="s">
        <v>2080</v>
      </c>
      <c r="J998" s="662" t="s">
        <v>2081</v>
      </c>
      <c r="K998" s="662" t="s">
        <v>1691</v>
      </c>
      <c r="L998" s="663">
        <v>77.790000000000006</v>
      </c>
      <c r="M998" s="663">
        <v>77.790000000000006</v>
      </c>
      <c r="N998" s="662">
        <v>1</v>
      </c>
      <c r="O998" s="745">
        <v>0.5</v>
      </c>
      <c r="P998" s="663">
        <v>77.790000000000006</v>
      </c>
      <c r="Q998" s="678">
        <v>1</v>
      </c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50</v>
      </c>
      <c r="B999" s="662" t="s">
        <v>575</v>
      </c>
      <c r="C999" s="662" t="s">
        <v>4577</v>
      </c>
      <c r="D999" s="743" t="s">
        <v>5978</v>
      </c>
      <c r="E999" s="744" t="s">
        <v>4584</v>
      </c>
      <c r="F999" s="662" t="s">
        <v>4572</v>
      </c>
      <c r="G999" s="662" t="s">
        <v>4894</v>
      </c>
      <c r="H999" s="662" t="s">
        <v>1772</v>
      </c>
      <c r="I999" s="662" t="s">
        <v>2080</v>
      </c>
      <c r="J999" s="662" t="s">
        <v>2081</v>
      </c>
      <c r="K999" s="662" t="s">
        <v>1691</v>
      </c>
      <c r="L999" s="663">
        <v>145.66999999999999</v>
      </c>
      <c r="M999" s="663">
        <v>145.66999999999999</v>
      </c>
      <c r="N999" s="662">
        <v>1</v>
      </c>
      <c r="O999" s="745">
        <v>0.5</v>
      </c>
      <c r="P999" s="663">
        <v>145.66999999999999</v>
      </c>
      <c r="Q999" s="678">
        <v>1</v>
      </c>
      <c r="R999" s="662">
        <v>1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50</v>
      </c>
      <c r="B1000" s="662" t="s">
        <v>575</v>
      </c>
      <c r="C1000" s="662" t="s">
        <v>4577</v>
      </c>
      <c r="D1000" s="743" t="s">
        <v>5978</v>
      </c>
      <c r="E1000" s="744" t="s">
        <v>4584</v>
      </c>
      <c r="F1000" s="662" t="s">
        <v>4572</v>
      </c>
      <c r="G1000" s="662" t="s">
        <v>5394</v>
      </c>
      <c r="H1000" s="662" t="s">
        <v>576</v>
      </c>
      <c r="I1000" s="662" t="s">
        <v>2481</v>
      </c>
      <c r="J1000" s="662" t="s">
        <v>5395</v>
      </c>
      <c r="K1000" s="662" t="s">
        <v>4373</v>
      </c>
      <c r="L1000" s="663">
        <v>38.56</v>
      </c>
      <c r="M1000" s="663">
        <v>38.56</v>
      </c>
      <c r="N1000" s="662">
        <v>1</v>
      </c>
      <c r="O1000" s="745">
        <v>1</v>
      </c>
      <c r="P1000" s="663">
        <v>38.56</v>
      </c>
      <c r="Q1000" s="678">
        <v>1</v>
      </c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50</v>
      </c>
      <c r="B1001" s="662" t="s">
        <v>575</v>
      </c>
      <c r="C1001" s="662" t="s">
        <v>4577</v>
      </c>
      <c r="D1001" s="743" t="s">
        <v>5978</v>
      </c>
      <c r="E1001" s="744" t="s">
        <v>4584</v>
      </c>
      <c r="F1001" s="662" t="s">
        <v>4572</v>
      </c>
      <c r="G1001" s="662" t="s">
        <v>4628</v>
      </c>
      <c r="H1001" s="662" t="s">
        <v>1772</v>
      </c>
      <c r="I1001" s="662" t="s">
        <v>1862</v>
      </c>
      <c r="J1001" s="662" t="s">
        <v>1863</v>
      </c>
      <c r="K1001" s="662" t="s">
        <v>4347</v>
      </c>
      <c r="L1001" s="663">
        <v>50.85</v>
      </c>
      <c r="M1001" s="663">
        <v>101.7</v>
      </c>
      <c r="N1001" s="662">
        <v>2</v>
      </c>
      <c r="O1001" s="745">
        <v>1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50</v>
      </c>
      <c r="B1002" s="662" t="s">
        <v>575</v>
      </c>
      <c r="C1002" s="662" t="s">
        <v>4577</v>
      </c>
      <c r="D1002" s="743" t="s">
        <v>5978</v>
      </c>
      <c r="E1002" s="744" t="s">
        <v>4584</v>
      </c>
      <c r="F1002" s="662" t="s">
        <v>4572</v>
      </c>
      <c r="G1002" s="662" t="s">
        <v>4630</v>
      </c>
      <c r="H1002" s="662" t="s">
        <v>576</v>
      </c>
      <c r="I1002" s="662" t="s">
        <v>802</v>
      </c>
      <c r="J1002" s="662" t="s">
        <v>803</v>
      </c>
      <c r="K1002" s="662" t="s">
        <v>5279</v>
      </c>
      <c r="L1002" s="663">
        <v>38.04</v>
      </c>
      <c r="M1002" s="663">
        <v>114.12</v>
      </c>
      <c r="N1002" s="662">
        <v>3</v>
      </c>
      <c r="O1002" s="745">
        <v>2</v>
      </c>
      <c r="P1002" s="663">
        <v>38.04</v>
      </c>
      <c r="Q1002" s="678">
        <v>0.33333333333333331</v>
      </c>
      <c r="R1002" s="662">
        <v>1</v>
      </c>
      <c r="S1002" s="678">
        <v>0.33333333333333331</v>
      </c>
      <c r="T1002" s="745">
        <v>0.5</v>
      </c>
      <c r="U1002" s="701">
        <v>0.25</v>
      </c>
    </row>
    <row r="1003" spans="1:21" ht="14.4" customHeight="1" x14ac:dyDescent="0.3">
      <c r="A1003" s="661">
        <v>50</v>
      </c>
      <c r="B1003" s="662" t="s">
        <v>575</v>
      </c>
      <c r="C1003" s="662" t="s">
        <v>4577</v>
      </c>
      <c r="D1003" s="743" t="s">
        <v>5978</v>
      </c>
      <c r="E1003" s="744" t="s">
        <v>4584</v>
      </c>
      <c r="F1003" s="662" t="s">
        <v>4572</v>
      </c>
      <c r="G1003" s="662" t="s">
        <v>4630</v>
      </c>
      <c r="H1003" s="662" t="s">
        <v>576</v>
      </c>
      <c r="I1003" s="662" t="s">
        <v>638</v>
      </c>
      <c r="J1003" s="662" t="s">
        <v>639</v>
      </c>
      <c r="K1003" s="662" t="s">
        <v>640</v>
      </c>
      <c r="L1003" s="663">
        <v>117.03</v>
      </c>
      <c r="M1003" s="663">
        <v>468.12</v>
      </c>
      <c r="N1003" s="662">
        <v>4</v>
      </c>
      <c r="O1003" s="745">
        <v>2</v>
      </c>
      <c r="P1003" s="663">
        <v>117.03</v>
      </c>
      <c r="Q1003" s="678">
        <v>0.25</v>
      </c>
      <c r="R1003" s="662">
        <v>1</v>
      </c>
      <c r="S1003" s="678">
        <v>0.25</v>
      </c>
      <c r="T1003" s="745">
        <v>0.5</v>
      </c>
      <c r="U1003" s="701">
        <v>0.25</v>
      </c>
    </row>
    <row r="1004" spans="1:21" ht="14.4" customHeight="1" x14ac:dyDescent="0.3">
      <c r="A1004" s="661">
        <v>50</v>
      </c>
      <c r="B1004" s="662" t="s">
        <v>575</v>
      </c>
      <c r="C1004" s="662" t="s">
        <v>4577</v>
      </c>
      <c r="D1004" s="743" t="s">
        <v>5978</v>
      </c>
      <c r="E1004" s="744" t="s">
        <v>4584</v>
      </c>
      <c r="F1004" s="662" t="s">
        <v>4572</v>
      </c>
      <c r="G1004" s="662" t="s">
        <v>4630</v>
      </c>
      <c r="H1004" s="662" t="s">
        <v>576</v>
      </c>
      <c r="I1004" s="662" t="s">
        <v>896</v>
      </c>
      <c r="J1004" s="662" t="s">
        <v>1301</v>
      </c>
      <c r="K1004" s="662" t="s">
        <v>4721</v>
      </c>
      <c r="L1004" s="663">
        <v>17.559999999999999</v>
      </c>
      <c r="M1004" s="663">
        <v>70.239999999999995</v>
      </c>
      <c r="N1004" s="662">
        <v>4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50</v>
      </c>
      <c r="B1005" s="662" t="s">
        <v>575</v>
      </c>
      <c r="C1005" s="662" t="s">
        <v>4577</v>
      </c>
      <c r="D1005" s="743" t="s">
        <v>5978</v>
      </c>
      <c r="E1005" s="744" t="s">
        <v>4584</v>
      </c>
      <c r="F1005" s="662" t="s">
        <v>4572</v>
      </c>
      <c r="G1005" s="662" t="s">
        <v>4636</v>
      </c>
      <c r="H1005" s="662" t="s">
        <v>1772</v>
      </c>
      <c r="I1005" s="662" t="s">
        <v>1820</v>
      </c>
      <c r="J1005" s="662" t="s">
        <v>1821</v>
      </c>
      <c r="K1005" s="662" t="s">
        <v>4360</v>
      </c>
      <c r="L1005" s="663">
        <v>815.1</v>
      </c>
      <c r="M1005" s="663">
        <v>2445.3000000000002</v>
      </c>
      <c r="N1005" s="662">
        <v>3</v>
      </c>
      <c r="O1005" s="745">
        <v>2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50</v>
      </c>
      <c r="B1006" s="662" t="s">
        <v>575</v>
      </c>
      <c r="C1006" s="662" t="s">
        <v>4577</v>
      </c>
      <c r="D1006" s="743" t="s">
        <v>5978</v>
      </c>
      <c r="E1006" s="744" t="s">
        <v>4584</v>
      </c>
      <c r="F1006" s="662" t="s">
        <v>4572</v>
      </c>
      <c r="G1006" s="662" t="s">
        <v>4636</v>
      </c>
      <c r="H1006" s="662" t="s">
        <v>1772</v>
      </c>
      <c r="I1006" s="662" t="s">
        <v>1824</v>
      </c>
      <c r="J1006" s="662" t="s">
        <v>1821</v>
      </c>
      <c r="K1006" s="662" t="s">
        <v>4363</v>
      </c>
      <c r="L1006" s="663">
        <v>923.74</v>
      </c>
      <c r="M1006" s="663">
        <v>1847.48</v>
      </c>
      <c r="N1006" s="662">
        <v>2</v>
      </c>
      <c r="O1006" s="745">
        <v>0.5</v>
      </c>
      <c r="P1006" s="663">
        <v>1847.48</v>
      </c>
      <c r="Q1006" s="678">
        <v>1</v>
      </c>
      <c r="R1006" s="662">
        <v>2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50</v>
      </c>
      <c r="B1007" s="662" t="s">
        <v>575</v>
      </c>
      <c r="C1007" s="662" t="s">
        <v>4577</v>
      </c>
      <c r="D1007" s="743" t="s">
        <v>5978</v>
      </c>
      <c r="E1007" s="744" t="s">
        <v>4584</v>
      </c>
      <c r="F1007" s="662" t="s">
        <v>4572</v>
      </c>
      <c r="G1007" s="662" t="s">
        <v>4636</v>
      </c>
      <c r="H1007" s="662" t="s">
        <v>1772</v>
      </c>
      <c r="I1007" s="662" t="s">
        <v>1827</v>
      </c>
      <c r="J1007" s="662" t="s">
        <v>1821</v>
      </c>
      <c r="K1007" s="662" t="s">
        <v>4361</v>
      </c>
      <c r="L1007" s="663">
        <v>1154.68</v>
      </c>
      <c r="M1007" s="663">
        <v>1154.68</v>
      </c>
      <c r="N1007" s="662">
        <v>1</v>
      </c>
      <c r="O1007" s="745">
        <v>1</v>
      </c>
      <c r="P1007" s="663">
        <v>1154.68</v>
      </c>
      <c r="Q1007" s="678">
        <v>1</v>
      </c>
      <c r="R1007" s="662">
        <v>1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50</v>
      </c>
      <c r="B1008" s="662" t="s">
        <v>575</v>
      </c>
      <c r="C1008" s="662" t="s">
        <v>4577</v>
      </c>
      <c r="D1008" s="743" t="s">
        <v>5978</v>
      </c>
      <c r="E1008" s="744" t="s">
        <v>4584</v>
      </c>
      <c r="F1008" s="662" t="s">
        <v>4572</v>
      </c>
      <c r="G1008" s="662" t="s">
        <v>4636</v>
      </c>
      <c r="H1008" s="662" t="s">
        <v>1772</v>
      </c>
      <c r="I1008" s="662" t="s">
        <v>1878</v>
      </c>
      <c r="J1008" s="662" t="s">
        <v>1879</v>
      </c>
      <c r="K1008" s="662" t="s">
        <v>4357</v>
      </c>
      <c r="L1008" s="663">
        <v>1385.62</v>
      </c>
      <c r="M1008" s="663">
        <v>2771.24</v>
      </c>
      <c r="N1008" s="662">
        <v>2</v>
      </c>
      <c r="O1008" s="745">
        <v>1</v>
      </c>
      <c r="P1008" s="663">
        <v>2771.24</v>
      </c>
      <c r="Q1008" s="678">
        <v>1</v>
      </c>
      <c r="R1008" s="662">
        <v>2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50</v>
      </c>
      <c r="B1009" s="662" t="s">
        <v>575</v>
      </c>
      <c r="C1009" s="662" t="s">
        <v>4577</v>
      </c>
      <c r="D1009" s="743" t="s">
        <v>5978</v>
      </c>
      <c r="E1009" s="744" t="s">
        <v>4584</v>
      </c>
      <c r="F1009" s="662" t="s">
        <v>4572</v>
      </c>
      <c r="G1009" s="662" t="s">
        <v>4636</v>
      </c>
      <c r="H1009" s="662" t="s">
        <v>1772</v>
      </c>
      <c r="I1009" s="662" t="s">
        <v>1882</v>
      </c>
      <c r="J1009" s="662" t="s">
        <v>1879</v>
      </c>
      <c r="K1009" s="662" t="s">
        <v>4364</v>
      </c>
      <c r="L1009" s="663">
        <v>1847.49</v>
      </c>
      <c r="M1009" s="663">
        <v>5542.47</v>
      </c>
      <c r="N1009" s="662">
        <v>3</v>
      </c>
      <c r="O1009" s="745">
        <v>3</v>
      </c>
      <c r="P1009" s="663">
        <v>1847.49</v>
      </c>
      <c r="Q1009" s="678">
        <v>0.33333333333333331</v>
      </c>
      <c r="R1009" s="662">
        <v>1</v>
      </c>
      <c r="S1009" s="678">
        <v>0.33333333333333331</v>
      </c>
      <c r="T1009" s="745">
        <v>1</v>
      </c>
      <c r="U1009" s="701">
        <v>0.33333333333333331</v>
      </c>
    </row>
    <row r="1010" spans="1:21" ht="14.4" customHeight="1" x14ac:dyDescent="0.3">
      <c r="A1010" s="661">
        <v>50</v>
      </c>
      <c r="B1010" s="662" t="s">
        <v>575</v>
      </c>
      <c r="C1010" s="662" t="s">
        <v>4577</v>
      </c>
      <c r="D1010" s="743" t="s">
        <v>5978</v>
      </c>
      <c r="E1010" s="744" t="s">
        <v>4584</v>
      </c>
      <c r="F1010" s="662" t="s">
        <v>4572</v>
      </c>
      <c r="G1010" s="662" t="s">
        <v>4636</v>
      </c>
      <c r="H1010" s="662" t="s">
        <v>1772</v>
      </c>
      <c r="I1010" s="662" t="s">
        <v>1885</v>
      </c>
      <c r="J1010" s="662" t="s">
        <v>1879</v>
      </c>
      <c r="K1010" s="662" t="s">
        <v>4358</v>
      </c>
      <c r="L1010" s="663">
        <v>2309.36</v>
      </c>
      <c r="M1010" s="663">
        <v>4618.72</v>
      </c>
      <c r="N1010" s="662">
        <v>2</v>
      </c>
      <c r="O1010" s="745">
        <v>1</v>
      </c>
      <c r="P1010" s="663">
        <v>2309.36</v>
      </c>
      <c r="Q1010" s="678">
        <v>0.5</v>
      </c>
      <c r="R1010" s="662">
        <v>1</v>
      </c>
      <c r="S1010" s="678">
        <v>0.5</v>
      </c>
      <c r="T1010" s="745">
        <v>0.5</v>
      </c>
      <c r="U1010" s="701">
        <v>0.5</v>
      </c>
    </row>
    <row r="1011" spans="1:21" ht="14.4" customHeight="1" x14ac:dyDescent="0.3">
      <c r="A1011" s="661">
        <v>50</v>
      </c>
      <c r="B1011" s="662" t="s">
        <v>575</v>
      </c>
      <c r="C1011" s="662" t="s">
        <v>4577</v>
      </c>
      <c r="D1011" s="743" t="s">
        <v>5978</v>
      </c>
      <c r="E1011" s="744" t="s">
        <v>4584</v>
      </c>
      <c r="F1011" s="662" t="s">
        <v>4572</v>
      </c>
      <c r="G1011" s="662" t="s">
        <v>5333</v>
      </c>
      <c r="H1011" s="662" t="s">
        <v>576</v>
      </c>
      <c r="I1011" s="662" t="s">
        <v>3023</v>
      </c>
      <c r="J1011" s="662" t="s">
        <v>3024</v>
      </c>
      <c r="K1011" s="662" t="s">
        <v>5396</v>
      </c>
      <c r="L1011" s="663">
        <v>48.42</v>
      </c>
      <c r="M1011" s="663">
        <v>145.26</v>
      </c>
      <c r="N1011" s="662">
        <v>3</v>
      </c>
      <c r="O1011" s="745">
        <v>1</v>
      </c>
      <c r="P1011" s="663">
        <v>145.26</v>
      </c>
      <c r="Q1011" s="678">
        <v>1</v>
      </c>
      <c r="R1011" s="662">
        <v>3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50</v>
      </c>
      <c r="B1012" s="662" t="s">
        <v>575</v>
      </c>
      <c r="C1012" s="662" t="s">
        <v>4577</v>
      </c>
      <c r="D1012" s="743" t="s">
        <v>5978</v>
      </c>
      <c r="E1012" s="744" t="s">
        <v>4584</v>
      </c>
      <c r="F1012" s="662" t="s">
        <v>4572</v>
      </c>
      <c r="G1012" s="662" t="s">
        <v>4637</v>
      </c>
      <c r="H1012" s="662" t="s">
        <v>1772</v>
      </c>
      <c r="I1012" s="662" t="s">
        <v>2006</v>
      </c>
      <c r="J1012" s="662" t="s">
        <v>2007</v>
      </c>
      <c r="K1012" s="662" t="s">
        <v>1610</v>
      </c>
      <c r="L1012" s="663">
        <v>31.09</v>
      </c>
      <c r="M1012" s="663">
        <v>93.27</v>
      </c>
      <c r="N1012" s="662">
        <v>3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50</v>
      </c>
      <c r="B1013" s="662" t="s">
        <v>575</v>
      </c>
      <c r="C1013" s="662" t="s">
        <v>4577</v>
      </c>
      <c r="D1013" s="743" t="s">
        <v>5978</v>
      </c>
      <c r="E1013" s="744" t="s">
        <v>4584</v>
      </c>
      <c r="F1013" s="662" t="s">
        <v>4572</v>
      </c>
      <c r="G1013" s="662" t="s">
        <v>4637</v>
      </c>
      <c r="H1013" s="662" t="s">
        <v>1772</v>
      </c>
      <c r="I1013" s="662" t="s">
        <v>2006</v>
      </c>
      <c r="J1013" s="662" t="s">
        <v>2007</v>
      </c>
      <c r="K1013" s="662" t="s">
        <v>1610</v>
      </c>
      <c r="L1013" s="663">
        <v>36.86</v>
      </c>
      <c r="M1013" s="663">
        <v>110.58</v>
      </c>
      <c r="N1013" s="662">
        <v>3</v>
      </c>
      <c r="O1013" s="745">
        <v>0.5</v>
      </c>
      <c r="P1013" s="663">
        <v>110.58</v>
      </c>
      <c r="Q1013" s="678">
        <v>1</v>
      </c>
      <c r="R1013" s="662">
        <v>3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50</v>
      </c>
      <c r="B1014" s="662" t="s">
        <v>575</v>
      </c>
      <c r="C1014" s="662" t="s">
        <v>4577</v>
      </c>
      <c r="D1014" s="743" t="s">
        <v>5978</v>
      </c>
      <c r="E1014" s="744" t="s">
        <v>4584</v>
      </c>
      <c r="F1014" s="662" t="s">
        <v>4572</v>
      </c>
      <c r="G1014" s="662" t="s">
        <v>4637</v>
      </c>
      <c r="H1014" s="662" t="s">
        <v>1772</v>
      </c>
      <c r="I1014" s="662" t="s">
        <v>2006</v>
      </c>
      <c r="J1014" s="662" t="s">
        <v>2007</v>
      </c>
      <c r="K1014" s="662" t="s">
        <v>1610</v>
      </c>
      <c r="L1014" s="663">
        <v>52.97</v>
      </c>
      <c r="M1014" s="663">
        <v>370.78999999999996</v>
      </c>
      <c r="N1014" s="662">
        <v>7</v>
      </c>
      <c r="O1014" s="745">
        <v>2</v>
      </c>
      <c r="P1014" s="663">
        <v>211.88</v>
      </c>
      <c r="Q1014" s="678">
        <v>0.57142857142857151</v>
      </c>
      <c r="R1014" s="662">
        <v>4</v>
      </c>
      <c r="S1014" s="678">
        <v>0.5714285714285714</v>
      </c>
      <c r="T1014" s="745">
        <v>1.5</v>
      </c>
      <c r="U1014" s="701">
        <v>0.75</v>
      </c>
    </row>
    <row r="1015" spans="1:21" ht="14.4" customHeight="1" x14ac:dyDescent="0.3">
      <c r="A1015" s="661">
        <v>50</v>
      </c>
      <c r="B1015" s="662" t="s">
        <v>575</v>
      </c>
      <c r="C1015" s="662" t="s">
        <v>4577</v>
      </c>
      <c r="D1015" s="743" t="s">
        <v>5978</v>
      </c>
      <c r="E1015" s="744" t="s">
        <v>4584</v>
      </c>
      <c r="F1015" s="662" t="s">
        <v>4572</v>
      </c>
      <c r="G1015" s="662" t="s">
        <v>4637</v>
      </c>
      <c r="H1015" s="662" t="s">
        <v>1772</v>
      </c>
      <c r="I1015" s="662" t="s">
        <v>2074</v>
      </c>
      <c r="J1015" s="662" t="s">
        <v>2007</v>
      </c>
      <c r="K1015" s="662" t="s">
        <v>2075</v>
      </c>
      <c r="L1015" s="663">
        <v>103.64</v>
      </c>
      <c r="M1015" s="663">
        <v>207.28</v>
      </c>
      <c r="N1015" s="662">
        <v>2</v>
      </c>
      <c r="O1015" s="745">
        <v>1</v>
      </c>
      <c r="P1015" s="663">
        <v>103.64</v>
      </c>
      <c r="Q1015" s="678">
        <v>0.5</v>
      </c>
      <c r="R1015" s="662">
        <v>1</v>
      </c>
      <c r="S1015" s="678">
        <v>0.5</v>
      </c>
      <c r="T1015" s="745">
        <v>0.5</v>
      </c>
      <c r="U1015" s="701">
        <v>0.5</v>
      </c>
    </row>
    <row r="1016" spans="1:21" ht="14.4" customHeight="1" x14ac:dyDescent="0.3">
      <c r="A1016" s="661">
        <v>50</v>
      </c>
      <c r="B1016" s="662" t="s">
        <v>575</v>
      </c>
      <c r="C1016" s="662" t="s">
        <v>4577</v>
      </c>
      <c r="D1016" s="743" t="s">
        <v>5978</v>
      </c>
      <c r="E1016" s="744" t="s">
        <v>4584</v>
      </c>
      <c r="F1016" s="662" t="s">
        <v>4572</v>
      </c>
      <c r="G1016" s="662" t="s">
        <v>4637</v>
      </c>
      <c r="H1016" s="662" t="s">
        <v>576</v>
      </c>
      <c r="I1016" s="662" t="s">
        <v>599</v>
      </c>
      <c r="J1016" s="662" t="s">
        <v>600</v>
      </c>
      <c r="K1016" s="662" t="s">
        <v>3177</v>
      </c>
      <c r="L1016" s="663">
        <v>34.4</v>
      </c>
      <c r="M1016" s="663">
        <v>34.4</v>
      </c>
      <c r="N1016" s="662">
        <v>1</v>
      </c>
      <c r="O1016" s="745">
        <v>0.5</v>
      </c>
      <c r="P1016" s="663">
        <v>34.4</v>
      </c>
      <c r="Q1016" s="678">
        <v>1</v>
      </c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50</v>
      </c>
      <c r="B1017" s="662" t="s">
        <v>575</v>
      </c>
      <c r="C1017" s="662" t="s">
        <v>4577</v>
      </c>
      <c r="D1017" s="743" t="s">
        <v>5978</v>
      </c>
      <c r="E1017" s="744" t="s">
        <v>4584</v>
      </c>
      <c r="F1017" s="662" t="s">
        <v>4572</v>
      </c>
      <c r="G1017" s="662" t="s">
        <v>5397</v>
      </c>
      <c r="H1017" s="662" t="s">
        <v>576</v>
      </c>
      <c r="I1017" s="662" t="s">
        <v>5398</v>
      </c>
      <c r="J1017" s="662" t="s">
        <v>5399</v>
      </c>
      <c r="K1017" s="662" t="s">
        <v>5400</v>
      </c>
      <c r="L1017" s="663">
        <v>78.33</v>
      </c>
      <c r="M1017" s="663">
        <v>156.66</v>
      </c>
      <c r="N1017" s="662">
        <v>2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50</v>
      </c>
      <c r="B1018" s="662" t="s">
        <v>575</v>
      </c>
      <c r="C1018" s="662" t="s">
        <v>4577</v>
      </c>
      <c r="D1018" s="743" t="s">
        <v>5978</v>
      </c>
      <c r="E1018" s="744" t="s">
        <v>4584</v>
      </c>
      <c r="F1018" s="662" t="s">
        <v>4572</v>
      </c>
      <c r="G1018" s="662" t="s">
        <v>4641</v>
      </c>
      <c r="H1018" s="662" t="s">
        <v>576</v>
      </c>
      <c r="I1018" s="662" t="s">
        <v>5401</v>
      </c>
      <c r="J1018" s="662" t="s">
        <v>5402</v>
      </c>
      <c r="K1018" s="662" t="s">
        <v>5403</v>
      </c>
      <c r="L1018" s="663">
        <v>205.84</v>
      </c>
      <c r="M1018" s="663">
        <v>205.84</v>
      </c>
      <c r="N1018" s="662">
        <v>1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50</v>
      </c>
      <c r="B1019" s="662" t="s">
        <v>575</v>
      </c>
      <c r="C1019" s="662" t="s">
        <v>4577</v>
      </c>
      <c r="D1019" s="743" t="s">
        <v>5978</v>
      </c>
      <c r="E1019" s="744" t="s">
        <v>4584</v>
      </c>
      <c r="F1019" s="662" t="s">
        <v>4572</v>
      </c>
      <c r="G1019" s="662" t="s">
        <v>4644</v>
      </c>
      <c r="H1019" s="662" t="s">
        <v>1772</v>
      </c>
      <c r="I1019" s="662" t="s">
        <v>2051</v>
      </c>
      <c r="J1019" s="662" t="s">
        <v>1850</v>
      </c>
      <c r="K1019" s="662" t="s">
        <v>3819</v>
      </c>
      <c r="L1019" s="663">
        <v>334.66</v>
      </c>
      <c r="M1019" s="663">
        <v>334.66</v>
      </c>
      <c r="N1019" s="662">
        <v>1</v>
      </c>
      <c r="O1019" s="745">
        <v>0.5</v>
      </c>
      <c r="P1019" s="663">
        <v>334.66</v>
      </c>
      <c r="Q1019" s="678">
        <v>1</v>
      </c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50</v>
      </c>
      <c r="B1020" s="662" t="s">
        <v>575</v>
      </c>
      <c r="C1020" s="662" t="s">
        <v>4577</v>
      </c>
      <c r="D1020" s="743" t="s">
        <v>5978</v>
      </c>
      <c r="E1020" s="744" t="s">
        <v>4584</v>
      </c>
      <c r="F1020" s="662" t="s">
        <v>4572</v>
      </c>
      <c r="G1020" s="662" t="s">
        <v>5316</v>
      </c>
      <c r="H1020" s="662" t="s">
        <v>576</v>
      </c>
      <c r="I1020" s="662" t="s">
        <v>3247</v>
      </c>
      <c r="J1020" s="662" t="s">
        <v>1737</v>
      </c>
      <c r="K1020" s="662" t="s">
        <v>1738</v>
      </c>
      <c r="L1020" s="663">
        <v>173.31</v>
      </c>
      <c r="M1020" s="663">
        <v>346.62</v>
      </c>
      <c r="N1020" s="662">
        <v>2</v>
      </c>
      <c r="O1020" s="745">
        <v>0.5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50</v>
      </c>
      <c r="B1021" s="662" t="s">
        <v>575</v>
      </c>
      <c r="C1021" s="662" t="s">
        <v>4577</v>
      </c>
      <c r="D1021" s="743" t="s">
        <v>5978</v>
      </c>
      <c r="E1021" s="744" t="s">
        <v>4584</v>
      </c>
      <c r="F1021" s="662" t="s">
        <v>4572</v>
      </c>
      <c r="G1021" s="662" t="s">
        <v>5316</v>
      </c>
      <c r="H1021" s="662" t="s">
        <v>576</v>
      </c>
      <c r="I1021" s="662" t="s">
        <v>5317</v>
      </c>
      <c r="J1021" s="662" t="s">
        <v>1737</v>
      </c>
      <c r="K1021" s="662" t="s">
        <v>1738</v>
      </c>
      <c r="L1021" s="663">
        <v>161.66</v>
      </c>
      <c r="M1021" s="663">
        <v>808.3</v>
      </c>
      <c r="N1021" s="662">
        <v>5</v>
      </c>
      <c r="O1021" s="745">
        <v>1.5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50</v>
      </c>
      <c r="B1022" s="662" t="s">
        <v>575</v>
      </c>
      <c r="C1022" s="662" t="s">
        <v>4577</v>
      </c>
      <c r="D1022" s="743" t="s">
        <v>5978</v>
      </c>
      <c r="E1022" s="744" t="s">
        <v>4584</v>
      </c>
      <c r="F1022" s="662" t="s">
        <v>4572</v>
      </c>
      <c r="G1022" s="662" t="s">
        <v>4647</v>
      </c>
      <c r="H1022" s="662" t="s">
        <v>1772</v>
      </c>
      <c r="I1022" s="662" t="s">
        <v>1916</v>
      </c>
      <c r="J1022" s="662" t="s">
        <v>1914</v>
      </c>
      <c r="K1022" s="662" t="s">
        <v>1917</v>
      </c>
      <c r="L1022" s="663">
        <v>144.81</v>
      </c>
      <c r="M1022" s="663">
        <v>434.43</v>
      </c>
      <c r="N1022" s="662">
        <v>3</v>
      </c>
      <c r="O1022" s="745">
        <v>2.5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50</v>
      </c>
      <c r="B1023" s="662" t="s">
        <v>575</v>
      </c>
      <c r="C1023" s="662" t="s">
        <v>4577</v>
      </c>
      <c r="D1023" s="743" t="s">
        <v>5978</v>
      </c>
      <c r="E1023" s="744" t="s">
        <v>4584</v>
      </c>
      <c r="F1023" s="662" t="s">
        <v>4572</v>
      </c>
      <c r="G1023" s="662" t="s">
        <v>4647</v>
      </c>
      <c r="H1023" s="662" t="s">
        <v>1772</v>
      </c>
      <c r="I1023" s="662" t="s">
        <v>2048</v>
      </c>
      <c r="J1023" s="662" t="s">
        <v>2049</v>
      </c>
      <c r="K1023" s="662" t="s">
        <v>2016</v>
      </c>
      <c r="L1023" s="663">
        <v>289.62</v>
      </c>
      <c r="M1023" s="663">
        <v>1448.1</v>
      </c>
      <c r="N1023" s="662">
        <v>5</v>
      </c>
      <c r="O1023" s="745">
        <v>3</v>
      </c>
      <c r="P1023" s="663">
        <v>579.24</v>
      </c>
      <c r="Q1023" s="678">
        <v>0.4</v>
      </c>
      <c r="R1023" s="662">
        <v>2</v>
      </c>
      <c r="S1023" s="678">
        <v>0.4</v>
      </c>
      <c r="T1023" s="745">
        <v>1.5</v>
      </c>
      <c r="U1023" s="701">
        <v>0.5</v>
      </c>
    </row>
    <row r="1024" spans="1:21" ht="14.4" customHeight="1" x14ac:dyDescent="0.3">
      <c r="A1024" s="661">
        <v>50</v>
      </c>
      <c r="B1024" s="662" t="s">
        <v>575</v>
      </c>
      <c r="C1024" s="662" t="s">
        <v>4577</v>
      </c>
      <c r="D1024" s="743" t="s">
        <v>5978</v>
      </c>
      <c r="E1024" s="744" t="s">
        <v>4584</v>
      </c>
      <c r="F1024" s="662" t="s">
        <v>4572</v>
      </c>
      <c r="G1024" s="662" t="s">
        <v>4725</v>
      </c>
      <c r="H1024" s="662" t="s">
        <v>1772</v>
      </c>
      <c r="I1024" s="662" t="s">
        <v>1998</v>
      </c>
      <c r="J1024" s="662" t="s">
        <v>1999</v>
      </c>
      <c r="K1024" s="662" t="s">
        <v>2000</v>
      </c>
      <c r="L1024" s="663">
        <v>204.76</v>
      </c>
      <c r="M1024" s="663">
        <v>204.76</v>
      </c>
      <c r="N1024" s="662">
        <v>1</v>
      </c>
      <c r="O1024" s="745">
        <v>0.5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50</v>
      </c>
      <c r="B1025" s="662" t="s">
        <v>575</v>
      </c>
      <c r="C1025" s="662" t="s">
        <v>4577</v>
      </c>
      <c r="D1025" s="743" t="s">
        <v>5978</v>
      </c>
      <c r="E1025" s="744" t="s">
        <v>4584</v>
      </c>
      <c r="F1025" s="662" t="s">
        <v>4572</v>
      </c>
      <c r="G1025" s="662" t="s">
        <v>4648</v>
      </c>
      <c r="H1025" s="662" t="s">
        <v>1772</v>
      </c>
      <c r="I1025" s="662" t="s">
        <v>1996</v>
      </c>
      <c r="J1025" s="662" t="s">
        <v>4388</v>
      </c>
      <c r="K1025" s="662" t="s">
        <v>1691</v>
      </c>
      <c r="L1025" s="663">
        <v>291.82</v>
      </c>
      <c r="M1025" s="663">
        <v>875.46</v>
      </c>
      <c r="N1025" s="662">
        <v>3</v>
      </c>
      <c r="O1025" s="745">
        <v>1.5</v>
      </c>
      <c r="P1025" s="663">
        <v>291.82</v>
      </c>
      <c r="Q1025" s="678">
        <v>0.33333333333333331</v>
      </c>
      <c r="R1025" s="662">
        <v>1</v>
      </c>
      <c r="S1025" s="678">
        <v>0.33333333333333331</v>
      </c>
      <c r="T1025" s="745">
        <v>0.5</v>
      </c>
      <c r="U1025" s="701">
        <v>0.33333333333333331</v>
      </c>
    </row>
    <row r="1026" spans="1:21" ht="14.4" customHeight="1" x14ac:dyDescent="0.3">
      <c r="A1026" s="661">
        <v>50</v>
      </c>
      <c r="B1026" s="662" t="s">
        <v>575</v>
      </c>
      <c r="C1026" s="662" t="s">
        <v>4577</v>
      </c>
      <c r="D1026" s="743" t="s">
        <v>5978</v>
      </c>
      <c r="E1026" s="744" t="s">
        <v>4584</v>
      </c>
      <c r="F1026" s="662" t="s">
        <v>4572</v>
      </c>
      <c r="G1026" s="662" t="s">
        <v>4648</v>
      </c>
      <c r="H1026" s="662" t="s">
        <v>1772</v>
      </c>
      <c r="I1026" s="662" t="s">
        <v>2054</v>
      </c>
      <c r="J1026" s="662" t="s">
        <v>2055</v>
      </c>
      <c r="K1026" s="662" t="s">
        <v>1691</v>
      </c>
      <c r="L1026" s="663">
        <v>583.62</v>
      </c>
      <c r="M1026" s="663">
        <v>583.62</v>
      </c>
      <c r="N1026" s="662">
        <v>1</v>
      </c>
      <c r="O1026" s="745">
        <v>0.5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50</v>
      </c>
      <c r="B1027" s="662" t="s">
        <v>575</v>
      </c>
      <c r="C1027" s="662" t="s">
        <v>4577</v>
      </c>
      <c r="D1027" s="743" t="s">
        <v>5978</v>
      </c>
      <c r="E1027" s="744" t="s">
        <v>4584</v>
      </c>
      <c r="F1027" s="662" t="s">
        <v>4572</v>
      </c>
      <c r="G1027" s="662" t="s">
        <v>4949</v>
      </c>
      <c r="H1027" s="662" t="s">
        <v>576</v>
      </c>
      <c r="I1027" s="662" t="s">
        <v>1364</v>
      </c>
      <c r="J1027" s="662" t="s">
        <v>4952</v>
      </c>
      <c r="K1027" s="662" t="s">
        <v>1624</v>
      </c>
      <c r="L1027" s="663">
        <v>99.11</v>
      </c>
      <c r="M1027" s="663">
        <v>198.22</v>
      </c>
      <c r="N1027" s="662">
        <v>2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50</v>
      </c>
      <c r="B1028" s="662" t="s">
        <v>575</v>
      </c>
      <c r="C1028" s="662" t="s">
        <v>4577</v>
      </c>
      <c r="D1028" s="743" t="s">
        <v>5978</v>
      </c>
      <c r="E1028" s="744" t="s">
        <v>4584</v>
      </c>
      <c r="F1028" s="662" t="s">
        <v>4572</v>
      </c>
      <c r="G1028" s="662" t="s">
        <v>5157</v>
      </c>
      <c r="H1028" s="662" t="s">
        <v>1772</v>
      </c>
      <c r="I1028" s="662" t="s">
        <v>5404</v>
      </c>
      <c r="J1028" s="662" t="s">
        <v>5405</v>
      </c>
      <c r="K1028" s="662" t="s">
        <v>5160</v>
      </c>
      <c r="L1028" s="663">
        <v>160.1</v>
      </c>
      <c r="M1028" s="663">
        <v>2081.2999999999997</v>
      </c>
      <c r="N1028" s="662">
        <v>13</v>
      </c>
      <c r="O1028" s="745">
        <v>2.5</v>
      </c>
      <c r="P1028" s="663">
        <v>1921.1999999999998</v>
      </c>
      <c r="Q1028" s="678">
        <v>0.92307692307692313</v>
      </c>
      <c r="R1028" s="662">
        <v>12</v>
      </c>
      <c r="S1028" s="678">
        <v>0.92307692307692313</v>
      </c>
      <c r="T1028" s="745">
        <v>1.5</v>
      </c>
      <c r="U1028" s="701">
        <v>0.6</v>
      </c>
    </row>
    <row r="1029" spans="1:21" ht="14.4" customHeight="1" x14ac:dyDescent="0.3">
      <c r="A1029" s="661">
        <v>50</v>
      </c>
      <c r="B1029" s="662" t="s">
        <v>575</v>
      </c>
      <c r="C1029" s="662" t="s">
        <v>4577</v>
      </c>
      <c r="D1029" s="743" t="s">
        <v>5978</v>
      </c>
      <c r="E1029" s="744" t="s">
        <v>4584</v>
      </c>
      <c r="F1029" s="662" t="s">
        <v>4572</v>
      </c>
      <c r="G1029" s="662" t="s">
        <v>5157</v>
      </c>
      <c r="H1029" s="662" t="s">
        <v>576</v>
      </c>
      <c r="I1029" s="662" t="s">
        <v>5406</v>
      </c>
      <c r="J1029" s="662" t="s">
        <v>5407</v>
      </c>
      <c r="K1029" s="662" t="s">
        <v>5408</v>
      </c>
      <c r="L1029" s="663">
        <v>320.20999999999998</v>
      </c>
      <c r="M1029" s="663">
        <v>5763.7799999999988</v>
      </c>
      <c r="N1029" s="662">
        <v>18</v>
      </c>
      <c r="O1029" s="745">
        <v>2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50</v>
      </c>
      <c r="B1030" s="662" t="s">
        <v>575</v>
      </c>
      <c r="C1030" s="662" t="s">
        <v>4577</v>
      </c>
      <c r="D1030" s="743" t="s">
        <v>5978</v>
      </c>
      <c r="E1030" s="744" t="s">
        <v>4584</v>
      </c>
      <c r="F1030" s="662" t="s">
        <v>4572</v>
      </c>
      <c r="G1030" s="662" t="s">
        <v>4650</v>
      </c>
      <c r="H1030" s="662" t="s">
        <v>1772</v>
      </c>
      <c r="I1030" s="662" t="s">
        <v>1805</v>
      </c>
      <c r="J1030" s="662" t="s">
        <v>4385</v>
      </c>
      <c r="K1030" s="662" t="s">
        <v>1136</v>
      </c>
      <c r="L1030" s="663">
        <v>96.53</v>
      </c>
      <c r="M1030" s="663">
        <v>1447.9500000000003</v>
      </c>
      <c r="N1030" s="662">
        <v>15</v>
      </c>
      <c r="O1030" s="745">
        <v>3</v>
      </c>
      <c r="P1030" s="663">
        <v>868.7700000000001</v>
      </c>
      <c r="Q1030" s="678">
        <v>0.6</v>
      </c>
      <c r="R1030" s="662">
        <v>9</v>
      </c>
      <c r="S1030" s="678">
        <v>0.6</v>
      </c>
      <c r="T1030" s="745">
        <v>2</v>
      </c>
      <c r="U1030" s="701">
        <v>0.66666666666666663</v>
      </c>
    </row>
    <row r="1031" spans="1:21" ht="14.4" customHeight="1" x14ac:dyDescent="0.3">
      <c r="A1031" s="661">
        <v>50</v>
      </c>
      <c r="B1031" s="662" t="s">
        <v>575</v>
      </c>
      <c r="C1031" s="662" t="s">
        <v>4577</v>
      </c>
      <c r="D1031" s="743" t="s">
        <v>5978</v>
      </c>
      <c r="E1031" s="744" t="s">
        <v>4584</v>
      </c>
      <c r="F1031" s="662" t="s">
        <v>4572</v>
      </c>
      <c r="G1031" s="662" t="s">
        <v>4650</v>
      </c>
      <c r="H1031" s="662" t="s">
        <v>1772</v>
      </c>
      <c r="I1031" s="662" t="s">
        <v>4730</v>
      </c>
      <c r="J1031" s="662" t="s">
        <v>1779</v>
      </c>
      <c r="K1031" s="662" t="s">
        <v>4731</v>
      </c>
      <c r="L1031" s="663">
        <v>0</v>
      </c>
      <c r="M1031" s="663">
        <v>0</v>
      </c>
      <c r="N1031" s="662">
        <v>3</v>
      </c>
      <c r="O1031" s="745">
        <v>1</v>
      </c>
      <c r="P1031" s="663">
        <v>0</v>
      </c>
      <c r="Q1031" s="678"/>
      <c r="R1031" s="662">
        <v>3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50</v>
      </c>
      <c r="B1032" s="662" t="s">
        <v>575</v>
      </c>
      <c r="C1032" s="662" t="s">
        <v>4577</v>
      </c>
      <c r="D1032" s="743" t="s">
        <v>5978</v>
      </c>
      <c r="E1032" s="744" t="s">
        <v>4584</v>
      </c>
      <c r="F1032" s="662" t="s">
        <v>4572</v>
      </c>
      <c r="G1032" s="662" t="s">
        <v>4650</v>
      </c>
      <c r="H1032" s="662" t="s">
        <v>1772</v>
      </c>
      <c r="I1032" s="662" t="s">
        <v>4730</v>
      </c>
      <c r="J1032" s="662" t="s">
        <v>1779</v>
      </c>
      <c r="K1032" s="662" t="s">
        <v>4731</v>
      </c>
      <c r="L1032" s="663">
        <v>24.14</v>
      </c>
      <c r="M1032" s="663">
        <v>144.84</v>
      </c>
      <c r="N1032" s="662">
        <v>6</v>
      </c>
      <c r="O1032" s="745">
        <v>1.5</v>
      </c>
      <c r="P1032" s="663">
        <v>144.84</v>
      </c>
      <c r="Q1032" s="678">
        <v>1</v>
      </c>
      <c r="R1032" s="662">
        <v>6</v>
      </c>
      <c r="S1032" s="678">
        <v>1</v>
      </c>
      <c r="T1032" s="745">
        <v>1.5</v>
      </c>
      <c r="U1032" s="701">
        <v>1</v>
      </c>
    </row>
    <row r="1033" spans="1:21" ht="14.4" customHeight="1" x14ac:dyDescent="0.3">
      <c r="A1033" s="661">
        <v>50</v>
      </c>
      <c r="B1033" s="662" t="s">
        <v>575</v>
      </c>
      <c r="C1033" s="662" t="s">
        <v>4577</v>
      </c>
      <c r="D1033" s="743" t="s">
        <v>5978</v>
      </c>
      <c r="E1033" s="744" t="s">
        <v>4584</v>
      </c>
      <c r="F1033" s="662" t="s">
        <v>4572</v>
      </c>
      <c r="G1033" s="662" t="s">
        <v>4650</v>
      </c>
      <c r="H1033" s="662" t="s">
        <v>1772</v>
      </c>
      <c r="I1033" s="662" t="s">
        <v>1870</v>
      </c>
      <c r="J1033" s="662" t="s">
        <v>4386</v>
      </c>
      <c r="K1033" s="662" t="s">
        <v>1055</v>
      </c>
      <c r="L1033" s="663">
        <v>48.27</v>
      </c>
      <c r="M1033" s="663">
        <v>965.40000000000009</v>
      </c>
      <c r="N1033" s="662">
        <v>20</v>
      </c>
      <c r="O1033" s="745">
        <v>4.5</v>
      </c>
      <c r="P1033" s="663">
        <v>434.43</v>
      </c>
      <c r="Q1033" s="678">
        <v>0.44999999999999996</v>
      </c>
      <c r="R1033" s="662">
        <v>9</v>
      </c>
      <c r="S1033" s="678">
        <v>0.45</v>
      </c>
      <c r="T1033" s="745">
        <v>1.5</v>
      </c>
      <c r="U1033" s="701">
        <v>0.33333333333333331</v>
      </c>
    </row>
    <row r="1034" spans="1:21" ht="14.4" customHeight="1" x14ac:dyDescent="0.3">
      <c r="A1034" s="661">
        <v>50</v>
      </c>
      <c r="B1034" s="662" t="s">
        <v>575</v>
      </c>
      <c r="C1034" s="662" t="s">
        <v>4577</v>
      </c>
      <c r="D1034" s="743" t="s">
        <v>5978</v>
      </c>
      <c r="E1034" s="744" t="s">
        <v>4584</v>
      </c>
      <c r="F1034" s="662" t="s">
        <v>4572</v>
      </c>
      <c r="G1034" s="662" t="s">
        <v>5409</v>
      </c>
      <c r="H1034" s="662" t="s">
        <v>576</v>
      </c>
      <c r="I1034" s="662" t="s">
        <v>2867</v>
      </c>
      <c r="J1034" s="662" t="s">
        <v>2868</v>
      </c>
      <c r="K1034" s="662" t="s">
        <v>5272</v>
      </c>
      <c r="L1034" s="663">
        <v>571</v>
      </c>
      <c r="M1034" s="663">
        <v>571</v>
      </c>
      <c r="N1034" s="662">
        <v>1</v>
      </c>
      <c r="O1034" s="745">
        <v>0.5</v>
      </c>
      <c r="P1034" s="663">
        <v>571</v>
      </c>
      <c r="Q1034" s="678">
        <v>1</v>
      </c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50</v>
      </c>
      <c r="B1035" s="662" t="s">
        <v>575</v>
      </c>
      <c r="C1035" s="662" t="s">
        <v>4577</v>
      </c>
      <c r="D1035" s="743" t="s">
        <v>5978</v>
      </c>
      <c r="E1035" s="744" t="s">
        <v>4584</v>
      </c>
      <c r="F1035" s="662" t="s">
        <v>4572</v>
      </c>
      <c r="G1035" s="662" t="s">
        <v>5410</v>
      </c>
      <c r="H1035" s="662" t="s">
        <v>576</v>
      </c>
      <c r="I1035" s="662" t="s">
        <v>5411</v>
      </c>
      <c r="J1035" s="662" t="s">
        <v>941</v>
      </c>
      <c r="K1035" s="662" t="s">
        <v>5412</v>
      </c>
      <c r="L1035" s="663">
        <v>316.36</v>
      </c>
      <c r="M1035" s="663">
        <v>632.72</v>
      </c>
      <c r="N1035" s="662">
        <v>2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50</v>
      </c>
      <c r="B1036" s="662" t="s">
        <v>575</v>
      </c>
      <c r="C1036" s="662" t="s">
        <v>4577</v>
      </c>
      <c r="D1036" s="743" t="s">
        <v>5978</v>
      </c>
      <c r="E1036" s="744" t="s">
        <v>4584</v>
      </c>
      <c r="F1036" s="662" t="s">
        <v>4572</v>
      </c>
      <c r="G1036" s="662" t="s">
        <v>4732</v>
      </c>
      <c r="H1036" s="662" t="s">
        <v>576</v>
      </c>
      <c r="I1036" s="662" t="s">
        <v>4733</v>
      </c>
      <c r="J1036" s="662" t="s">
        <v>1619</v>
      </c>
      <c r="K1036" s="662" t="s">
        <v>1857</v>
      </c>
      <c r="L1036" s="663">
        <v>6378.88</v>
      </c>
      <c r="M1036" s="663">
        <v>19136.64</v>
      </c>
      <c r="N1036" s="662">
        <v>3</v>
      </c>
      <c r="O1036" s="745">
        <v>2</v>
      </c>
      <c r="P1036" s="663">
        <v>6378.88</v>
      </c>
      <c r="Q1036" s="678">
        <v>0.33333333333333337</v>
      </c>
      <c r="R1036" s="662">
        <v>1</v>
      </c>
      <c r="S1036" s="678">
        <v>0.33333333333333331</v>
      </c>
      <c r="T1036" s="745">
        <v>1</v>
      </c>
      <c r="U1036" s="701">
        <v>0.5</v>
      </c>
    </row>
    <row r="1037" spans="1:21" ht="14.4" customHeight="1" x14ac:dyDescent="0.3">
      <c r="A1037" s="661">
        <v>50</v>
      </c>
      <c r="B1037" s="662" t="s">
        <v>575</v>
      </c>
      <c r="C1037" s="662" t="s">
        <v>4577</v>
      </c>
      <c r="D1037" s="743" t="s">
        <v>5978</v>
      </c>
      <c r="E1037" s="744" t="s">
        <v>4584</v>
      </c>
      <c r="F1037" s="662" t="s">
        <v>4572</v>
      </c>
      <c r="G1037" s="662" t="s">
        <v>4734</v>
      </c>
      <c r="H1037" s="662" t="s">
        <v>1772</v>
      </c>
      <c r="I1037" s="662" t="s">
        <v>1925</v>
      </c>
      <c r="J1037" s="662" t="s">
        <v>1926</v>
      </c>
      <c r="K1037" s="662" t="s">
        <v>1927</v>
      </c>
      <c r="L1037" s="663">
        <v>543.36</v>
      </c>
      <c r="M1037" s="663">
        <v>543.36</v>
      </c>
      <c r="N1037" s="662">
        <v>1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50</v>
      </c>
      <c r="B1038" s="662" t="s">
        <v>575</v>
      </c>
      <c r="C1038" s="662" t="s">
        <v>4577</v>
      </c>
      <c r="D1038" s="743" t="s">
        <v>5978</v>
      </c>
      <c r="E1038" s="744" t="s">
        <v>4584</v>
      </c>
      <c r="F1038" s="662" t="s">
        <v>4572</v>
      </c>
      <c r="G1038" s="662" t="s">
        <v>4651</v>
      </c>
      <c r="H1038" s="662" t="s">
        <v>576</v>
      </c>
      <c r="I1038" s="662" t="s">
        <v>5413</v>
      </c>
      <c r="J1038" s="662" t="s">
        <v>5414</v>
      </c>
      <c r="K1038" s="662" t="s">
        <v>5415</v>
      </c>
      <c r="L1038" s="663">
        <v>143.34</v>
      </c>
      <c r="M1038" s="663">
        <v>430.02</v>
      </c>
      <c r="N1038" s="662">
        <v>3</v>
      </c>
      <c r="O1038" s="745">
        <v>2</v>
      </c>
      <c r="P1038" s="663">
        <v>286.68</v>
      </c>
      <c r="Q1038" s="678">
        <v>0.66666666666666674</v>
      </c>
      <c r="R1038" s="662">
        <v>2</v>
      </c>
      <c r="S1038" s="678">
        <v>0.66666666666666663</v>
      </c>
      <c r="T1038" s="745">
        <v>1</v>
      </c>
      <c r="U1038" s="701">
        <v>0.5</v>
      </c>
    </row>
    <row r="1039" spans="1:21" ht="14.4" customHeight="1" x14ac:dyDescent="0.3">
      <c r="A1039" s="661">
        <v>50</v>
      </c>
      <c r="B1039" s="662" t="s">
        <v>575</v>
      </c>
      <c r="C1039" s="662" t="s">
        <v>4577</v>
      </c>
      <c r="D1039" s="743" t="s">
        <v>5978</v>
      </c>
      <c r="E1039" s="744" t="s">
        <v>4584</v>
      </c>
      <c r="F1039" s="662" t="s">
        <v>4572</v>
      </c>
      <c r="G1039" s="662" t="s">
        <v>5416</v>
      </c>
      <c r="H1039" s="662" t="s">
        <v>1772</v>
      </c>
      <c r="I1039" s="662" t="s">
        <v>5417</v>
      </c>
      <c r="J1039" s="662" t="s">
        <v>5418</v>
      </c>
      <c r="K1039" s="662" t="s">
        <v>1673</v>
      </c>
      <c r="L1039" s="663">
        <v>98.11</v>
      </c>
      <c r="M1039" s="663">
        <v>294.33</v>
      </c>
      <c r="N1039" s="662">
        <v>3</v>
      </c>
      <c r="O1039" s="745">
        <v>1.5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50</v>
      </c>
      <c r="B1040" s="662" t="s">
        <v>575</v>
      </c>
      <c r="C1040" s="662" t="s">
        <v>4577</v>
      </c>
      <c r="D1040" s="743" t="s">
        <v>5978</v>
      </c>
      <c r="E1040" s="744" t="s">
        <v>4584</v>
      </c>
      <c r="F1040" s="662" t="s">
        <v>4572</v>
      </c>
      <c r="G1040" s="662" t="s">
        <v>4656</v>
      </c>
      <c r="H1040" s="662" t="s">
        <v>576</v>
      </c>
      <c r="I1040" s="662" t="s">
        <v>798</v>
      </c>
      <c r="J1040" s="662" t="s">
        <v>799</v>
      </c>
      <c r="K1040" s="662" t="s">
        <v>1948</v>
      </c>
      <c r="L1040" s="663">
        <v>210.38</v>
      </c>
      <c r="M1040" s="663">
        <v>420.76</v>
      </c>
      <c r="N1040" s="662">
        <v>2</v>
      </c>
      <c r="O1040" s="745">
        <v>1.5</v>
      </c>
      <c r="P1040" s="663">
        <v>210.38</v>
      </c>
      <c r="Q1040" s="678">
        <v>0.5</v>
      </c>
      <c r="R1040" s="662">
        <v>1</v>
      </c>
      <c r="S1040" s="678">
        <v>0.5</v>
      </c>
      <c r="T1040" s="745">
        <v>0.5</v>
      </c>
      <c r="U1040" s="701">
        <v>0.33333333333333331</v>
      </c>
    </row>
    <row r="1041" spans="1:21" ht="14.4" customHeight="1" x14ac:dyDescent="0.3">
      <c r="A1041" s="661">
        <v>50</v>
      </c>
      <c r="B1041" s="662" t="s">
        <v>575</v>
      </c>
      <c r="C1041" s="662" t="s">
        <v>4577</v>
      </c>
      <c r="D1041" s="743" t="s">
        <v>5978</v>
      </c>
      <c r="E1041" s="744" t="s">
        <v>4584</v>
      </c>
      <c r="F1041" s="662" t="s">
        <v>4572</v>
      </c>
      <c r="G1041" s="662" t="s">
        <v>5419</v>
      </c>
      <c r="H1041" s="662" t="s">
        <v>1772</v>
      </c>
      <c r="I1041" s="662" t="s">
        <v>5420</v>
      </c>
      <c r="J1041" s="662" t="s">
        <v>5421</v>
      </c>
      <c r="K1041" s="662" t="s">
        <v>5422</v>
      </c>
      <c r="L1041" s="663">
        <v>40.25</v>
      </c>
      <c r="M1041" s="663">
        <v>120.75</v>
      </c>
      <c r="N1041" s="662">
        <v>3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50</v>
      </c>
      <c r="B1042" s="662" t="s">
        <v>575</v>
      </c>
      <c r="C1042" s="662" t="s">
        <v>4577</v>
      </c>
      <c r="D1042" s="743" t="s">
        <v>5978</v>
      </c>
      <c r="E1042" s="744" t="s">
        <v>4584</v>
      </c>
      <c r="F1042" s="662" t="s">
        <v>4572</v>
      </c>
      <c r="G1042" s="662" t="s">
        <v>4663</v>
      </c>
      <c r="H1042" s="662" t="s">
        <v>1772</v>
      </c>
      <c r="I1042" s="662" t="s">
        <v>5423</v>
      </c>
      <c r="J1042" s="662" t="s">
        <v>1973</v>
      </c>
      <c r="K1042" s="662" t="s">
        <v>626</v>
      </c>
      <c r="L1042" s="663">
        <v>366.53</v>
      </c>
      <c r="M1042" s="663">
        <v>2199.1799999999998</v>
      </c>
      <c r="N1042" s="662">
        <v>6</v>
      </c>
      <c r="O1042" s="745">
        <v>3.5</v>
      </c>
      <c r="P1042" s="663">
        <v>1466.12</v>
      </c>
      <c r="Q1042" s="678">
        <v>0.66666666666666663</v>
      </c>
      <c r="R1042" s="662">
        <v>4</v>
      </c>
      <c r="S1042" s="678">
        <v>0.66666666666666663</v>
      </c>
      <c r="T1042" s="745">
        <v>2.5</v>
      </c>
      <c r="U1042" s="701">
        <v>0.7142857142857143</v>
      </c>
    </row>
    <row r="1043" spans="1:21" ht="14.4" customHeight="1" x14ac:dyDescent="0.3">
      <c r="A1043" s="661">
        <v>50</v>
      </c>
      <c r="B1043" s="662" t="s">
        <v>575</v>
      </c>
      <c r="C1043" s="662" t="s">
        <v>4577</v>
      </c>
      <c r="D1043" s="743" t="s">
        <v>5978</v>
      </c>
      <c r="E1043" s="744" t="s">
        <v>4584</v>
      </c>
      <c r="F1043" s="662" t="s">
        <v>4572</v>
      </c>
      <c r="G1043" s="662" t="s">
        <v>5262</v>
      </c>
      <c r="H1043" s="662" t="s">
        <v>576</v>
      </c>
      <c r="I1043" s="662" t="s">
        <v>2491</v>
      </c>
      <c r="J1043" s="662" t="s">
        <v>2492</v>
      </c>
      <c r="K1043" s="662" t="s">
        <v>796</v>
      </c>
      <c r="L1043" s="663">
        <v>246.88</v>
      </c>
      <c r="M1043" s="663">
        <v>740.64</v>
      </c>
      <c r="N1043" s="662">
        <v>3</v>
      </c>
      <c r="O1043" s="745">
        <v>1</v>
      </c>
      <c r="P1043" s="663">
        <v>740.64</v>
      </c>
      <c r="Q1043" s="678">
        <v>1</v>
      </c>
      <c r="R1043" s="662">
        <v>3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50</v>
      </c>
      <c r="B1044" s="662" t="s">
        <v>575</v>
      </c>
      <c r="C1044" s="662" t="s">
        <v>4577</v>
      </c>
      <c r="D1044" s="743" t="s">
        <v>5978</v>
      </c>
      <c r="E1044" s="744" t="s">
        <v>4584</v>
      </c>
      <c r="F1044" s="662" t="s">
        <v>4572</v>
      </c>
      <c r="G1044" s="662" t="s">
        <v>5262</v>
      </c>
      <c r="H1044" s="662" t="s">
        <v>576</v>
      </c>
      <c r="I1044" s="662" t="s">
        <v>5424</v>
      </c>
      <c r="J1044" s="662" t="s">
        <v>2492</v>
      </c>
      <c r="K1044" s="662" t="s">
        <v>5425</v>
      </c>
      <c r="L1044" s="663">
        <v>0</v>
      </c>
      <c r="M1044" s="663">
        <v>0</v>
      </c>
      <c r="N1044" s="662">
        <v>1</v>
      </c>
      <c r="O1044" s="745">
        <v>0.5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50</v>
      </c>
      <c r="B1045" s="662" t="s">
        <v>575</v>
      </c>
      <c r="C1045" s="662" t="s">
        <v>4577</v>
      </c>
      <c r="D1045" s="743" t="s">
        <v>5978</v>
      </c>
      <c r="E1045" s="744" t="s">
        <v>4584</v>
      </c>
      <c r="F1045" s="662" t="s">
        <v>4572</v>
      </c>
      <c r="G1045" s="662" t="s">
        <v>4737</v>
      </c>
      <c r="H1045" s="662" t="s">
        <v>576</v>
      </c>
      <c r="I1045" s="662" t="s">
        <v>4767</v>
      </c>
      <c r="J1045" s="662" t="s">
        <v>4768</v>
      </c>
      <c r="K1045" s="662" t="s">
        <v>4769</v>
      </c>
      <c r="L1045" s="663">
        <v>0</v>
      </c>
      <c r="M1045" s="663">
        <v>0</v>
      </c>
      <c r="N1045" s="662">
        <v>1</v>
      </c>
      <c r="O1045" s="745">
        <v>0.5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50</v>
      </c>
      <c r="B1046" s="662" t="s">
        <v>575</v>
      </c>
      <c r="C1046" s="662" t="s">
        <v>4577</v>
      </c>
      <c r="D1046" s="743" t="s">
        <v>5978</v>
      </c>
      <c r="E1046" s="744" t="s">
        <v>4584</v>
      </c>
      <c r="F1046" s="662" t="s">
        <v>4572</v>
      </c>
      <c r="G1046" s="662" t="s">
        <v>4737</v>
      </c>
      <c r="H1046" s="662" t="s">
        <v>576</v>
      </c>
      <c r="I1046" s="662" t="s">
        <v>794</v>
      </c>
      <c r="J1046" s="662" t="s">
        <v>4768</v>
      </c>
      <c r="K1046" s="662" t="s">
        <v>796</v>
      </c>
      <c r="L1046" s="663">
        <v>124.3</v>
      </c>
      <c r="M1046" s="663">
        <v>372.9</v>
      </c>
      <c r="N1046" s="662">
        <v>3</v>
      </c>
      <c r="O1046" s="745">
        <v>0.5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50</v>
      </c>
      <c r="B1047" s="662" t="s">
        <v>575</v>
      </c>
      <c r="C1047" s="662" t="s">
        <v>4577</v>
      </c>
      <c r="D1047" s="743" t="s">
        <v>5978</v>
      </c>
      <c r="E1047" s="744" t="s">
        <v>4584</v>
      </c>
      <c r="F1047" s="662" t="s">
        <v>4572</v>
      </c>
      <c r="G1047" s="662" t="s">
        <v>4737</v>
      </c>
      <c r="H1047" s="662" t="s">
        <v>576</v>
      </c>
      <c r="I1047" s="662" t="s">
        <v>794</v>
      </c>
      <c r="J1047" s="662" t="s">
        <v>4768</v>
      </c>
      <c r="K1047" s="662" t="s">
        <v>796</v>
      </c>
      <c r="L1047" s="663">
        <v>149.69</v>
      </c>
      <c r="M1047" s="663">
        <v>299.38</v>
      </c>
      <c r="N1047" s="662">
        <v>2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50</v>
      </c>
      <c r="B1048" s="662" t="s">
        <v>575</v>
      </c>
      <c r="C1048" s="662" t="s">
        <v>4577</v>
      </c>
      <c r="D1048" s="743" t="s">
        <v>5978</v>
      </c>
      <c r="E1048" s="744" t="s">
        <v>4584</v>
      </c>
      <c r="F1048" s="662" t="s">
        <v>4572</v>
      </c>
      <c r="G1048" s="662" t="s">
        <v>5426</v>
      </c>
      <c r="H1048" s="662" t="s">
        <v>576</v>
      </c>
      <c r="I1048" s="662" t="s">
        <v>747</v>
      </c>
      <c r="J1048" s="662" t="s">
        <v>748</v>
      </c>
      <c r="K1048" s="662" t="s">
        <v>5427</v>
      </c>
      <c r="L1048" s="663">
        <v>55.16</v>
      </c>
      <c r="M1048" s="663">
        <v>55.16</v>
      </c>
      <c r="N1048" s="662">
        <v>1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50</v>
      </c>
      <c r="B1049" s="662" t="s">
        <v>575</v>
      </c>
      <c r="C1049" s="662" t="s">
        <v>4577</v>
      </c>
      <c r="D1049" s="743" t="s">
        <v>5978</v>
      </c>
      <c r="E1049" s="744" t="s">
        <v>4584</v>
      </c>
      <c r="F1049" s="662" t="s">
        <v>4572</v>
      </c>
      <c r="G1049" s="662" t="s">
        <v>4741</v>
      </c>
      <c r="H1049" s="662" t="s">
        <v>576</v>
      </c>
      <c r="I1049" s="662" t="s">
        <v>5428</v>
      </c>
      <c r="J1049" s="662" t="s">
        <v>4743</v>
      </c>
      <c r="K1049" s="662" t="s">
        <v>5429</v>
      </c>
      <c r="L1049" s="663">
        <v>93.43</v>
      </c>
      <c r="M1049" s="663">
        <v>280.29000000000002</v>
      </c>
      <c r="N1049" s="662">
        <v>3</v>
      </c>
      <c r="O1049" s="745">
        <v>1</v>
      </c>
      <c r="P1049" s="663">
        <v>280.29000000000002</v>
      </c>
      <c r="Q1049" s="678">
        <v>1</v>
      </c>
      <c r="R1049" s="662">
        <v>3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50</v>
      </c>
      <c r="B1050" s="662" t="s">
        <v>575</v>
      </c>
      <c r="C1050" s="662" t="s">
        <v>4577</v>
      </c>
      <c r="D1050" s="743" t="s">
        <v>5978</v>
      </c>
      <c r="E1050" s="744" t="s">
        <v>4584</v>
      </c>
      <c r="F1050" s="662" t="s">
        <v>4572</v>
      </c>
      <c r="G1050" s="662" t="s">
        <v>4745</v>
      </c>
      <c r="H1050" s="662" t="s">
        <v>576</v>
      </c>
      <c r="I1050" s="662" t="s">
        <v>1275</v>
      </c>
      <c r="J1050" s="662" t="s">
        <v>1207</v>
      </c>
      <c r="K1050" s="662" t="s">
        <v>5199</v>
      </c>
      <c r="L1050" s="663">
        <v>75.22</v>
      </c>
      <c r="M1050" s="663">
        <v>75.22</v>
      </c>
      <c r="N1050" s="662">
        <v>1</v>
      </c>
      <c r="O1050" s="745">
        <v>1</v>
      </c>
      <c r="P1050" s="663">
        <v>75.22</v>
      </c>
      <c r="Q1050" s="678">
        <v>1</v>
      </c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50</v>
      </c>
      <c r="B1051" s="662" t="s">
        <v>575</v>
      </c>
      <c r="C1051" s="662" t="s">
        <v>4577</v>
      </c>
      <c r="D1051" s="743" t="s">
        <v>5978</v>
      </c>
      <c r="E1051" s="744" t="s">
        <v>4584</v>
      </c>
      <c r="F1051" s="662" t="s">
        <v>4572</v>
      </c>
      <c r="G1051" s="662" t="s">
        <v>4745</v>
      </c>
      <c r="H1051" s="662" t="s">
        <v>576</v>
      </c>
      <c r="I1051" s="662" t="s">
        <v>5430</v>
      </c>
      <c r="J1051" s="662" t="s">
        <v>5431</v>
      </c>
      <c r="K1051" s="662" t="s">
        <v>1276</v>
      </c>
      <c r="L1051" s="663">
        <v>75.22</v>
      </c>
      <c r="M1051" s="663">
        <v>75.22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50</v>
      </c>
      <c r="B1052" s="662" t="s">
        <v>575</v>
      </c>
      <c r="C1052" s="662" t="s">
        <v>4577</v>
      </c>
      <c r="D1052" s="743" t="s">
        <v>5978</v>
      </c>
      <c r="E1052" s="744" t="s">
        <v>4584</v>
      </c>
      <c r="F1052" s="662" t="s">
        <v>4572</v>
      </c>
      <c r="G1052" s="662" t="s">
        <v>5432</v>
      </c>
      <c r="H1052" s="662" t="s">
        <v>576</v>
      </c>
      <c r="I1052" s="662" t="s">
        <v>806</v>
      </c>
      <c r="J1052" s="662" t="s">
        <v>807</v>
      </c>
      <c r="K1052" s="662" t="s">
        <v>808</v>
      </c>
      <c r="L1052" s="663">
        <v>150.19</v>
      </c>
      <c r="M1052" s="663">
        <v>1802.28</v>
      </c>
      <c r="N1052" s="662">
        <v>12</v>
      </c>
      <c r="O1052" s="745">
        <v>2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50</v>
      </c>
      <c r="B1053" s="662" t="s">
        <v>575</v>
      </c>
      <c r="C1053" s="662" t="s">
        <v>4577</v>
      </c>
      <c r="D1053" s="743" t="s">
        <v>5978</v>
      </c>
      <c r="E1053" s="744" t="s">
        <v>4584</v>
      </c>
      <c r="F1053" s="662" t="s">
        <v>4572</v>
      </c>
      <c r="G1053" s="662" t="s">
        <v>4664</v>
      </c>
      <c r="H1053" s="662" t="s">
        <v>576</v>
      </c>
      <c r="I1053" s="662" t="s">
        <v>920</v>
      </c>
      <c r="J1053" s="662" t="s">
        <v>921</v>
      </c>
      <c r="K1053" s="662" t="s">
        <v>922</v>
      </c>
      <c r="L1053" s="663">
        <v>43.94</v>
      </c>
      <c r="M1053" s="663">
        <v>263.64</v>
      </c>
      <c r="N1053" s="662">
        <v>6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50</v>
      </c>
      <c r="B1054" s="662" t="s">
        <v>575</v>
      </c>
      <c r="C1054" s="662" t="s">
        <v>4577</v>
      </c>
      <c r="D1054" s="743" t="s">
        <v>5978</v>
      </c>
      <c r="E1054" s="744" t="s">
        <v>4584</v>
      </c>
      <c r="F1054" s="662" t="s">
        <v>4572</v>
      </c>
      <c r="G1054" s="662" t="s">
        <v>4664</v>
      </c>
      <c r="H1054" s="662" t="s">
        <v>576</v>
      </c>
      <c r="I1054" s="662" t="s">
        <v>5003</v>
      </c>
      <c r="J1054" s="662" t="s">
        <v>921</v>
      </c>
      <c r="K1054" s="662" t="s">
        <v>5004</v>
      </c>
      <c r="L1054" s="663">
        <v>0</v>
      </c>
      <c r="M1054" s="663">
        <v>0</v>
      </c>
      <c r="N1054" s="662">
        <v>2</v>
      </c>
      <c r="O1054" s="745">
        <v>2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50</v>
      </c>
      <c r="B1055" s="662" t="s">
        <v>575</v>
      </c>
      <c r="C1055" s="662" t="s">
        <v>4577</v>
      </c>
      <c r="D1055" s="743" t="s">
        <v>5978</v>
      </c>
      <c r="E1055" s="744" t="s">
        <v>4584</v>
      </c>
      <c r="F1055" s="662" t="s">
        <v>4572</v>
      </c>
      <c r="G1055" s="662" t="s">
        <v>4664</v>
      </c>
      <c r="H1055" s="662" t="s">
        <v>576</v>
      </c>
      <c r="I1055" s="662" t="s">
        <v>4667</v>
      </c>
      <c r="J1055" s="662" t="s">
        <v>925</v>
      </c>
      <c r="K1055" s="662" t="s">
        <v>926</v>
      </c>
      <c r="L1055" s="663">
        <v>87.89</v>
      </c>
      <c r="M1055" s="663">
        <v>175.78</v>
      </c>
      <c r="N1055" s="662">
        <v>2</v>
      </c>
      <c r="O1055" s="745">
        <v>1</v>
      </c>
      <c r="P1055" s="663">
        <v>175.78</v>
      </c>
      <c r="Q1055" s="678">
        <v>1</v>
      </c>
      <c r="R1055" s="662">
        <v>2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50</v>
      </c>
      <c r="B1056" s="662" t="s">
        <v>575</v>
      </c>
      <c r="C1056" s="662" t="s">
        <v>4577</v>
      </c>
      <c r="D1056" s="743" t="s">
        <v>5978</v>
      </c>
      <c r="E1056" s="744" t="s">
        <v>4584</v>
      </c>
      <c r="F1056" s="662" t="s">
        <v>4572</v>
      </c>
      <c r="G1056" s="662" t="s">
        <v>4664</v>
      </c>
      <c r="H1056" s="662" t="s">
        <v>576</v>
      </c>
      <c r="I1056" s="662" t="s">
        <v>1744</v>
      </c>
      <c r="J1056" s="662" t="s">
        <v>921</v>
      </c>
      <c r="K1056" s="662" t="s">
        <v>922</v>
      </c>
      <c r="L1056" s="663">
        <v>43.94</v>
      </c>
      <c r="M1056" s="663">
        <v>175.76</v>
      </c>
      <c r="N1056" s="662">
        <v>4</v>
      </c>
      <c r="O1056" s="745">
        <v>0.5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50</v>
      </c>
      <c r="B1057" s="662" t="s">
        <v>575</v>
      </c>
      <c r="C1057" s="662" t="s">
        <v>4577</v>
      </c>
      <c r="D1057" s="743" t="s">
        <v>5978</v>
      </c>
      <c r="E1057" s="744" t="s">
        <v>4584</v>
      </c>
      <c r="F1057" s="662" t="s">
        <v>4572</v>
      </c>
      <c r="G1057" s="662" t="s">
        <v>5249</v>
      </c>
      <c r="H1057" s="662" t="s">
        <v>576</v>
      </c>
      <c r="I1057" s="662" t="s">
        <v>5433</v>
      </c>
      <c r="J1057" s="662" t="s">
        <v>5434</v>
      </c>
      <c r="K1057" s="662" t="s">
        <v>5435</v>
      </c>
      <c r="L1057" s="663">
        <v>503.02</v>
      </c>
      <c r="M1057" s="663">
        <v>503.02</v>
      </c>
      <c r="N1057" s="662">
        <v>1</v>
      </c>
      <c r="O1057" s="745">
        <v>0.5</v>
      </c>
      <c r="P1057" s="663">
        <v>503.02</v>
      </c>
      <c r="Q1057" s="678">
        <v>1</v>
      </c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50</v>
      </c>
      <c r="B1058" s="662" t="s">
        <v>575</v>
      </c>
      <c r="C1058" s="662" t="s">
        <v>4577</v>
      </c>
      <c r="D1058" s="743" t="s">
        <v>5978</v>
      </c>
      <c r="E1058" s="744" t="s">
        <v>4584</v>
      </c>
      <c r="F1058" s="662" t="s">
        <v>4572</v>
      </c>
      <c r="G1058" s="662" t="s">
        <v>5249</v>
      </c>
      <c r="H1058" s="662" t="s">
        <v>1772</v>
      </c>
      <c r="I1058" s="662" t="s">
        <v>5436</v>
      </c>
      <c r="J1058" s="662" t="s">
        <v>2084</v>
      </c>
      <c r="K1058" s="662" t="s">
        <v>5437</v>
      </c>
      <c r="L1058" s="663">
        <v>503.02</v>
      </c>
      <c r="M1058" s="663">
        <v>503.02</v>
      </c>
      <c r="N1058" s="662">
        <v>1</v>
      </c>
      <c r="O1058" s="745">
        <v>0.5</v>
      </c>
      <c r="P1058" s="663">
        <v>503.02</v>
      </c>
      <c r="Q1058" s="678">
        <v>1</v>
      </c>
      <c r="R1058" s="662">
        <v>1</v>
      </c>
      <c r="S1058" s="678">
        <v>1</v>
      </c>
      <c r="T1058" s="745">
        <v>0.5</v>
      </c>
      <c r="U1058" s="701">
        <v>1</v>
      </c>
    </row>
    <row r="1059" spans="1:21" ht="14.4" customHeight="1" x14ac:dyDescent="0.3">
      <c r="A1059" s="661">
        <v>50</v>
      </c>
      <c r="B1059" s="662" t="s">
        <v>575</v>
      </c>
      <c r="C1059" s="662" t="s">
        <v>4577</v>
      </c>
      <c r="D1059" s="743" t="s">
        <v>5978</v>
      </c>
      <c r="E1059" s="744" t="s">
        <v>4584</v>
      </c>
      <c r="F1059" s="662" t="s">
        <v>4572</v>
      </c>
      <c r="G1059" s="662" t="s">
        <v>5249</v>
      </c>
      <c r="H1059" s="662" t="s">
        <v>576</v>
      </c>
      <c r="I1059" s="662" t="s">
        <v>5438</v>
      </c>
      <c r="J1059" s="662" t="s">
        <v>610</v>
      </c>
      <c r="K1059" s="662" t="s">
        <v>611</v>
      </c>
      <c r="L1059" s="663">
        <v>104.59</v>
      </c>
      <c r="M1059" s="663">
        <v>418.36</v>
      </c>
      <c r="N1059" s="662">
        <v>4</v>
      </c>
      <c r="O1059" s="745">
        <v>0.5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50</v>
      </c>
      <c r="B1060" s="662" t="s">
        <v>575</v>
      </c>
      <c r="C1060" s="662" t="s">
        <v>4577</v>
      </c>
      <c r="D1060" s="743" t="s">
        <v>5978</v>
      </c>
      <c r="E1060" s="744" t="s">
        <v>4584</v>
      </c>
      <c r="F1060" s="662" t="s">
        <v>4572</v>
      </c>
      <c r="G1060" s="662" t="s">
        <v>4668</v>
      </c>
      <c r="H1060" s="662" t="s">
        <v>1772</v>
      </c>
      <c r="I1060" s="662" t="s">
        <v>1898</v>
      </c>
      <c r="J1060" s="662" t="s">
        <v>1899</v>
      </c>
      <c r="K1060" s="662" t="s">
        <v>4352</v>
      </c>
      <c r="L1060" s="663">
        <v>184.74</v>
      </c>
      <c r="M1060" s="663">
        <v>369.48</v>
      </c>
      <c r="N1060" s="662">
        <v>2</v>
      </c>
      <c r="O1060" s="745">
        <v>1</v>
      </c>
      <c r="P1060" s="663">
        <v>369.48</v>
      </c>
      <c r="Q1060" s="678">
        <v>1</v>
      </c>
      <c r="R1060" s="662">
        <v>2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50</v>
      </c>
      <c r="B1061" s="662" t="s">
        <v>575</v>
      </c>
      <c r="C1061" s="662" t="s">
        <v>4577</v>
      </c>
      <c r="D1061" s="743" t="s">
        <v>5978</v>
      </c>
      <c r="E1061" s="744" t="s">
        <v>4584</v>
      </c>
      <c r="F1061" s="662" t="s">
        <v>4572</v>
      </c>
      <c r="G1061" s="662" t="s">
        <v>4668</v>
      </c>
      <c r="H1061" s="662" t="s">
        <v>1772</v>
      </c>
      <c r="I1061" s="662" t="s">
        <v>1990</v>
      </c>
      <c r="J1061" s="662" t="s">
        <v>4353</v>
      </c>
      <c r="K1061" s="662" t="s">
        <v>4354</v>
      </c>
      <c r="L1061" s="663">
        <v>120.61</v>
      </c>
      <c r="M1061" s="663">
        <v>241.22</v>
      </c>
      <c r="N1061" s="662">
        <v>2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50</v>
      </c>
      <c r="B1062" s="662" t="s">
        <v>575</v>
      </c>
      <c r="C1062" s="662" t="s">
        <v>4577</v>
      </c>
      <c r="D1062" s="743" t="s">
        <v>5978</v>
      </c>
      <c r="E1062" s="744" t="s">
        <v>4584</v>
      </c>
      <c r="F1062" s="662" t="s">
        <v>4572</v>
      </c>
      <c r="G1062" s="662" t="s">
        <v>4668</v>
      </c>
      <c r="H1062" s="662" t="s">
        <v>1772</v>
      </c>
      <c r="I1062" s="662" t="s">
        <v>1909</v>
      </c>
      <c r="J1062" s="662" t="s">
        <v>4355</v>
      </c>
      <c r="K1062" s="662" t="s">
        <v>1130</v>
      </c>
      <c r="L1062" s="663">
        <v>184.74</v>
      </c>
      <c r="M1062" s="663">
        <v>1108.44</v>
      </c>
      <c r="N1062" s="662">
        <v>6</v>
      </c>
      <c r="O1062" s="745">
        <v>4.5</v>
      </c>
      <c r="P1062" s="663">
        <v>554.22</v>
      </c>
      <c r="Q1062" s="678">
        <v>0.5</v>
      </c>
      <c r="R1062" s="662">
        <v>3</v>
      </c>
      <c r="S1062" s="678">
        <v>0.5</v>
      </c>
      <c r="T1062" s="745">
        <v>2.5</v>
      </c>
      <c r="U1062" s="701">
        <v>0.55555555555555558</v>
      </c>
    </row>
    <row r="1063" spans="1:21" ht="14.4" customHeight="1" x14ac:dyDescent="0.3">
      <c r="A1063" s="661">
        <v>50</v>
      </c>
      <c r="B1063" s="662" t="s">
        <v>575</v>
      </c>
      <c r="C1063" s="662" t="s">
        <v>4577</v>
      </c>
      <c r="D1063" s="743" t="s">
        <v>5978</v>
      </c>
      <c r="E1063" s="744" t="s">
        <v>4584</v>
      </c>
      <c r="F1063" s="662" t="s">
        <v>4572</v>
      </c>
      <c r="G1063" s="662" t="s">
        <v>4753</v>
      </c>
      <c r="H1063" s="662" t="s">
        <v>1772</v>
      </c>
      <c r="I1063" s="662" t="s">
        <v>5439</v>
      </c>
      <c r="J1063" s="662" t="s">
        <v>2106</v>
      </c>
      <c r="K1063" s="662" t="s">
        <v>5440</v>
      </c>
      <c r="L1063" s="663">
        <v>5339.52</v>
      </c>
      <c r="M1063" s="663">
        <v>5339.52</v>
      </c>
      <c r="N1063" s="662">
        <v>1</v>
      </c>
      <c r="O1063" s="745">
        <v>0.5</v>
      </c>
      <c r="P1063" s="663">
        <v>5339.52</v>
      </c>
      <c r="Q1063" s="678">
        <v>1</v>
      </c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50</v>
      </c>
      <c r="B1064" s="662" t="s">
        <v>575</v>
      </c>
      <c r="C1064" s="662" t="s">
        <v>4577</v>
      </c>
      <c r="D1064" s="743" t="s">
        <v>5978</v>
      </c>
      <c r="E1064" s="744" t="s">
        <v>4584</v>
      </c>
      <c r="F1064" s="662" t="s">
        <v>4572</v>
      </c>
      <c r="G1064" s="662" t="s">
        <v>4753</v>
      </c>
      <c r="H1064" s="662" t="s">
        <v>1772</v>
      </c>
      <c r="I1064" s="662" t="s">
        <v>2105</v>
      </c>
      <c r="J1064" s="662" t="s">
        <v>2106</v>
      </c>
      <c r="K1064" s="662" t="s">
        <v>2107</v>
      </c>
      <c r="L1064" s="663">
        <v>1906.97</v>
      </c>
      <c r="M1064" s="663">
        <v>1906.97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50</v>
      </c>
      <c r="B1065" s="662" t="s">
        <v>575</v>
      </c>
      <c r="C1065" s="662" t="s">
        <v>4577</v>
      </c>
      <c r="D1065" s="743" t="s">
        <v>5978</v>
      </c>
      <c r="E1065" s="744" t="s">
        <v>4584</v>
      </c>
      <c r="F1065" s="662" t="s">
        <v>4572</v>
      </c>
      <c r="G1065" s="662" t="s">
        <v>4669</v>
      </c>
      <c r="H1065" s="662" t="s">
        <v>576</v>
      </c>
      <c r="I1065" s="662" t="s">
        <v>1699</v>
      </c>
      <c r="J1065" s="662" t="s">
        <v>1700</v>
      </c>
      <c r="K1065" s="662" t="s">
        <v>4670</v>
      </c>
      <c r="L1065" s="663">
        <v>280.77</v>
      </c>
      <c r="M1065" s="663">
        <v>280.77</v>
      </c>
      <c r="N1065" s="662">
        <v>1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50</v>
      </c>
      <c r="B1066" s="662" t="s">
        <v>575</v>
      </c>
      <c r="C1066" s="662" t="s">
        <v>4577</v>
      </c>
      <c r="D1066" s="743" t="s">
        <v>5978</v>
      </c>
      <c r="E1066" s="744" t="s">
        <v>4584</v>
      </c>
      <c r="F1066" s="662" t="s">
        <v>4574</v>
      </c>
      <c r="G1066" s="662" t="s">
        <v>5441</v>
      </c>
      <c r="H1066" s="662" t="s">
        <v>576</v>
      </c>
      <c r="I1066" s="662" t="s">
        <v>5442</v>
      </c>
      <c r="J1066" s="662" t="s">
        <v>5443</v>
      </c>
      <c r="K1066" s="662" t="s">
        <v>5444</v>
      </c>
      <c r="L1066" s="663">
        <v>38.97</v>
      </c>
      <c r="M1066" s="663">
        <v>31487.760000000057</v>
      </c>
      <c r="N1066" s="662">
        <v>808</v>
      </c>
      <c r="O1066" s="745">
        <v>202</v>
      </c>
      <c r="P1066" s="663">
        <v>31176.000000000058</v>
      </c>
      <c r="Q1066" s="678">
        <v>0.9900990099009902</v>
      </c>
      <c r="R1066" s="662">
        <v>800</v>
      </c>
      <c r="S1066" s="678">
        <v>0.99009900990099009</v>
      </c>
      <c r="T1066" s="745">
        <v>200</v>
      </c>
      <c r="U1066" s="701">
        <v>0.99009900990099009</v>
      </c>
    </row>
    <row r="1067" spans="1:21" ht="14.4" customHeight="1" x14ac:dyDescent="0.3">
      <c r="A1067" s="661">
        <v>50</v>
      </c>
      <c r="B1067" s="662" t="s">
        <v>575</v>
      </c>
      <c r="C1067" s="662" t="s">
        <v>4577</v>
      </c>
      <c r="D1067" s="743" t="s">
        <v>5978</v>
      </c>
      <c r="E1067" s="744" t="s">
        <v>4584</v>
      </c>
      <c r="F1067" s="662" t="s">
        <v>4574</v>
      </c>
      <c r="G1067" s="662" t="s">
        <v>5441</v>
      </c>
      <c r="H1067" s="662" t="s">
        <v>576</v>
      </c>
      <c r="I1067" s="662" t="s">
        <v>5445</v>
      </c>
      <c r="J1067" s="662" t="s">
        <v>5446</v>
      </c>
      <c r="K1067" s="662" t="s">
        <v>5447</v>
      </c>
      <c r="L1067" s="663">
        <v>25</v>
      </c>
      <c r="M1067" s="663">
        <v>200</v>
      </c>
      <c r="N1067" s="662">
        <v>8</v>
      </c>
      <c r="O1067" s="745">
        <v>2</v>
      </c>
      <c r="P1067" s="663">
        <v>200</v>
      </c>
      <c r="Q1067" s="678">
        <v>1</v>
      </c>
      <c r="R1067" s="662">
        <v>8</v>
      </c>
      <c r="S1067" s="678">
        <v>1</v>
      </c>
      <c r="T1067" s="745">
        <v>2</v>
      </c>
      <c r="U1067" s="701">
        <v>1</v>
      </c>
    </row>
    <row r="1068" spans="1:21" ht="14.4" customHeight="1" x14ac:dyDescent="0.3">
      <c r="A1068" s="661">
        <v>50</v>
      </c>
      <c r="B1068" s="662" t="s">
        <v>575</v>
      </c>
      <c r="C1068" s="662" t="s">
        <v>4577</v>
      </c>
      <c r="D1068" s="743" t="s">
        <v>5978</v>
      </c>
      <c r="E1068" s="744" t="s">
        <v>4584</v>
      </c>
      <c r="F1068" s="662" t="s">
        <v>4574</v>
      </c>
      <c r="G1068" s="662" t="s">
        <v>5441</v>
      </c>
      <c r="H1068" s="662" t="s">
        <v>576</v>
      </c>
      <c r="I1068" s="662" t="s">
        <v>5448</v>
      </c>
      <c r="J1068" s="662" t="s">
        <v>5446</v>
      </c>
      <c r="K1068" s="662" t="s">
        <v>5449</v>
      </c>
      <c r="L1068" s="663">
        <v>30</v>
      </c>
      <c r="M1068" s="663">
        <v>120</v>
      </c>
      <c r="N1068" s="662">
        <v>4</v>
      </c>
      <c r="O1068" s="745">
        <v>1</v>
      </c>
      <c r="P1068" s="663">
        <v>120</v>
      </c>
      <c r="Q1068" s="678">
        <v>1</v>
      </c>
      <c r="R1068" s="662">
        <v>4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50</v>
      </c>
      <c r="B1069" s="662" t="s">
        <v>575</v>
      </c>
      <c r="C1069" s="662" t="s">
        <v>4577</v>
      </c>
      <c r="D1069" s="743" t="s">
        <v>5978</v>
      </c>
      <c r="E1069" s="744" t="s">
        <v>4584</v>
      </c>
      <c r="F1069" s="662" t="s">
        <v>4574</v>
      </c>
      <c r="G1069" s="662" t="s">
        <v>5450</v>
      </c>
      <c r="H1069" s="662" t="s">
        <v>576</v>
      </c>
      <c r="I1069" s="662" t="s">
        <v>5451</v>
      </c>
      <c r="J1069" s="662" t="s">
        <v>5452</v>
      </c>
      <c r="K1069" s="662" t="s">
        <v>5453</v>
      </c>
      <c r="L1069" s="663">
        <v>410</v>
      </c>
      <c r="M1069" s="663">
        <v>820</v>
      </c>
      <c r="N1069" s="662">
        <v>2</v>
      </c>
      <c r="O1069" s="745">
        <v>2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50</v>
      </c>
      <c r="B1070" s="662" t="s">
        <v>575</v>
      </c>
      <c r="C1070" s="662" t="s">
        <v>4577</v>
      </c>
      <c r="D1070" s="743" t="s">
        <v>5978</v>
      </c>
      <c r="E1070" s="744" t="s">
        <v>4584</v>
      </c>
      <c r="F1070" s="662" t="s">
        <v>4574</v>
      </c>
      <c r="G1070" s="662" t="s">
        <v>5454</v>
      </c>
      <c r="H1070" s="662" t="s">
        <v>576</v>
      </c>
      <c r="I1070" s="662" t="s">
        <v>5455</v>
      </c>
      <c r="J1070" s="662" t="s">
        <v>5456</v>
      </c>
      <c r="K1070" s="662" t="s">
        <v>5457</v>
      </c>
      <c r="L1070" s="663">
        <v>378.48</v>
      </c>
      <c r="M1070" s="663">
        <v>22330.319999999982</v>
      </c>
      <c r="N1070" s="662">
        <v>59</v>
      </c>
      <c r="O1070" s="745">
        <v>59</v>
      </c>
      <c r="P1070" s="663">
        <v>22330.319999999982</v>
      </c>
      <c r="Q1070" s="678">
        <v>1</v>
      </c>
      <c r="R1070" s="662">
        <v>59</v>
      </c>
      <c r="S1070" s="678">
        <v>1</v>
      </c>
      <c r="T1070" s="745">
        <v>59</v>
      </c>
      <c r="U1070" s="701">
        <v>1</v>
      </c>
    </row>
    <row r="1071" spans="1:21" ht="14.4" customHeight="1" x14ac:dyDescent="0.3">
      <c r="A1071" s="661">
        <v>50</v>
      </c>
      <c r="B1071" s="662" t="s">
        <v>575</v>
      </c>
      <c r="C1071" s="662" t="s">
        <v>4577</v>
      </c>
      <c r="D1071" s="743" t="s">
        <v>5978</v>
      </c>
      <c r="E1071" s="744" t="s">
        <v>4584</v>
      </c>
      <c r="F1071" s="662" t="s">
        <v>4574</v>
      </c>
      <c r="G1071" s="662" t="s">
        <v>5454</v>
      </c>
      <c r="H1071" s="662" t="s">
        <v>576</v>
      </c>
      <c r="I1071" s="662" t="s">
        <v>3718</v>
      </c>
      <c r="J1071" s="662" t="s">
        <v>5458</v>
      </c>
      <c r="K1071" s="662" t="s">
        <v>5459</v>
      </c>
      <c r="L1071" s="663">
        <v>378.48</v>
      </c>
      <c r="M1071" s="663">
        <v>17788.559999999987</v>
      </c>
      <c r="N1071" s="662">
        <v>47</v>
      </c>
      <c r="O1071" s="745">
        <v>47</v>
      </c>
      <c r="P1071" s="663">
        <v>17410.079999999987</v>
      </c>
      <c r="Q1071" s="678">
        <v>0.97872340425531912</v>
      </c>
      <c r="R1071" s="662">
        <v>46</v>
      </c>
      <c r="S1071" s="678">
        <v>0.97872340425531912</v>
      </c>
      <c r="T1071" s="745">
        <v>46</v>
      </c>
      <c r="U1071" s="701">
        <v>0.97872340425531912</v>
      </c>
    </row>
    <row r="1072" spans="1:21" ht="14.4" customHeight="1" x14ac:dyDescent="0.3">
      <c r="A1072" s="661">
        <v>50</v>
      </c>
      <c r="B1072" s="662" t="s">
        <v>575</v>
      </c>
      <c r="C1072" s="662" t="s">
        <v>4577</v>
      </c>
      <c r="D1072" s="743" t="s">
        <v>5978</v>
      </c>
      <c r="E1072" s="744" t="s">
        <v>4585</v>
      </c>
      <c r="F1072" s="662" t="s">
        <v>4572</v>
      </c>
      <c r="G1072" s="662" t="s">
        <v>5460</v>
      </c>
      <c r="H1072" s="662" t="s">
        <v>576</v>
      </c>
      <c r="I1072" s="662" t="s">
        <v>4040</v>
      </c>
      <c r="J1072" s="662" t="s">
        <v>5461</v>
      </c>
      <c r="K1072" s="662" t="s">
        <v>5462</v>
      </c>
      <c r="L1072" s="663">
        <v>0</v>
      </c>
      <c r="M1072" s="663">
        <v>0</v>
      </c>
      <c r="N1072" s="662">
        <v>1</v>
      </c>
      <c r="O1072" s="745">
        <v>1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50</v>
      </c>
      <c r="B1073" s="662" t="s">
        <v>575</v>
      </c>
      <c r="C1073" s="662" t="s">
        <v>4577</v>
      </c>
      <c r="D1073" s="743" t="s">
        <v>5978</v>
      </c>
      <c r="E1073" s="744" t="s">
        <v>4586</v>
      </c>
      <c r="F1073" s="662" t="s">
        <v>4572</v>
      </c>
      <c r="G1073" s="662" t="s">
        <v>4677</v>
      </c>
      <c r="H1073" s="662" t="s">
        <v>576</v>
      </c>
      <c r="I1073" s="662" t="s">
        <v>5234</v>
      </c>
      <c r="J1073" s="662" t="s">
        <v>1751</v>
      </c>
      <c r="K1073" s="662" t="s">
        <v>5235</v>
      </c>
      <c r="L1073" s="663">
        <v>154.36000000000001</v>
      </c>
      <c r="M1073" s="663">
        <v>154.36000000000001</v>
      </c>
      <c r="N1073" s="662">
        <v>1</v>
      </c>
      <c r="O1073" s="745">
        <v>0.5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50</v>
      </c>
      <c r="B1074" s="662" t="s">
        <v>575</v>
      </c>
      <c r="C1074" s="662" t="s">
        <v>4577</v>
      </c>
      <c r="D1074" s="743" t="s">
        <v>5978</v>
      </c>
      <c r="E1074" s="744" t="s">
        <v>4586</v>
      </c>
      <c r="F1074" s="662" t="s">
        <v>4572</v>
      </c>
      <c r="G1074" s="662" t="s">
        <v>4687</v>
      </c>
      <c r="H1074" s="662" t="s">
        <v>576</v>
      </c>
      <c r="I1074" s="662" t="s">
        <v>4814</v>
      </c>
      <c r="J1074" s="662" t="s">
        <v>4815</v>
      </c>
      <c r="K1074" s="662" t="s">
        <v>4462</v>
      </c>
      <c r="L1074" s="663">
        <v>78.33</v>
      </c>
      <c r="M1074" s="663">
        <v>78.33</v>
      </c>
      <c r="N1074" s="662">
        <v>1</v>
      </c>
      <c r="O1074" s="745">
        <v>1</v>
      </c>
      <c r="P1074" s="663">
        <v>78.33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50</v>
      </c>
      <c r="B1075" s="662" t="s">
        <v>575</v>
      </c>
      <c r="C1075" s="662" t="s">
        <v>4577</v>
      </c>
      <c r="D1075" s="743" t="s">
        <v>5978</v>
      </c>
      <c r="E1075" s="744" t="s">
        <v>4586</v>
      </c>
      <c r="F1075" s="662" t="s">
        <v>4572</v>
      </c>
      <c r="G1075" s="662" t="s">
        <v>4687</v>
      </c>
      <c r="H1075" s="662" t="s">
        <v>576</v>
      </c>
      <c r="I1075" s="662" t="s">
        <v>2231</v>
      </c>
      <c r="J1075" s="662" t="s">
        <v>2232</v>
      </c>
      <c r="K1075" s="662" t="s">
        <v>4462</v>
      </c>
      <c r="L1075" s="663">
        <v>66.819999999999993</v>
      </c>
      <c r="M1075" s="663">
        <v>66.819999999999993</v>
      </c>
      <c r="N1075" s="662">
        <v>1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50</v>
      </c>
      <c r="B1076" s="662" t="s">
        <v>575</v>
      </c>
      <c r="C1076" s="662" t="s">
        <v>4577</v>
      </c>
      <c r="D1076" s="743" t="s">
        <v>5978</v>
      </c>
      <c r="E1076" s="744" t="s">
        <v>4586</v>
      </c>
      <c r="F1076" s="662" t="s">
        <v>4572</v>
      </c>
      <c r="G1076" s="662" t="s">
        <v>4687</v>
      </c>
      <c r="H1076" s="662" t="s">
        <v>576</v>
      </c>
      <c r="I1076" s="662" t="s">
        <v>2231</v>
      </c>
      <c r="J1076" s="662" t="s">
        <v>2232</v>
      </c>
      <c r="K1076" s="662" t="s">
        <v>4462</v>
      </c>
      <c r="L1076" s="663">
        <v>78.33</v>
      </c>
      <c r="M1076" s="663">
        <v>234.99</v>
      </c>
      <c r="N1076" s="662">
        <v>3</v>
      </c>
      <c r="O1076" s="745">
        <v>2.5</v>
      </c>
      <c r="P1076" s="663">
        <v>78.33</v>
      </c>
      <c r="Q1076" s="678">
        <v>0.33333333333333331</v>
      </c>
      <c r="R1076" s="662">
        <v>1</v>
      </c>
      <c r="S1076" s="678">
        <v>0.33333333333333331</v>
      </c>
      <c r="T1076" s="745">
        <v>1</v>
      </c>
      <c r="U1076" s="701">
        <v>0.4</v>
      </c>
    </row>
    <row r="1077" spans="1:21" ht="14.4" customHeight="1" x14ac:dyDescent="0.3">
      <c r="A1077" s="661">
        <v>50</v>
      </c>
      <c r="B1077" s="662" t="s">
        <v>575</v>
      </c>
      <c r="C1077" s="662" t="s">
        <v>4577</v>
      </c>
      <c r="D1077" s="743" t="s">
        <v>5978</v>
      </c>
      <c r="E1077" s="744" t="s">
        <v>4586</v>
      </c>
      <c r="F1077" s="662" t="s">
        <v>4572</v>
      </c>
      <c r="G1077" s="662" t="s">
        <v>5463</v>
      </c>
      <c r="H1077" s="662" t="s">
        <v>576</v>
      </c>
      <c r="I1077" s="662" t="s">
        <v>5464</v>
      </c>
      <c r="J1077" s="662" t="s">
        <v>5465</v>
      </c>
      <c r="K1077" s="662" t="s">
        <v>3128</v>
      </c>
      <c r="L1077" s="663">
        <v>30.92</v>
      </c>
      <c r="M1077" s="663">
        <v>154.60000000000002</v>
      </c>
      <c r="N1077" s="662">
        <v>5</v>
      </c>
      <c r="O1077" s="745">
        <v>2.5</v>
      </c>
      <c r="P1077" s="663">
        <v>154.60000000000002</v>
      </c>
      <c r="Q1077" s="678">
        <v>1</v>
      </c>
      <c r="R1077" s="662">
        <v>5</v>
      </c>
      <c r="S1077" s="678">
        <v>1</v>
      </c>
      <c r="T1077" s="745">
        <v>2.5</v>
      </c>
      <c r="U1077" s="701">
        <v>1</v>
      </c>
    </row>
    <row r="1078" spans="1:21" ht="14.4" customHeight="1" x14ac:dyDescent="0.3">
      <c r="A1078" s="661">
        <v>50</v>
      </c>
      <c r="B1078" s="662" t="s">
        <v>575</v>
      </c>
      <c r="C1078" s="662" t="s">
        <v>4577</v>
      </c>
      <c r="D1078" s="743" t="s">
        <v>5978</v>
      </c>
      <c r="E1078" s="744" t="s">
        <v>4586</v>
      </c>
      <c r="F1078" s="662" t="s">
        <v>4572</v>
      </c>
      <c r="G1078" s="662" t="s">
        <v>5466</v>
      </c>
      <c r="H1078" s="662" t="s">
        <v>576</v>
      </c>
      <c r="I1078" s="662" t="s">
        <v>5467</v>
      </c>
      <c r="J1078" s="662" t="s">
        <v>5468</v>
      </c>
      <c r="K1078" s="662" t="s">
        <v>5469</v>
      </c>
      <c r="L1078" s="663">
        <v>12.04</v>
      </c>
      <c r="M1078" s="663">
        <v>84.28</v>
      </c>
      <c r="N1078" s="662">
        <v>7</v>
      </c>
      <c r="O1078" s="745">
        <v>4</v>
      </c>
      <c r="P1078" s="663">
        <v>60.199999999999996</v>
      </c>
      <c r="Q1078" s="678">
        <v>0.71428571428571419</v>
      </c>
      <c r="R1078" s="662">
        <v>5</v>
      </c>
      <c r="S1078" s="678">
        <v>0.7142857142857143</v>
      </c>
      <c r="T1078" s="745">
        <v>3</v>
      </c>
      <c r="U1078" s="701">
        <v>0.75</v>
      </c>
    </row>
    <row r="1079" spans="1:21" ht="14.4" customHeight="1" x14ac:dyDescent="0.3">
      <c r="A1079" s="661">
        <v>50</v>
      </c>
      <c r="B1079" s="662" t="s">
        <v>575</v>
      </c>
      <c r="C1079" s="662" t="s">
        <v>4577</v>
      </c>
      <c r="D1079" s="743" t="s">
        <v>5978</v>
      </c>
      <c r="E1079" s="744" t="s">
        <v>4586</v>
      </c>
      <c r="F1079" s="662" t="s">
        <v>4572</v>
      </c>
      <c r="G1079" s="662" t="s">
        <v>5466</v>
      </c>
      <c r="H1079" s="662" t="s">
        <v>576</v>
      </c>
      <c r="I1079" s="662" t="s">
        <v>5470</v>
      </c>
      <c r="J1079" s="662" t="s">
        <v>5468</v>
      </c>
      <c r="K1079" s="662" t="s">
        <v>5471</v>
      </c>
      <c r="L1079" s="663">
        <v>0</v>
      </c>
      <c r="M1079" s="663">
        <v>0</v>
      </c>
      <c r="N1079" s="662">
        <v>1</v>
      </c>
      <c r="O1079" s="745">
        <v>0.5</v>
      </c>
      <c r="P1079" s="663">
        <v>0</v>
      </c>
      <c r="Q1079" s="678"/>
      <c r="R1079" s="662">
        <v>1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50</v>
      </c>
      <c r="B1080" s="662" t="s">
        <v>575</v>
      </c>
      <c r="C1080" s="662" t="s">
        <v>4577</v>
      </c>
      <c r="D1080" s="743" t="s">
        <v>5978</v>
      </c>
      <c r="E1080" s="744" t="s">
        <v>4586</v>
      </c>
      <c r="F1080" s="662" t="s">
        <v>4572</v>
      </c>
      <c r="G1080" s="662" t="s">
        <v>5472</v>
      </c>
      <c r="H1080" s="662" t="s">
        <v>576</v>
      </c>
      <c r="I1080" s="662" t="s">
        <v>2379</v>
      </c>
      <c r="J1080" s="662" t="s">
        <v>2380</v>
      </c>
      <c r="K1080" s="662" t="s">
        <v>5473</v>
      </c>
      <c r="L1080" s="663">
        <v>0</v>
      </c>
      <c r="M1080" s="663">
        <v>0</v>
      </c>
      <c r="N1080" s="662">
        <v>1</v>
      </c>
      <c r="O1080" s="745">
        <v>1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50</v>
      </c>
      <c r="B1081" s="662" t="s">
        <v>575</v>
      </c>
      <c r="C1081" s="662" t="s">
        <v>4577</v>
      </c>
      <c r="D1081" s="743" t="s">
        <v>5978</v>
      </c>
      <c r="E1081" s="744" t="s">
        <v>4586</v>
      </c>
      <c r="F1081" s="662" t="s">
        <v>4572</v>
      </c>
      <c r="G1081" s="662" t="s">
        <v>4650</v>
      </c>
      <c r="H1081" s="662" t="s">
        <v>1772</v>
      </c>
      <c r="I1081" s="662" t="s">
        <v>4763</v>
      </c>
      <c r="J1081" s="662" t="s">
        <v>1779</v>
      </c>
      <c r="K1081" s="662" t="s">
        <v>4764</v>
      </c>
      <c r="L1081" s="663">
        <v>0</v>
      </c>
      <c r="M1081" s="663">
        <v>0</v>
      </c>
      <c r="N1081" s="662">
        <v>2</v>
      </c>
      <c r="O1081" s="745">
        <v>1</v>
      </c>
      <c r="P1081" s="663">
        <v>0</v>
      </c>
      <c r="Q1081" s="678"/>
      <c r="R1081" s="662">
        <v>2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50</v>
      </c>
      <c r="B1082" s="662" t="s">
        <v>575</v>
      </c>
      <c r="C1082" s="662" t="s">
        <v>4577</v>
      </c>
      <c r="D1082" s="743" t="s">
        <v>5978</v>
      </c>
      <c r="E1082" s="744" t="s">
        <v>4586</v>
      </c>
      <c r="F1082" s="662" t="s">
        <v>4572</v>
      </c>
      <c r="G1082" s="662" t="s">
        <v>4653</v>
      </c>
      <c r="H1082" s="662" t="s">
        <v>576</v>
      </c>
      <c r="I1082" s="662" t="s">
        <v>871</v>
      </c>
      <c r="J1082" s="662" t="s">
        <v>4654</v>
      </c>
      <c r="K1082" s="662" t="s">
        <v>4655</v>
      </c>
      <c r="L1082" s="663">
        <v>0</v>
      </c>
      <c r="M1082" s="663">
        <v>0</v>
      </c>
      <c r="N1082" s="662">
        <v>2</v>
      </c>
      <c r="O1082" s="745">
        <v>1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50</v>
      </c>
      <c r="B1083" s="662" t="s">
        <v>575</v>
      </c>
      <c r="C1083" s="662" t="s">
        <v>4577</v>
      </c>
      <c r="D1083" s="743" t="s">
        <v>5978</v>
      </c>
      <c r="E1083" s="744" t="s">
        <v>4586</v>
      </c>
      <c r="F1083" s="662" t="s">
        <v>4572</v>
      </c>
      <c r="G1083" s="662" t="s">
        <v>5474</v>
      </c>
      <c r="H1083" s="662" t="s">
        <v>576</v>
      </c>
      <c r="I1083" s="662" t="s">
        <v>5475</v>
      </c>
      <c r="J1083" s="662" t="s">
        <v>5476</v>
      </c>
      <c r="K1083" s="662" t="s">
        <v>4965</v>
      </c>
      <c r="L1083" s="663">
        <v>0</v>
      </c>
      <c r="M1083" s="663">
        <v>0</v>
      </c>
      <c r="N1083" s="662">
        <v>1</v>
      </c>
      <c r="O1083" s="745">
        <v>1</v>
      </c>
      <c r="P1083" s="663"/>
      <c r="Q1083" s="678"/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50</v>
      </c>
      <c r="B1084" s="662" t="s">
        <v>575</v>
      </c>
      <c r="C1084" s="662" t="s">
        <v>4577</v>
      </c>
      <c r="D1084" s="743" t="s">
        <v>5978</v>
      </c>
      <c r="E1084" s="744" t="s">
        <v>4587</v>
      </c>
      <c r="F1084" s="662" t="s">
        <v>4572</v>
      </c>
      <c r="G1084" s="662" t="s">
        <v>4677</v>
      </c>
      <c r="H1084" s="662" t="s">
        <v>1772</v>
      </c>
      <c r="I1084" s="662" t="s">
        <v>2290</v>
      </c>
      <c r="J1084" s="662" t="s">
        <v>2116</v>
      </c>
      <c r="K1084" s="662" t="s">
        <v>4420</v>
      </c>
      <c r="L1084" s="663">
        <v>154.36000000000001</v>
      </c>
      <c r="M1084" s="663">
        <v>154.36000000000001</v>
      </c>
      <c r="N1084" s="662">
        <v>1</v>
      </c>
      <c r="O1084" s="745">
        <v>1</v>
      </c>
      <c r="P1084" s="663">
        <v>154.36000000000001</v>
      </c>
      <c r="Q1084" s="678">
        <v>1</v>
      </c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50</v>
      </c>
      <c r="B1085" s="662" t="s">
        <v>575</v>
      </c>
      <c r="C1085" s="662" t="s">
        <v>4577</v>
      </c>
      <c r="D1085" s="743" t="s">
        <v>5978</v>
      </c>
      <c r="E1085" s="744" t="s">
        <v>4587</v>
      </c>
      <c r="F1085" s="662" t="s">
        <v>4572</v>
      </c>
      <c r="G1085" s="662" t="s">
        <v>5477</v>
      </c>
      <c r="H1085" s="662" t="s">
        <v>576</v>
      </c>
      <c r="I1085" s="662" t="s">
        <v>5478</v>
      </c>
      <c r="J1085" s="662" t="s">
        <v>5479</v>
      </c>
      <c r="K1085" s="662" t="s">
        <v>5480</v>
      </c>
      <c r="L1085" s="663">
        <v>53.38</v>
      </c>
      <c r="M1085" s="663">
        <v>53.38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50</v>
      </c>
      <c r="B1086" s="662" t="s">
        <v>575</v>
      </c>
      <c r="C1086" s="662" t="s">
        <v>4577</v>
      </c>
      <c r="D1086" s="743" t="s">
        <v>5978</v>
      </c>
      <c r="E1086" s="744" t="s">
        <v>4587</v>
      </c>
      <c r="F1086" s="662" t="s">
        <v>4572</v>
      </c>
      <c r="G1086" s="662" t="s">
        <v>4605</v>
      </c>
      <c r="H1086" s="662" t="s">
        <v>1772</v>
      </c>
      <c r="I1086" s="662" t="s">
        <v>5298</v>
      </c>
      <c r="J1086" s="662" t="s">
        <v>1843</v>
      </c>
      <c r="K1086" s="662" t="s">
        <v>1917</v>
      </c>
      <c r="L1086" s="663">
        <v>105.32</v>
      </c>
      <c r="M1086" s="663">
        <v>105.32</v>
      </c>
      <c r="N1086" s="662">
        <v>1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50</v>
      </c>
      <c r="B1087" s="662" t="s">
        <v>575</v>
      </c>
      <c r="C1087" s="662" t="s">
        <v>4577</v>
      </c>
      <c r="D1087" s="743" t="s">
        <v>5978</v>
      </c>
      <c r="E1087" s="744" t="s">
        <v>4587</v>
      </c>
      <c r="F1087" s="662" t="s">
        <v>4572</v>
      </c>
      <c r="G1087" s="662" t="s">
        <v>4605</v>
      </c>
      <c r="H1087" s="662" t="s">
        <v>1772</v>
      </c>
      <c r="I1087" s="662" t="s">
        <v>1842</v>
      </c>
      <c r="J1087" s="662" t="s">
        <v>1843</v>
      </c>
      <c r="K1087" s="662" t="s">
        <v>1402</v>
      </c>
      <c r="L1087" s="663">
        <v>35.11</v>
      </c>
      <c r="M1087" s="663">
        <v>105.33</v>
      </c>
      <c r="N1087" s="662">
        <v>3</v>
      </c>
      <c r="O1087" s="745">
        <v>0.5</v>
      </c>
      <c r="P1087" s="663">
        <v>105.33</v>
      </c>
      <c r="Q1087" s="678">
        <v>1</v>
      </c>
      <c r="R1087" s="662">
        <v>3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50</v>
      </c>
      <c r="B1088" s="662" t="s">
        <v>575</v>
      </c>
      <c r="C1088" s="662" t="s">
        <v>4577</v>
      </c>
      <c r="D1088" s="743" t="s">
        <v>5978</v>
      </c>
      <c r="E1088" s="744" t="s">
        <v>4587</v>
      </c>
      <c r="F1088" s="662" t="s">
        <v>4572</v>
      </c>
      <c r="G1088" s="662" t="s">
        <v>5481</v>
      </c>
      <c r="H1088" s="662" t="s">
        <v>576</v>
      </c>
      <c r="I1088" s="662" t="s">
        <v>5482</v>
      </c>
      <c r="J1088" s="662" t="s">
        <v>1740</v>
      </c>
      <c r="K1088" s="662" t="s">
        <v>5483</v>
      </c>
      <c r="L1088" s="663">
        <v>0</v>
      </c>
      <c r="M1088" s="663">
        <v>0</v>
      </c>
      <c r="N1088" s="662">
        <v>1</v>
      </c>
      <c r="O1088" s="745">
        <v>1</v>
      </c>
      <c r="P1088" s="663">
        <v>0</v>
      </c>
      <c r="Q1088" s="678"/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50</v>
      </c>
      <c r="B1089" s="662" t="s">
        <v>575</v>
      </c>
      <c r="C1089" s="662" t="s">
        <v>4577</v>
      </c>
      <c r="D1089" s="743" t="s">
        <v>5978</v>
      </c>
      <c r="E1089" s="744" t="s">
        <v>4587</v>
      </c>
      <c r="F1089" s="662" t="s">
        <v>4572</v>
      </c>
      <c r="G1089" s="662" t="s">
        <v>4687</v>
      </c>
      <c r="H1089" s="662" t="s">
        <v>576</v>
      </c>
      <c r="I1089" s="662" t="s">
        <v>4814</v>
      </c>
      <c r="J1089" s="662" t="s">
        <v>4815</v>
      </c>
      <c r="K1089" s="662" t="s">
        <v>4462</v>
      </c>
      <c r="L1089" s="663">
        <v>78.33</v>
      </c>
      <c r="M1089" s="663">
        <v>156.66</v>
      </c>
      <c r="N1089" s="662">
        <v>2</v>
      </c>
      <c r="O1089" s="745">
        <v>2</v>
      </c>
      <c r="P1089" s="663">
        <v>78.33</v>
      </c>
      <c r="Q1089" s="678">
        <v>0.5</v>
      </c>
      <c r="R1089" s="662">
        <v>1</v>
      </c>
      <c r="S1089" s="678">
        <v>0.5</v>
      </c>
      <c r="T1089" s="745">
        <v>1</v>
      </c>
      <c r="U1089" s="701">
        <v>0.5</v>
      </c>
    </row>
    <row r="1090" spans="1:21" ht="14.4" customHeight="1" x14ac:dyDescent="0.3">
      <c r="A1090" s="661">
        <v>50</v>
      </c>
      <c r="B1090" s="662" t="s">
        <v>575</v>
      </c>
      <c r="C1090" s="662" t="s">
        <v>4577</v>
      </c>
      <c r="D1090" s="743" t="s">
        <v>5978</v>
      </c>
      <c r="E1090" s="744" t="s">
        <v>4587</v>
      </c>
      <c r="F1090" s="662" t="s">
        <v>4572</v>
      </c>
      <c r="G1090" s="662" t="s">
        <v>4687</v>
      </c>
      <c r="H1090" s="662" t="s">
        <v>576</v>
      </c>
      <c r="I1090" s="662" t="s">
        <v>2231</v>
      </c>
      <c r="J1090" s="662" t="s">
        <v>2232</v>
      </c>
      <c r="K1090" s="662" t="s">
        <v>4462</v>
      </c>
      <c r="L1090" s="663">
        <v>78.33</v>
      </c>
      <c r="M1090" s="663">
        <v>704.97</v>
      </c>
      <c r="N1090" s="662">
        <v>9</v>
      </c>
      <c r="O1090" s="745">
        <v>6</v>
      </c>
      <c r="P1090" s="663">
        <v>313.32</v>
      </c>
      <c r="Q1090" s="678">
        <v>0.44444444444444442</v>
      </c>
      <c r="R1090" s="662">
        <v>4</v>
      </c>
      <c r="S1090" s="678">
        <v>0.44444444444444442</v>
      </c>
      <c r="T1090" s="745">
        <v>2</v>
      </c>
      <c r="U1090" s="701">
        <v>0.33333333333333331</v>
      </c>
    </row>
    <row r="1091" spans="1:21" ht="14.4" customHeight="1" x14ac:dyDescent="0.3">
      <c r="A1091" s="661">
        <v>50</v>
      </c>
      <c r="B1091" s="662" t="s">
        <v>575</v>
      </c>
      <c r="C1091" s="662" t="s">
        <v>4577</v>
      </c>
      <c r="D1091" s="743" t="s">
        <v>5978</v>
      </c>
      <c r="E1091" s="744" t="s">
        <v>4587</v>
      </c>
      <c r="F1091" s="662" t="s">
        <v>4572</v>
      </c>
      <c r="G1091" s="662" t="s">
        <v>5346</v>
      </c>
      <c r="H1091" s="662" t="s">
        <v>576</v>
      </c>
      <c r="I1091" s="662" t="s">
        <v>3852</v>
      </c>
      <c r="J1091" s="662" t="s">
        <v>2564</v>
      </c>
      <c r="K1091" s="662" t="s">
        <v>1402</v>
      </c>
      <c r="L1091" s="663">
        <v>113.66</v>
      </c>
      <c r="M1091" s="663">
        <v>113.66</v>
      </c>
      <c r="N1091" s="662">
        <v>1</v>
      </c>
      <c r="O1091" s="745">
        <v>0.5</v>
      </c>
      <c r="P1091" s="663">
        <v>113.66</v>
      </c>
      <c r="Q1091" s="678">
        <v>1</v>
      </c>
      <c r="R1091" s="662">
        <v>1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50</v>
      </c>
      <c r="B1092" s="662" t="s">
        <v>575</v>
      </c>
      <c r="C1092" s="662" t="s">
        <v>4577</v>
      </c>
      <c r="D1092" s="743" t="s">
        <v>5978</v>
      </c>
      <c r="E1092" s="744" t="s">
        <v>4587</v>
      </c>
      <c r="F1092" s="662" t="s">
        <v>4572</v>
      </c>
      <c r="G1092" s="662" t="s">
        <v>5346</v>
      </c>
      <c r="H1092" s="662" t="s">
        <v>576</v>
      </c>
      <c r="I1092" s="662" t="s">
        <v>3852</v>
      </c>
      <c r="J1092" s="662" t="s">
        <v>2564</v>
      </c>
      <c r="K1092" s="662" t="s">
        <v>1402</v>
      </c>
      <c r="L1092" s="663">
        <v>69.16</v>
      </c>
      <c r="M1092" s="663">
        <v>69.16</v>
      </c>
      <c r="N1092" s="662">
        <v>1</v>
      </c>
      <c r="O1092" s="745">
        <v>0.5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50</v>
      </c>
      <c r="B1093" s="662" t="s">
        <v>575</v>
      </c>
      <c r="C1093" s="662" t="s">
        <v>4577</v>
      </c>
      <c r="D1093" s="743" t="s">
        <v>5978</v>
      </c>
      <c r="E1093" s="744" t="s">
        <v>4587</v>
      </c>
      <c r="F1093" s="662" t="s">
        <v>4572</v>
      </c>
      <c r="G1093" s="662" t="s">
        <v>4822</v>
      </c>
      <c r="H1093" s="662" t="s">
        <v>576</v>
      </c>
      <c r="I1093" s="662" t="s">
        <v>763</v>
      </c>
      <c r="J1093" s="662" t="s">
        <v>764</v>
      </c>
      <c r="K1093" s="662" t="s">
        <v>4347</v>
      </c>
      <c r="L1093" s="663">
        <v>91.11</v>
      </c>
      <c r="M1093" s="663">
        <v>91.11</v>
      </c>
      <c r="N1093" s="662">
        <v>1</v>
      </c>
      <c r="O1093" s="745">
        <v>1</v>
      </c>
      <c r="P1093" s="663">
        <v>91.11</v>
      </c>
      <c r="Q1093" s="678">
        <v>1</v>
      </c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50</v>
      </c>
      <c r="B1094" s="662" t="s">
        <v>575</v>
      </c>
      <c r="C1094" s="662" t="s">
        <v>4577</v>
      </c>
      <c r="D1094" s="743" t="s">
        <v>5978</v>
      </c>
      <c r="E1094" s="744" t="s">
        <v>4587</v>
      </c>
      <c r="F1094" s="662" t="s">
        <v>4572</v>
      </c>
      <c r="G1094" s="662" t="s">
        <v>5484</v>
      </c>
      <c r="H1094" s="662" t="s">
        <v>1772</v>
      </c>
      <c r="I1094" s="662" t="s">
        <v>5485</v>
      </c>
      <c r="J1094" s="662" t="s">
        <v>5486</v>
      </c>
      <c r="K1094" s="662" t="s">
        <v>5487</v>
      </c>
      <c r="L1094" s="663">
        <v>556.04</v>
      </c>
      <c r="M1094" s="663">
        <v>556.04</v>
      </c>
      <c r="N1094" s="662">
        <v>1</v>
      </c>
      <c r="O1094" s="745">
        <v>0.5</v>
      </c>
      <c r="P1094" s="663">
        <v>556.04</v>
      </c>
      <c r="Q1094" s="678">
        <v>1</v>
      </c>
      <c r="R1094" s="662">
        <v>1</v>
      </c>
      <c r="S1094" s="678">
        <v>1</v>
      </c>
      <c r="T1094" s="745">
        <v>0.5</v>
      </c>
      <c r="U1094" s="701">
        <v>1</v>
      </c>
    </row>
    <row r="1095" spans="1:21" ht="14.4" customHeight="1" x14ac:dyDescent="0.3">
      <c r="A1095" s="661">
        <v>50</v>
      </c>
      <c r="B1095" s="662" t="s">
        <v>575</v>
      </c>
      <c r="C1095" s="662" t="s">
        <v>4577</v>
      </c>
      <c r="D1095" s="743" t="s">
        <v>5978</v>
      </c>
      <c r="E1095" s="744" t="s">
        <v>4587</v>
      </c>
      <c r="F1095" s="662" t="s">
        <v>4572</v>
      </c>
      <c r="G1095" s="662" t="s">
        <v>5488</v>
      </c>
      <c r="H1095" s="662" t="s">
        <v>576</v>
      </c>
      <c r="I1095" s="662" t="s">
        <v>5489</v>
      </c>
      <c r="J1095" s="662" t="s">
        <v>5490</v>
      </c>
      <c r="K1095" s="662" t="s">
        <v>5491</v>
      </c>
      <c r="L1095" s="663">
        <v>0</v>
      </c>
      <c r="M1095" s="663">
        <v>0</v>
      </c>
      <c r="N1095" s="662">
        <v>1</v>
      </c>
      <c r="O1095" s="745">
        <v>1</v>
      </c>
      <c r="P1095" s="663"/>
      <c r="Q1095" s="678"/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50</v>
      </c>
      <c r="B1096" s="662" t="s">
        <v>575</v>
      </c>
      <c r="C1096" s="662" t="s">
        <v>4577</v>
      </c>
      <c r="D1096" s="743" t="s">
        <v>5978</v>
      </c>
      <c r="E1096" s="744" t="s">
        <v>4587</v>
      </c>
      <c r="F1096" s="662" t="s">
        <v>4572</v>
      </c>
      <c r="G1096" s="662" t="s">
        <v>4847</v>
      </c>
      <c r="H1096" s="662" t="s">
        <v>576</v>
      </c>
      <c r="I1096" s="662" t="s">
        <v>908</v>
      </c>
      <c r="J1096" s="662" t="s">
        <v>909</v>
      </c>
      <c r="K1096" s="662" t="s">
        <v>4848</v>
      </c>
      <c r="L1096" s="663">
        <v>107.27</v>
      </c>
      <c r="M1096" s="663">
        <v>107.27</v>
      </c>
      <c r="N1096" s="662">
        <v>1</v>
      </c>
      <c r="O1096" s="745">
        <v>0.5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50</v>
      </c>
      <c r="B1097" s="662" t="s">
        <v>575</v>
      </c>
      <c r="C1097" s="662" t="s">
        <v>4577</v>
      </c>
      <c r="D1097" s="743" t="s">
        <v>5978</v>
      </c>
      <c r="E1097" s="744" t="s">
        <v>4587</v>
      </c>
      <c r="F1097" s="662" t="s">
        <v>4572</v>
      </c>
      <c r="G1097" s="662" t="s">
        <v>5492</v>
      </c>
      <c r="H1097" s="662" t="s">
        <v>576</v>
      </c>
      <c r="I1097" s="662" t="s">
        <v>5493</v>
      </c>
      <c r="J1097" s="662" t="s">
        <v>5494</v>
      </c>
      <c r="K1097" s="662" t="s">
        <v>5294</v>
      </c>
      <c r="L1097" s="663">
        <v>0</v>
      </c>
      <c r="M1097" s="663">
        <v>0</v>
      </c>
      <c r="N1097" s="662">
        <v>1</v>
      </c>
      <c r="O1097" s="745">
        <v>1</v>
      </c>
      <c r="P1097" s="663">
        <v>0</v>
      </c>
      <c r="Q1097" s="678"/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50</v>
      </c>
      <c r="B1098" s="662" t="s">
        <v>575</v>
      </c>
      <c r="C1098" s="662" t="s">
        <v>4577</v>
      </c>
      <c r="D1098" s="743" t="s">
        <v>5978</v>
      </c>
      <c r="E1098" s="744" t="s">
        <v>4587</v>
      </c>
      <c r="F1098" s="662" t="s">
        <v>4572</v>
      </c>
      <c r="G1098" s="662" t="s">
        <v>5495</v>
      </c>
      <c r="H1098" s="662" t="s">
        <v>576</v>
      </c>
      <c r="I1098" s="662" t="s">
        <v>1437</v>
      </c>
      <c r="J1098" s="662" t="s">
        <v>1438</v>
      </c>
      <c r="K1098" s="662" t="s">
        <v>5496</v>
      </c>
      <c r="L1098" s="663">
        <v>105.7</v>
      </c>
      <c r="M1098" s="663">
        <v>105.7</v>
      </c>
      <c r="N1098" s="662">
        <v>1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50</v>
      </c>
      <c r="B1099" s="662" t="s">
        <v>575</v>
      </c>
      <c r="C1099" s="662" t="s">
        <v>4577</v>
      </c>
      <c r="D1099" s="743" t="s">
        <v>5978</v>
      </c>
      <c r="E1099" s="744" t="s">
        <v>4587</v>
      </c>
      <c r="F1099" s="662" t="s">
        <v>4572</v>
      </c>
      <c r="G1099" s="662" t="s">
        <v>5388</v>
      </c>
      <c r="H1099" s="662" t="s">
        <v>576</v>
      </c>
      <c r="I1099" s="662" t="s">
        <v>2861</v>
      </c>
      <c r="J1099" s="662" t="s">
        <v>2282</v>
      </c>
      <c r="K1099" s="662" t="s">
        <v>2201</v>
      </c>
      <c r="L1099" s="663">
        <v>111.72</v>
      </c>
      <c r="M1099" s="663">
        <v>223.44</v>
      </c>
      <c r="N1099" s="662">
        <v>2</v>
      </c>
      <c r="O1099" s="745">
        <v>1.5</v>
      </c>
      <c r="P1099" s="663">
        <v>223.44</v>
      </c>
      <c r="Q1099" s="678">
        <v>1</v>
      </c>
      <c r="R1099" s="662">
        <v>2</v>
      </c>
      <c r="S1099" s="678">
        <v>1</v>
      </c>
      <c r="T1099" s="745">
        <v>1.5</v>
      </c>
      <c r="U1099" s="701">
        <v>1</v>
      </c>
    </row>
    <row r="1100" spans="1:21" ht="14.4" customHeight="1" x14ac:dyDescent="0.3">
      <c r="A1100" s="661">
        <v>50</v>
      </c>
      <c r="B1100" s="662" t="s">
        <v>575</v>
      </c>
      <c r="C1100" s="662" t="s">
        <v>4577</v>
      </c>
      <c r="D1100" s="743" t="s">
        <v>5978</v>
      </c>
      <c r="E1100" s="744" t="s">
        <v>4587</v>
      </c>
      <c r="F1100" s="662" t="s">
        <v>4572</v>
      </c>
      <c r="G1100" s="662" t="s">
        <v>5388</v>
      </c>
      <c r="H1100" s="662" t="s">
        <v>576</v>
      </c>
      <c r="I1100" s="662" t="s">
        <v>5497</v>
      </c>
      <c r="J1100" s="662" t="s">
        <v>5498</v>
      </c>
      <c r="K1100" s="662" t="s">
        <v>5344</v>
      </c>
      <c r="L1100" s="663">
        <v>49.38</v>
      </c>
      <c r="M1100" s="663">
        <v>49.38</v>
      </c>
      <c r="N1100" s="662">
        <v>1</v>
      </c>
      <c r="O1100" s="745">
        <v>0.5</v>
      </c>
      <c r="P1100" s="663">
        <v>49.38</v>
      </c>
      <c r="Q1100" s="678">
        <v>1</v>
      </c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50</v>
      </c>
      <c r="B1101" s="662" t="s">
        <v>575</v>
      </c>
      <c r="C1101" s="662" t="s">
        <v>4577</v>
      </c>
      <c r="D1101" s="743" t="s">
        <v>5978</v>
      </c>
      <c r="E1101" s="744" t="s">
        <v>4587</v>
      </c>
      <c r="F1101" s="662" t="s">
        <v>4572</v>
      </c>
      <c r="G1101" s="662" t="s">
        <v>5270</v>
      </c>
      <c r="H1101" s="662" t="s">
        <v>576</v>
      </c>
      <c r="I1101" s="662" t="s">
        <v>2238</v>
      </c>
      <c r="J1101" s="662" t="s">
        <v>2239</v>
      </c>
      <c r="K1101" s="662" t="s">
        <v>2240</v>
      </c>
      <c r="L1101" s="663">
        <v>147.31</v>
      </c>
      <c r="M1101" s="663">
        <v>147.31</v>
      </c>
      <c r="N1101" s="662">
        <v>1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50</v>
      </c>
      <c r="B1102" s="662" t="s">
        <v>575</v>
      </c>
      <c r="C1102" s="662" t="s">
        <v>4577</v>
      </c>
      <c r="D1102" s="743" t="s">
        <v>5978</v>
      </c>
      <c r="E1102" s="744" t="s">
        <v>4587</v>
      </c>
      <c r="F1102" s="662" t="s">
        <v>4572</v>
      </c>
      <c r="G1102" s="662" t="s">
        <v>5270</v>
      </c>
      <c r="H1102" s="662" t="s">
        <v>576</v>
      </c>
      <c r="I1102" s="662" t="s">
        <v>5499</v>
      </c>
      <c r="J1102" s="662" t="s">
        <v>2239</v>
      </c>
      <c r="K1102" s="662" t="s">
        <v>2240</v>
      </c>
      <c r="L1102" s="663">
        <v>147.31</v>
      </c>
      <c r="M1102" s="663">
        <v>147.31</v>
      </c>
      <c r="N1102" s="662">
        <v>1</v>
      </c>
      <c r="O1102" s="745">
        <v>1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50</v>
      </c>
      <c r="B1103" s="662" t="s">
        <v>575</v>
      </c>
      <c r="C1103" s="662" t="s">
        <v>4577</v>
      </c>
      <c r="D1103" s="743" t="s">
        <v>5978</v>
      </c>
      <c r="E1103" s="744" t="s">
        <v>4587</v>
      </c>
      <c r="F1103" s="662" t="s">
        <v>4572</v>
      </c>
      <c r="G1103" s="662" t="s">
        <v>4627</v>
      </c>
      <c r="H1103" s="662" t="s">
        <v>576</v>
      </c>
      <c r="I1103" s="662" t="s">
        <v>4888</v>
      </c>
      <c r="J1103" s="662" t="s">
        <v>4889</v>
      </c>
      <c r="K1103" s="662" t="s">
        <v>4890</v>
      </c>
      <c r="L1103" s="663">
        <v>79.03</v>
      </c>
      <c r="M1103" s="663">
        <v>79.03</v>
      </c>
      <c r="N1103" s="662">
        <v>1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50</v>
      </c>
      <c r="B1104" s="662" t="s">
        <v>575</v>
      </c>
      <c r="C1104" s="662" t="s">
        <v>4577</v>
      </c>
      <c r="D1104" s="743" t="s">
        <v>5978</v>
      </c>
      <c r="E1104" s="744" t="s">
        <v>4587</v>
      </c>
      <c r="F1104" s="662" t="s">
        <v>4572</v>
      </c>
      <c r="G1104" s="662" t="s">
        <v>5500</v>
      </c>
      <c r="H1104" s="662" t="s">
        <v>576</v>
      </c>
      <c r="I1104" s="662" t="s">
        <v>5501</v>
      </c>
      <c r="J1104" s="662" t="s">
        <v>3305</v>
      </c>
      <c r="K1104" s="662" t="s">
        <v>5502</v>
      </c>
      <c r="L1104" s="663">
        <v>316.11</v>
      </c>
      <c r="M1104" s="663">
        <v>316.11</v>
      </c>
      <c r="N1104" s="662">
        <v>1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50</v>
      </c>
      <c r="B1105" s="662" t="s">
        <v>575</v>
      </c>
      <c r="C1105" s="662" t="s">
        <v>4577</v>
      </c>
      <c r="D1105" s="743" t="s">
        <v>5978</v>
      </c>
      <c r="E1105" s="744" t="s">
        <v>4587</v>
      </c>
      <c r="F1105" s="662" t="s">
        <v>4572</v>
      </c>
      <c r="G1105" s="662" t="s">
        <v>5316</v>
      </c>
      <c r="H1105" s="662" t="s">
        <v>576</v>
      </c>
      <c r="I1105" s="662" t="s">
        <v>5503</v>
      </c>
      <c r="J1105" s="662" t="s">
        <v>1737</v>
      </c>
      <c r="K1105" s="662" t="s">
        <v>5504</v>
      </c>
      <c r="L1105" s="663">
        <v>27.49</v>
      </c>
      <c r="M1105" s="663">
        <v>27.49</v>
      </c>
      <c r="N1105" s="662">
        <v>1</v>
      </c>
      <c r="O1105" s="745">
        <v>1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50</v>
      </c>
      <c r="B1106" s="662" t="s">
        <v>575</v>
      </c>
      <c r="C1106" s="662" t="s">
        <v>4577</v>
      </c>
      <c r="D1106" s="743" t="s">
        <v>5978</v>
      </c>
      <c r="E1106" s="744" t="s">
        <v>4587</v>
      </c>
      <c r="F1106" s="662" t="s">
        <v>4572</v>
      </c>
      <c r="G1106" s="662" t="s">
        <v>4647</v>
      </c>
      <c r="H1106" s="662" t="s">
        <v>1772</v>
      </c>
      <c r="I1106" s="662" t="s">
        <v>1916</v>
      </c>
      <c r="J1106" s="662" t="s">
        <v>1914</v>
      </c>
      <c r="K1106" s="662" t="s">
        <v>1917</v>
      </c>
      <c r="L1106" s="663">
        <v>144.81</v>
      </c>
      <c r="M1106" s="663">
        <v>289.62</v>
      </c>
      <c r="N1106" s="662">
        <v>2</v>
      </c>
      <c r="O1106" s="745">
        <v>1</v>
      </c>
      <c r="P1106" s="663">
        <v>144.81</v>
      </c>
      <c r="Q1106" s="678">
        <v>0.5</v>
      </c>
      <c r="R1106" s="662">
        <v>1</v>
      </c>
      <c r="S1106" s="678">
        <v>0.5</v>
      </c>
      <c r="T1106" s="745">
        <v>0.5</v>
      </c>
      <c r="U1106" s="701">
        <v>0.5</v>
      </c>
    </row>
    <row r="1107" spans="1:21" ht="14.4" customHeight="1" x14ac:dyDescent="0.3">
      <c r="A1107" s="661">
        <v>50</v>
      </c>
      <c r="B1107" s="662" t="s">
        <v>575</v>
      </c>
      <c r="C1107" s="662" t="s">
        <v>4577</v>
      </c>
      <c r="D1107" s="743" t="s">
        <v>5978</v>
      </c>
      <c r="E1107" s="744" t="s">
        <v>4587</v>
      </c>
      <c r="F1107" s="662" t="s">
        <v>4572</v>
      </c>
      <c r="G1107" s="662" t="s">
        <v>4660</v>
      </c>
      <c r="H1107" s="662" t="s">
        <v>576</v>
      </c>
      <c r="I1107" s="662" t="s">
        <v>2223</v>
      </c>
      <c r="J1107" s="662" t="s">
        <v>2224</v>
      </c>
      <c r="K1107" s="662" t="s">
        <v>4661</v>
      </c>
      <c r="L1107" s="663">
        <v>186.27</v>
      </c>
      <c r="M1107" s="663">
        <v>372.54</v>
      </c>
      <c r="N1107" s="662">
        <v>2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50</v>
      </c>
      <c r="B1108" s="662" t="s">
        <v>575</v>
      </c>
      <c r="C1108" s="662" t="s">
        <v>4577</v>
      </c>
      <c r="D1108" s="743" t="s">
        <v>5978</v>
      </c>
      <c r="E1108" s="744" t="s">
        <v>4587</v>
      </c>
      <c r="F1108" s="662" t="s">
        <v>4572</v>
      </c>
      <c r="G1108" s="662" t="s">
        <v>5210</v>
      </c>
      <c r="H1108" s="662" t="s">
        <v>576</v>
      </c>
      <c r="I1108" s="662" t="s">
        <v>5505</v>
      </c>
      <c r="J1108" s="662" t="s">
        <v>1139</v>
      </c>
      <c r="K1108" s="662" t="s">
        <v>5506</v>
      </c>
      <c r="L1108" s="663">
        <v>0</v>
      </c>
      <c r="M1108" s="663">
        <v>0</v>
      </c>
      <c r="N1108" s="662">
        <v>1</v>
      </c>
      <c r="O1108" s="745">
        <v>1</v>
      </c>
      <c r="P1108" s="663"/>
      <c r="Q1108" s="678"/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50</v>
      </c>
      <c r="B1109" s="662" t="s">
        <v>575</v>
      </c>
      <c r="C1109" s="662" t="s">
        <v>4577</v>
      </c>
      <c r="D1109" s="743" t="s">
        <v>5978</v>
      </c>
      <c r="E1109" s="744" t="s">
        <v>4587</v>
      </c>
      <c r="F1109" s="662" t="s">
        <v>4572</v>
      </c>
      <c r="G1109" s="662" t="s">
        <v>4750</v>
      </c>
      <c r="H1109" s="662" t="s">
        <v>576</v>
      </c>
      <c r="I1109" s="662" t="s">
        <v>5507</v>
      </c>
      <c r="J1109" s="662" t="s">
        <v>5508</v>
      </c>
      <c r="K1109" s="662" t="s">
        <v>3047</v>
      </c>
      <c r="L1109" s="663">
        <v>0</v>
      </c>
      <c r="M1109" s="663">
        <v>0</v>
      </c>
      <c r="N1109" s="662">
        <v>2</v>
      </c>
      <c r="O1109" s="745">
        <v>2</v>
      </c>
      <c r="P1109" s="663"/>
      <c r="Q1109" s="678"/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50</v>
      </c>
      <c r="B1110" s="662" t="s">
        <v>575</v>
      </c>
      <c r="C1110" s="662" t="s">
        <v>4577</v>
      </c>
      <c r="D1110" s="743" t="s">
        <v>5978</v>
      </c>
      <c r="E1110" s="744" t="s">
        <v>4588</v>
      </c>
      <c r="F1110" s="662" t="s">
        <v>4572</v>
      </c>
      <c r="G1110" s="662" t="s">
        <v>4677</v>
      </c>
      <c r="H1110" s="662" t="s">
        <v>576</v>
      </c>
      <c r="I1110" s="662" t="s">
        <v>5234</v>
      </c>
      <c r="J1110" s="662" t="s">
        <v>1751</v>
      </c>
      <c r="K1110" s="662" t="s">
        <v>5235</v>
      </c>
      <c r="L1110" s="663">
        <v>154.36000000000001</v>
      </c>
      <c r="M1110" s="663">
        <v>154.36000000000001</v>
      </c>
      <c r="N1110" s="662">
        <v>1</v>
      </c>
      <c r="O1110" s="745">
        <v>1</v>
      </c>
      <c r="P1110" s="663">
        <v>154.36000000000001</v>
      </c>
      <c r="Q1110" s="678">
        <v>1</v>
      </c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50</v>
      </c>
      <c r="B1111" s="662" t="s">
        <v>575</v>
      </c>
      <c r="C1111" s="662" t="s">
        <v>4577</v>
      </c>
      <c r="D1111" s="743" t="s">
        <v>5978</v>
      </c>
      <c r="E1111" s="744" t="s">
        <v>4588</v>
      </c>
      <c r="F1111" s="662" t="s">
        <v>4572</v>
      </c>
      <c r="G1111" s="662" t="s">
        <v>5509</v>
      </c>
      <c r="H1111" s="662" t="s">
        <v>1772</v>
      </c>
      <c r="I1111" s="662" t="s">
        <v>2873</v>
      </c>
      <c r="J1111" s="662" t="s">
        <v>2874</v>
      </c>
      <c r="K1111" s="662" t="s">
        <v>2875</v>
      </c>
      <c r="L1111" s="663">
        <v>119.7</v>
      </c>
      <c r="M1111" s="663">
        <v>239.4</v>
      </c>
      <c r="N1111" s="662">
        <v>2</v>
      </c>
      <c r="O1111" s="745">
        <v>0.5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50</v>
      </c>
      <c r="B1112" s="662" t="s">
        <v>575</v>
      </c>
      <c r="C1112" s="662" t="s">
        <v>4577</v>
      </c>
      <c r="D1112" s="743" t="s">
        <v>5978</v>
      </c>
      <c r="E1112" s="744" t="s">
        <v>4588</v>
      </c>
      <c r="F1112" s="662" t="s">
        <v>4572</v>
      </c>
      <c r="G1112" s="662" t="s">
        <v>5509</v>
      </c>
      <c r="H1112" s="662" t="s">
        <v>1772</v>
      </c>
      <c r="I1112" s="662" t="s">
        <v>2873</v>
      </c>
      <c r="J1112" s="662" t="s">
        <v>2874</v>
      </c>
      <c r="K1112" s="662" t="s">
        <v>2875</v>
      </c>
      <c r="L1112" s="663">
        <v>70.540000000000006</v>
      </c>
      <c r="M1112" s="663">
        <v>141.08000000000001</v>
      </c>
      <c r="N1112" s="662">
        <v>2</v>
      </c>
      <c r="O1112" s="745">
        <v>1.5</v>
      </c>
      <c r="P1112" s="663">
        <v>70.540000000000006</v>
      </c>
      <c r="Q1112" s="678">
        <v>0.5</v>
      </c>
      <c r="R1112" s="662">
        <v>1</v>
      </c>
      <c r="S1112" s="678">
        <v>0.5</v>
      </c>
      <c r="T1112" s="745">
        <v>0.5</v>
      </c>
      <c r="U1112" s="701">
        <v>0.33333333333333331</v>
      </c>
    </row>
    <row r="1113" spans="1:21" ht="14.4" customHeight="1" x14ac:dyDescent="0.3">
      <c r="A1113" s="661">
        <v>50</v>
      </c>
      <c r="B1113" s="662" t="s">
        <v>575</v>
      </c>
      <c r="C1113" s="662" t="s">
        <v>4577</v>
      </c>
      <c r="D1113" s="743" t="s">
        <v>5978</v>
      </c>
      <c r="E1113" s="744" t="s">
        <v>4588</v>
      </c>
      <c r="F1113" s="662" t="s">
        <v>4572</v>
      </c>
      <c r="G1113" s="662" t="s">
        <v>5510</v>
      </c>
      <c r="H1113" s="662" t="s">
        <v>576</v>
      </c>
      <c r="I1113" s="662" t="s">
        <v>5511</v>
      </c>
      <c r="J1113" s="662" t="s">
        <v>5512</v>
      </c>
      <c r="K1113" s="662" t="s">
        <v>719</v>
      </c>
      <c r="L1113" s="663">
        <v>183.24</v>
      </c>
      <c r="M1113" s="663">
        <v>183.24</v>
      </c>
      <c r="N1113" s="662">
        <v>1</v>
      </c>
      <c r="O1113" s="745">
        <v>0.5</v>
      </c>
      <c r="P1113" s="663">
        <v>183.24</v>
      </c>
      <c r="Q1113" s="678">
        <v>1</v>
      </c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50</v>
      </c>
      <c r="B1114" s="662" t="s">
        <v>575</v>
      </c>
      <c r="C1114" s="662" t="s">
        <v>4577</v>
      </c>
      <c r="D1114" s="743" t="s">
        <v>5978</v>
      </c>
      <c r="E1114" s="744" t="s">
        <v>4588</v>
      </c>
      <c r="F1114" s="662" t="s">
        <v>4572</v>
      </c>
      <c r="G1114" s="662" t="s">
        <v>5513</v>
      </c>
      <c r="H1114" s="662" t="s">
        <v>576</v>
      </c>
      <c r="I1114" s="662" t="s">
        <v>5514</v>
      </c>
      <c r="J1114" s="662" t="s">
        <v>5515</v>
      </c>
      <c r="K1114" s="662" t="s">
        <v>865</v>
      </c>
      <c r="L1114" s="663">
        <v>47.41</v>
      </c>
      <c r="M1114" s="663">
        <v>47.41</v>
      </c>
      <c r="N1114" s="662">
        <v>1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50</v>
      </c>
      <c r="B1115" s="662" t="s">
        <v>575</v>
      </c>
      <c r="C1115" s="662" t="s">
        <v>4577</v>
      </c>
      <c r="D1115" s="743" t="s">
        <v>5978</v>
      </c>
      <c r="E1115" s="744" t="s">
        <v>4588</v>
      </c>
      <c r="F1115" s="662" t="s">
        <v>4572</v>
      </c>
      <c r="G1115" s="662" t="s">
        <v>4605</v>
      </c>
      <c r="H1115" s="662" t="s">
        <v>1772</v>
      </c>
      <c r="I1115" s="662" t="s">
        <v>1842</v>
      </c>
      <c r="J1115" s="662" t="s">
        <v>1843</v>
      </c>
      <c r="K1115" s="662" t="s">
        <v>1402</v>
      </c>
      <c r="L1115" s="663">
        <v>35.11</v>
      </c>
      <c r="M1115" s="663">
        <v>140.44</v>
      </c>
      <c r="N1115" s="662">
        <v>4</v>
      </c>
      <c r="O1115" s="745">
        <v>1.5</v>
      </c>
      <c r="P1115" s="663">
        <v>35.11</v>
      </c>
      <c r="Q1115" s="678">
        <v>0.25</v>
      </c>
      <c r="R1115" s="662">
        <v>1</v>
      </c>
      <c r="S1115" s="678">
        <v>0.25</v>
      </c>
      <c r="T1115" s="745">
        <v>0.5</v>
      </c>
      <c r="U1115" s="701">
        <v>0.33333333333333331</v>
      </c>
    </row>
    <row r="1116" spans="1:21" ht="14.4" customHeight="1" x14ac:dyDescent="0.3">
      <c r="A1116" s="661">
        <v>50</v>
      </c>
      <c r="B1116" s="662" t="s">
        <v>575</v>
      </c>
      <c r="C1116" s="662" t="s">
        <v>4577</v>
      </c>
      <c r="D1116" s="743" t="s">
        <v>5978</v>
      </c>
      <c r="E1116" s="744" t="s">
        <v>4588</v>
      </c>
      <c r="F1116" s="662" t="s">
        <v>4572</v>
      </c>
      <c r="G1116" s="662" t="s">
        <v>5516</v>
      </c>
      <c r="H1116" s="662" t="s">
        <v>1772</v>
      </c>
      <c r="I1116" s="662" t="s">
        <v>2015</v>
      </c>
      <c r="J1116" s="662" t="s">
        <v>1783</v>
      </c>
      <c r="K1116" s="662" t="s">
        <v>2016</v>
      </c>
      <c r="L1116" s="663">
        <v>340.97</v>
      </c>
      <c r="M1116" s="663">
        <v>681.94</v>
      </c>
      <c r="N1116" s="662">
        <v>2</v>
      </c>
      <c r="O1116" s="745">
        <v>1</v>
      </c>
      <c r="P1116" s="663">
        <v>340.97</v>
      </c>
      <c r="Q1116" s="678">
        <v>0.5</v>
      </c>
      <c r="R1116" s="662">
        <v>1</v>
      </c>
      <c r="S1116" s="678">
        <v>0.5</v>
      </c>
      <c r="T1116" s="745">
        <v>0.5</v>
      </c>
      <c r="U1116" s="701">
        <v>0.5</v>
      </c>
    </row>
    <row r="1117" spans="1:21" ht="14.4" customHeight="1" x14ac:dyDescent="0.3">
      <c r="A1117" s="661">
        <v>50</v>
      </c>
      <c r="B1117" s="662" t="s">
        <v>575</v>
      </c>
      <c r="C1117" s="662" t="s">
        <v>4577</v>
      </c>
      <c r="D1117" s="743" t="s">
        <v>5978</v>
      </c>
      <c r="E1117" s="744" t="s">
        <v>4588</v>
      </c>
      <c r="F1117" s="662" t="s">
        <v>4572</v>
      </c>
      <c r="G1117" s="662" t="s">
        <v>4687</v>
      </c>
      <c r="H1117" s="662" t="s">
        <v>576</v>
      </c>
      <c r="I1117" s="662" t="s">
        <v>4814</v>
      </c>
      <c r="J1117" s="662" t="s">
        <v>4815</v>
      </c>
      <c r="K1117" s="662" t="s">
        <v>4462</v>
      </c>
      <c r="L1117" s="663">
        <v>78.33</v>
      </c>
      <c r="M1117" s="663">
        <v>78.33</v>
      </c>
      <c r="N1117" s="662">
        <v>1</v>
      </c>
      <c r="O1117" s="745">
        <v>1</v>
      </c>
      <c r="P1117" s="663">
        <v>78.33</v>
      </c>
      <c r="Q1117" s="678">
        <v>1</v>
      </c>
      <c r="R1117" s="662">
        <v>1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50</v>
      </c>
      <c r="B1118" s="662" t="s">
        <v>575</v>
      </c>
      <c r="C1118" s="662" t="s">
        <v>4577</v>
      </c>
      <c r="D1118" s="743" t="s">
        <v>5978</v>
      </c>
      <c r="E1118" s="744" t="s">
        <v>4588</v>
      </c>
      <c r="F1118" s="662" t="s">
        <v>4572</v>
      </c>
      <c r="G1118" s="662" t="s">
        <v>4687</v>
      </c>
      <c r="H1118" s="662" t="s">
        <v>576</v>
      </c>
      <c r="I1118" s="662" t="s">
        <v>5517</v>
      </c>
      <c r="J1118" s="662" t="s">
        <v>4815</v>
      </c>
      <c r="K1118" s="662" t="s">
        <v>5518</v>
      </c>
      <c r="L1118" s="663">
        <v>391.67</v>
      </c>
      <c r="M1118" s="663">
        <v>391.67</v>
      </c>
      <c r="N1118" s="662">
        <v>1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50</v>
      </c>
      <c r="B1119" s="662" t="s">
        <v>575</v>
      </c>
      <c r="C1119" s="662" t="s">
        <v>4577</v>
      </c>
      <c r="D1119" s="743" t="s">
        <v>5978</v>
      </c>
      <c r="E1119" s="744" t="s">
        <v>4588</v>
      </c>
      <c r="F1119" s="662" t="s">
        <v>4572</v>
      </c>
      <c r="G1119" s="662" t="s">
        <v>4822</v>
      </c>
      <c r="H1119" s="662" t="s">
        <v>576</v>
      </c>
      <c r="I1119" s="662" t="s">
        <v>763</v>
      </c>
      <c r="J1119" s="662" t="s">
        <v>764</v>
      </c>
      <c r="K1119" s="662" t="s">
        <v>4347</v>
      </c>
      <c r="L1119" s="663">
        <v>110.28</v>
      </c>
      <c r="M1119" s="663">
        <v>110.28</v>
      </c>
      <c r="N1119" s="662">
        <v>1</v>
      </c>
      <c r="O1119" s="745">
        <v>0.5</v>
      </c>
      <c r="P1119" s="663">
        <v>110.28</v>
      </c>
      <c r="Q1119" s="678">
        <v>1</v>
      </c>
      <c r="R1119" s="662">
        <v>1</v>
      </c>
      <c r="S1119" s="678">
        <v>1</v>
      </c>
      <c r="T1119" s="745">
        <v>0.5</v>
      </c>
      <c r="U1119" s="701">
        <v>1</v>
      </c>
    </row>
    <row r="1120" spans="1:21" ht="14.4" customHeight="1" x14ac:dyDescent="0.3">
      <c r="A1120" s="661">
        <v>50</v>
      </c>
      <c r="B1120" s="662" t="s">
        <v>575</v>
      </c>
      <c r="C1120" s="662" t="s">
        <v>4577</v>
      </c>
      <c r="D1120" s="743" t="s">
        <v>5978</v>
      </c>
      <c r="E1120" s="744" t="s">
        <v>4588</v>
      </c>
      <c r="F1120" s="662" t="s">
        <v>4572</v>
      </c>
      <c r="G1120" s="662" t="s">
        <v>5519</v>
      </c>
      <c r="H1120" s="662" t="s">
        <v>576</v>
      </c>
      <c r="I1120" s="662" t="s">
        <v>5520</v>
      </c>
      <c r="J1120" s="662" t="s">
        <v>5521</v>
      </c>
      <c r="K1120" s="662" t="s">
        <v>5522</v>
      </c>
      <c r="L1120" s="663">
        <v>0</v>
      </c>
      <c r="M1120" s="663">
        <v>0</v>
      </c>
      <c r="N1120" s="662">
        <v>1</v>
      </c>
      <c r="O1120" s="745">
        <v>1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50</v>
      </c>
      <c r="B1121" s="662" t="s">
        <v>575</v>
      </c>
      <c r="C1121" s="662" t="s">
        <v>4577</v>
      </c>
      <c r="D1121" s="743" t="s">
        <v>5978</v>
      </c>
      <c r="E1121" s="744" t="s">
        <v>4588</v>
      </c>
      <c r="F1121" s="662" t="s">
        <v>4572</v>
      </c>
      <c r="G1121" s="662" t="s">
        <v>5523</v>
      </c>
      <c r="H1121" s="662" t="s">
        <v>576</v>
      </c>
      <c r="I1121" s="662" t="s">
        <v>5524</v>
      </c>
      <c r="J1121" s="662" t="s">
        <v>5525</v>
      </c>
      <c r="K1121" s="662" t="s">
        <v>5526</v>
      </c>
      <c r="L1121" s="663">
        <v>1065.22</v>
      </c>
      <c r="M1121" s="663">
        <v>2130.44</v>
      </c>
      <c r="N1121" s="662">
        <v>2</v>
      </c>
      <c r="O1121" s="745">
        <v>1</v>
      </c>
      <c r="P1121" s="663">
        <v>2130.44</v>
      </c>
      <c r="Q1121" s="678">
        <v>1</v>
      </c>
      <c r="R1121" s="662">
        <v>2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50</v>
      </c>
      <c r="B1122" s="662" t="s">
        <v>575</v>
      </c>
      <c r="C1122" s="662" t="s">
        <v>4577</v>
      </c>
      <c r="D1122" s="743" t="s">
        <v>5978</v>
      </c>
      <c r="E1122" s="744" t="s">
        <v>4588</v>
      </c>
      <c r="F1122" s="662" t="s">
        <v>4572</v>
      </c>
      <c r="G1122" s="662" t="s">
        <v>5250</v>
      </c>
      <c r="H1122" s="662" t="s">
        <v>576</v>
      </c>
      <c r="I1122" s="662" t="s">
        <v>952</v>
      </c>
      <c r="J1122" s="662" t="s">
        <v>1020</v>
      </c>
      <c r="K1122" s="662" t="s">
        <v>5527</v>
      </c>
      <c r="L1122" s="663">
        <v>123.3</v>
      </c>
      <c r="M1122" s="663">
        <v>123.3</v>
      </c>
      <c r="N1122" s="662">
        <v>1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50</v>
      </c>
      <c r="B1123" s="662" t="s">
        <v>575</v>
      </c>
      <c r="C1123" s="662" t="s">
        <v>4577</v>
      </c>
      <c r="D1123" s="743" t="s">
        <v>5978</v>
      </c>
      <c r="E1123" s="744" t="s">
        <v>4588</v>
      </c>
      <c r="F1123" s="662" t="s">
        <v>4572</v>
      </c>
      <c r="G1123" s="662" t="s">
        <v>4606</v>
      </c>
      <c r="H1123" s="662" t="s">
        <v>576</v>
      </c>
      <c r="I1123" s="662" t="s">
        <v>4607</v>
      </c>
      <c r="J1123" s="662" t="s">
        <v>4608</v>
      </c>
      <c r="K1123" s="662" t="s">
        <v>4609</v>
      </c>
      <c r="L1123" s="663">
        <v>0</v>
      </c>
      <c r="M1123" s="663">
        <v>0</v>
      </c>
      <c r="N1123" s="662">
        <v>1</v>
      </c>
      <c r="O1123" s="745">
        <v>0.5</v>
      </c>
      <c r="P1123" s="663">
        <v>0</v>
      </c>
      <c r="Q1123" s="678"/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50</v>
      </c>
      <c r="B1124" s="662" t="s">
        <v>575</v>
      </c>
      <c r="C1124" s="662" t="s">
        <v>4577</v>
      </c>
      <c r="D1124" s="743" t="s">
        <v>5978</v>
      </c>
      <c r="E1124" s="744" t="s">
        <v>4588</v>
      </c>
      <c r="F1124" s="662" t="s">
        <v>4572</v>
      </c>
      <c r="G1124" s="662" t="s">
        <v>4606</v>
      </c>
      <c r="H1124" s="662" t="s">
        <v>576</v>
      </c>
      <c r="I1124" s="662" t="s">
        <v>1008</v>
      </c>
      <c r="J1124" s="662" t="s">
        <v>4608</v>
      </c>
      <c r="K1124" s="662" t="s">
        <v>4610</v>
      </c>
      <c r="L1124" s="663">
        <v>63.7</v>
      </c>
      <c r="M1124" s="663">
        <v>63.7</v>
      </c>
      <c r="N1124" s="662">
        <v>1</v>
      </c>
      <c r="O1124" s="745">
        <v>0.5</v>
      </c>
      <c r="P1124" s="663">
        <v>63.7</v>
      </c>
      <c r="Q1124" s="678">
        <v>1</v>
      </c>
      <c r="R1124" s="662">
        <v>1</v>
      </c>
      <c r="S1124" s="678">
        <v>1</v>
      </c>
      <c r="T1124" s="745">
        <v>0.5</v>
      </c>
      <c r="U1124" s="701">
        <v>1</v>
      </c>
    </row>
    <row r="1125" spans="1:21" ht="14.4" customHeight="1" x14ac:dyDescent="0.3">
      <c r="A1125" s="661">
        <v>50</v>
      </c>
      <c r="B1125" s="662" t="s">
        <v>575</v>
      </c>
      <c r="C1125" s="662" t="s">
        <v>4577</v>
      </c>
      <c r="D1125" s="743" t="s">
        <v>5978</v>
      </c>
      <c r="E1125" s="744" t="s">
        <v>4588</v>
      </c>
      <c r="F1125" s="662" t="s">
        <v>4572</v>
      </c>
      <c r="G1125" s="662" t="s">
        <v>4847</v>
      </c>
      <c r="H1125" s="662" t="s">
        <v>576</v>
      </c>
      <c r="I1125" s="662" t="s">
        <v>908</v>
      </c>
      <c r="J1125" s="662" t="s">
        <v>909</v>
      </c>
      <c r="K1125" s="662" t="s">
        <v>4848</v>
      </c>
      <c r="L1125" s="663">
        <v>107.27</v>
      </c>
      <c r="M1125" s="663">
        <v>214.54</v>
      </c>
      <c r="N1125" s="662">
        <v>2</v>
      </c>
      <c r="O1125" s="745">
        <v>1</v>
      </c>
      <c r="P1125" s="663">
        <v>214.54</v>
      </c>
      <c r="Q1125" s="678">
        <v>1</v>
      </c>
      <c r="R1125" s="662">
        <v>2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50</v>
      </c>
      <c r="B1126" s="662" t="s">
        <v>575</v>
      </c>
      <c r="C1126" s="662" t="s">
        <v>4577</v>
      </c>
      <c r="D1126" s="743" t="s">
        <v>5978</v>
      </c>
      <c r="E1126" s="744" t="s">
        <v>4588</v>
      </c>
      <c r="F1126" s="662" t="s">
        <v>4572</v>
      </c>
      <c r="G1126" s="662" t="s">
        <v>5528</v>
      </c>
      <c r="H1126" s="662" t="s">
        <v>576</v>
      </c>
      <c r="I1126" s="662" t="s">
        <v>5529</v>
      </c>
      <c r="J1126" s="662" t="s">
        <v>5530</v>
      </c>
      <c r="K1126" s="662" t="s">
        <v>5531</v>
      </c>
      <c r="L1126" s="663">
        <v>0</v>
      </c>
      <c r="M1126" s="663">
        <v>0</v>
      </c>
      <c r="N1126" s="662">
        <v>1</v>
      </c>
      <c r="O1126" s="745">
        <v>0.5</v>
      </c>
      <c r="P1126" s="663"/>
      <c r="Q1126" s="678"/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50</v>
      </c>
      <c r="B1127" s="662" t="s">
        <v>575</v>
      </c>
      <c r="C1127" s="662" t="s">
        <v>4577</v>
      </c>
      <c r="D1127" s="743" t="s">
        <v>5978</v>
      </c>
      <c r="E1127" s="744" t="s">
        <v>4588</v>
      </c>
      <c r="F1127" s="662" t="s">
        <v>4572</v>
      </c>
      <c r="G1127" s="662" t="s">
        <v>5394</v>
      </c>
      <c r="H1127" s="662" t="s">
        <v>576</v>
      </c>
      <c r="I1127" s="662" t="s">
        <v>2481</v>
      </c>
      <c r="J1127" s="662" t="s">
        <v>5395</v>
      </c>
      <c r="K1127" s="662" t="s">
        <v>4373</v>
      </c>
      <c r="L1127" s="663">
        <v>38.56</v>
      </c>
      <c r="M1127" s="663">
        <v>77.12</v>
      </c>
      <c r="N1127" s="662">
        <v>2</v>
      </c>
      <c r="O1127" s="745">
        <v>1</v>
      </c>
      <c r="P1127" s="663">
        <v>38.56</v>
      </c>
      <c r="Q1127" s="678">
        <v>0.5</v>
      </c>
      <c r="R1127" s="662">
        <v>1</v>
      </c>
      <c r="S1127" s="678">
        <v>0.5</v>
      </c>
      <c r="T1127" s="745">
        <v>0.5</v>
      </c>
      <c r="U1127" s="701">
        <v>0.5</v>
      </c>
    </row>
    <row r="1128" spans="1:21" ht="14.4" customHeight="1" x14ac:dyDescent="0.3">
      <c r="A1128" s="661">
        <v>50</v>
      </c>
      <c r="B1128" s="662" t="s">
        <v>575</v>
      </c>
      <c r="C1128" s="662" t="s">
        <v>4577</v>
      </c>
      <c r="D1128" s="743" t="s">
        <v>5978</v>
      </c>
      <c r="E1128" s="744" t="s">
        <v>4588</v>
      </c>
      <c r="F1128" s="662" t="s">
        <v>4572</v>
      </c>
      <c r="G1128" s="662" t="s">
        <v>5333</v>
      </c>
      <c r="H1128" s="662" t="s">
        <v>1772</v>
      </c>
      <c r="I1128" s="662" t="s">
        <v>1790</v>
      </c>
      <c r="J1128" s="662" t="s">
        <v>1791</v>
      </c>
      <c r="K1128" s="662" t="s">
        <v>1792</v>
      </c>
      <c r="L1128" s="663">
        <v>48.42</v>
      </c>
      <c r="M1128" s="663">
        <v>193.68</v>
      </c>
      <c r="N1128" s="662">
        <v>4</v>
      </c>
      <c r="O1128" s="745">
        <v>2</v>
      </c>
      <c r="P1128" s="663">
        <v>48.42</v>
      </c>
      <c r="Q1128" s="678">
        <v>0.25</v>
      </c>
      <c r="R1128" s="662">
        <v>1</v>
      </c>
      <c r="S1128" s="678">
        <v>0.25</v>
      </c>
      <c r="T1128" s="745">
        <v>0.5</v>
      </c>
      <c r="U1128" s="701">
        <v>0.25</v>
      </c>
    </row>
    <row r="1129" spans="1:21" ht="14.4" customHeight="1" x14ac:dyDescent="0.3">
      <c r="A1129" s="661">
        <v>50</v>
      </c>
      <c r="B1129" s="662" t="s">
        <v>575</v>
      </c>
      <c r="C1129" s="662" t="s">
        <v>4577</v>
      </c>
      <c r="D1129" s="743" t="s">
        <v>5978</v>
      </c>
      <c r="E1129" s="744" t="s">
        <v>4588</v>
      </c>
      <c r="F1129" s="662" t="s">
        <v>4572</v>
      </c>
      <c r="G1129" s="662" t="s">
        <v>5333</v>
      </c>
      <c r="H1129" s="662" t="s">
        <v>576</v>
      </c>
      <c r="I1129" s="662" t="s">
        <v>2681</v>
      </c>
      <c r="J1129" s="662" t="s">
        <v>1791</v>
      </c>
      <c r="K1129" s="662" t="s">
        <v>5532</v>
      </c>
      <c r="L1129" s="663">
        <v>48.42</v>
      </c>
      <c r="M1129" s="663">
        <v>48.42</v>
      </c>
      <c r="N1129" s="662">
        <v>1</v>
      </c>
      <c r="O1129" s="745">
        <v>0.5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50</v>
      </c>
      <c r="B1130" s="662" t="s">
        <v>575</v>
      </c>
      <c r="C1130" s="662" t="s">
        <v>4577</v>
      </c>
      <c r="D1130" s="743" t="s">
        <v>5978</v>
      </c>
      <c r="E1130" s="744" t="s">
        <v>4588</v>
      </c>
      <c r="F1130" s="662" t="s">
        <v>4572</v>
      </c>
      <c r="G1130" s="662" t="s">
        <v>5333</v>
      </c>
      <c r="H1130" s="662" t="s">
        <v>576</v>
      </c>
      <c r="I1130" s="662" t="s">
        <v>3023</v>
      </c>
      <c r="J1130" s="662" t="s">
        <v>3024</v>
      </c>
      <c r="K1130" s="662" t="s">
        <v>5396</v>
      </c>
      <c r="L1130" s="663">
        <v>48.42</v>
      </c>
      <c r="M1130" s="663">
        <v>48.42</v>
      </c>
      <c r="N1130" s="662">
        <v>1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50</v>
      </c>
      <c r="B1131" s="662" t="s">
        <v>575</v>
      </c>
      <c r="C1131" s="662" t="s">
        <v>4577</v>
      </c>
      <c r="D1131" s="743" t="s">
        <v>5978</v>
      </c>
      <c r="E1131" s="744" t="s">
        <v>4588</v>
      </c>
      <c r="F1131" s="662" t="s">
        <v>4572</v>
      </c>
      <c r="G1131" s="662" t="s">
        <v>4641</v>
      </c>
      <c r="H1131" s="662" t="s">
        <v>576</v>
      </c>
      <c r="I1131" s="662" t="s">
        <v>786</v>
      </c>
      <c r="J1131" s="662" t="s">
        <v>787</v>
      </c>
      <c r="K1131" s="662" t="s">
        <v>788</v>
      </c>
      <c r="L1131" s="663">
        <v>185.26</v>
      </c>
      <c r="M1131" s="663">
        <v>185.26</v>
      </c>
      <c r="N1131" s="662">
        <v>1</v>
      </c>
      <c r="O1131" s="745">
        <v>0.5</v>
      </c>
      <c r="P1131" s="663">
        <v>185.26</v>
      </c>
      <c r="Q1131" s="678">
        <v>1</v>
      </c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50</v>
      </c>
      <c r="B1132" s="662" t="s">
        <v>575</v>
      </c>
      <c r="C1132" s="662" t="s">
        <v>4577</v>
      </c>
      <c r="D1132" s="743" t="s">
        <v>5978</v>
      </c>
      <c r="E1132" s="744" t="s">
        <v>4588</v>
      </c>
      <c r="F1132" s="662" t="s">
        <v>4572</v>
      </c>
      <c r="G1132" s="662" t="s">
        <v>5533</v>
      </c>
      <c r="H1132" s="662" t="s">
        <v>1772</v>
      </c>
      <c r="I1132" s="662" t="s">
        <v>5534</v>
      </c>
      <c r="J1132" s="662" t="s">
        <v>5535</v>
      </c>
      <c r="K1132" s="662" t="s">
        <v>5536</v>
      </c>
      <c r="L1132" s="663">
        <v>36.01</v>
      </c>
      <c r="M1132" s="663">
        <v>36.01</v>
      </c>
      <c r="N1132" s="662">
        <v>1</v>
      </c>
      <c r="O1132" s="745">
        <v>0.5</v>
      </c>
      <c r="P1132" s="663">
        <v>36.01</v>
      </c>
      <c r="Q1132" s="678">
        <v>1</v>
      </c>
      <c r="R1132" s="662">
        <v>1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50</v>
      </c>
      <c r="B1133" s="662" t="s">
        <v>575</v>
      </c>
      <c r="C1133" s="662" t="s">
        <v>4577</v>
      </c>
      <c r="D1133" s="743" t="s">
        <v>5978</v>
      </c>
      <c r="E1133" s="744" t="s">
        <v>4588</v>
      </c>
      <c r="F1133" s="662" t="s">
        <v>4572</v>
      </c>
      <c r="G1133" s="662" t="s">
        <v>5537</v>
      </c>
      <c r="H1133" s="662" t="s">
        <v>1772</v>
      </c>
      <c r="I1133" s="662" t="s">
        <v>1958</v>
      </c>
      <c r="J1133" s="662" t="s">
        <v>1959</v>
      </c>
      <c r="K1133" s="662" t="s">
        <v>4508</v>
      </c>
      <c r="L1133" s="663">
        <v>63.75</v>
      </c>
      <c r="M1133" s="663">
        <v>63.75</v>
      </c>
      <c r="N1133" s="662">
        <v>1</v>
      </c>
      <c r="O1133" s="745">
        <v>0.5</v>
      </c>
      <c r="P1133" s="663">
        <v>63.75</v>
      </c>
      <c r="Q1133" s="678">
        <v>1</v>
      </c>
      <c r="R1133" s="662">
        <v>1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50</v>
      </c>
      <c r="B1134" s="662" t="s">
        <v>575</v>
      </c>
      <c r="C1134" s="662" t="s">
        <v>4577</v>
      </c>
      <c r="D1134" s="743" t="s">
        <v>5978</v>
      </c>
      <c r="E1134" s="744" t="s">
        <v>4588</v>
      </c>
      <c r="F1134" s="662" t="s">
        <v>4572</v>
      </c>
      <c r="G1134" s="662" t="s">
        <v>4653</v>
      </c>
      <c r="H1134" s="662" t="s">
        <v>576</v>
      </c>
      <c r="I1134" s="662" t="s">
        <v>871</v>
      </c>
      <c r="J1134" s="662" t="s">
        <v>4654</v>
      </c>
      <c r="K1134" s="662" t="s">
        <v>4655</v>
      </c>
      <c r="L1134" s="663">
        <v>0</v>
      </c>
      <c r="M1134" s="663">
        <v>0</v>
      </c>
      <c r="N1134" s="662">
        <v>9</v>
      </c>
      <c r="O1134" s="745">
        <v>3</v>
      </c>
      <c r="P1134" s="663">
        <v>0</v>
      </c>
      <c r="Q1134" s="678"/>
      <c r="R1134" s="662">
        <v>3</v>
      </c>
      <c r="S1134" s="678">
        <v>0.33333333333333331</v>
      </c>
      <c r="T1134" s="745">
        <v>1</v>
      </c>
      <c r="U1134" s="701">
        <v>0.33333333333333331</v>
      </c>
    </row>
    <row r="1135" spans="1:21" ht="14.4" customHeight="1" x14ac:dyDescent="0.3">
      <c r="A1135" s="661">
        <v>50</v>
      </c>
      <c r="B1135" s="662" t="s">
        <v>575</v>
      </c>
      <c r="C1135" s="662" t="s">
        <v>4577</v>
      </c>
      <c r="D1135" s="743" t="s">
        <v>5978</v>
      </c>
      <c r="E1135" s="744" t="s">
        <v>4588</v>
      </c>
      <c r="F1135" s="662" t="s">
        <v>4572</v>
      </c>
      <c r="G1135" s="662" t="s">
        <v>4660</v>
      </c>
      <c r="H1135" s="662" t="s">
        <v>576</v>
      </c>
      <c r="I1135" s="662" t="s">
        <v>2223</v>
      </c>
      <c r="J1135" s="662" t="s">
        <v>2224</v>
      </c>
      <c r="K1135" s="662" t="s">
        <v>4661</v>
      </c>
      <c r="L1135" s="663">
        <v>186.27</v>
      </c>
      <c r="M1135" s="663">
        <v>372.54</v>
      </c>
      <c r="N1135" s="662">
        <v>2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50</v>
      </c>
      <c r="B1136" s="662" t="s">
        <v>575</v>
      </c>
      <c r="C1136" s="662" t="s">
        <v>4577</v>
      </c>
      <c r="D1136" s="743" t="s">
        <v>5978</v>
      </c>
      <c r="E1136" s="744" t="s">
        <v>4588</v>
      </c>
      <c r="F1136" s="662" t="s">
        <v>4572</v>
      </c>
      <c r="G1136" s="662" t="s">
        <v>4745</v>
      </c>
      <c r="H1136" s="662" t="s">
        <v>576</v>
      </c>
      <c r="I1136" s="662" t="s">
        <v>5430</v>
      </c>
      <c r="J1136" s="662" t="s">
        <v>5431</v>
      </c>
      <c r="K1136" s="662" t="s">
        <v>1276</v>
      </c>
      <c r="L1136" s="663">
        <v>75.22</v>
      </c>
      <c r="M1136" s="663">
        <v>75.22</v>
      </c>
      <c r="N1136" s="662">
        <v>1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50</v>
      </c>
      <c r="B1137" s="662" t="s">
        <v>575</v>
      </c>
      <c r="C1137" s="662" t="s">
        <v>4577</v>
      </c>
      <c r="D1137" s="743" t="s">
        <v>5978</v>
      </c>
      <c r="E1137" s="744" t="s">
        <v>4588</v>
      </c>
      <c r="F1137" s="662" t="s">
        <v>4572</v>
      </c>
      <c r="G1137" s="662" t="s">
        <v>4745</v>
      </c>
      <c r="H1137" s="662" t="s">
        <v>576</v>
      </c>
      <c r="I1137" s="662" t="s">
        <v>5538</v>
      </c>
      <c r="J1137" s="662" t="s">
        <v>5431</v>
      </c>
      <c r="K1137" s="662" t="s">
        <v>5539</v>
      </c>
      <c r="L1137" s="663">
        <v>125.36</v>
      </c>
      <c r="M1137" s="663">
        <v>125.36</v>
      </c>
      <c r="N1137" s="662">
        <v>1</v>
      </c>
      <c r="O1137" s="745">
        <v>0.5</v>
      </c>
      <c r="P1137" s="663">
        <v>125.36</v>
      </c>
      <c r="Q1137" s="678">
        <v>1</v>
      </c>
      <c r="R1137" s="662">
        <v>1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50</v>
      </c>
      <c r="B1138" s="662" t="s">
        <v>575</v>
      </c>
      <c r="C1138" s="662" t="s">
        <v>4577</v>
      </c>
      <c r="D1138" s="743" t="s">
        <v>5978</v>
      </c>
      <c r="E1138" s="744" t="s">
        <v>4588</v>
      </c>
      <c r="F1138" s="662" t="s">
        <v>4572</v>
      </c>
      <c r="G1138" s="662" t="s">
        <v>4745</v>
      </c>
      <c r="H1138" s="662" t="s">
        <v>576</v>
      </c>
      <c r="I1138" s="662" t="s">
        <v>5540</v>
      </c>
      <c r="J1138" s="662" t="s">
        <v>5431</v>
      </c>
      <c r="K1138" s="662" t="s">
        <v>1276</v>
      </c>
      <c r="L1138" s="663">
        <v>75.22</v>
      </c>
      <c r="M1138" s="663">
        <v>75.22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50</v>
      </c>
      <c r="B1139" s="662" t="s">
        <v>575</v>
      </c>
      <c r="C1139" s="662" t="s">
        <v>4577</v>
      </c>
      <c r="D1139" s="743" t="s">
        <v>5978</v>
      </c>
      <c r="E1139" s="744" t="s">
        <v>4588</v>
      </c>
      <c r="F1139" s="662" t="s">
        <v>4572</v>
      </c>
      <c r="G1139" s="662" t="s">
        <v>4750</v>
      </c>
      <c r="H1139" s="662" t="s">
        <v>576</v>
      </c>
      <c r="I1139" s="662" t="s">
        <v>1672</v>
      </c>
      <c r="J1139" s="662" t="s">
        <v>1667</v>
      </c>
      <c r="K1139" s="662" t="s">
        <v>1673</v>
      </c>
      <c r="L1139" s="663">
        <v>0</v>
      </c>
      <c r="M1139" s="663">
        <v>0</v>
      </c>
      <c r="N1139" s="662">
        <v>2</v>
      </c>
      <c r="O1139" s="745">
        <v>1</v>
      </c>
      <c r="P1139" s="663">
        <v>0</v>
      </c>
      <c r="Q1139" s="678"/>
      <c r="R1139" s="662">
        <v>1</v>
      </c>
      <c r="S1139" s="678">
        <v>0.5</v>
      </c>
      <c r="T1139" s="745">
        <v>0.5</v>
      </c>
      <c r="U1139" s="701">
        <v>0.5</v>
      </c>
    </row>
    <row r="1140" spans="1:21" ht="14.4" customHeight="1" x14ac:dyDescent="0.3">
      <c r="A1140" s="661">
        <v>50</v>
      </c>
      <c r="B1140" s="662" t="s">
        <v>575</v>
      </c>
      <c r="C1140" s="662" t="s">
        <v>4577</v>
      </c>
      <c r="D1140" s="743" t="s">
        <v>5978</v>
      </c>
      <c r="E1140" s="744" t="s">
        <v>4588</v>
      </c>
      <c r="F1140" s="662" t="s">
        <v>4572</v>
      </c>
      <c r="G1140" s="662" t="s">
        <v>4750</v>
      </c>
      <c r="H1140" s="662" t="s">
        <v>576</v>
      </c>
      <c r="I1140" s="662" t="s">
        <v>5541</v>
      </c>
      <c r="J1140" s="662" t="s">
        <v>4752</v>
      </c>
      <c r="K1140" s="662" t="s">
        <v>1668</v>
      </c>
      <c r="L1140" s="663">
        <v>0</v>
      </c>
      <c r="M1140" s="663">
        <v>0</v>
      </c>
      <c r="N1140" s="662">
        <v>2</v>
      </c>
      <c r="O1140" s="745">
        <v>0.5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50</v>
      </c>
      <c r="B1141" s="662" t="s">
        <v>575</v>
      </c>
      <c r="C1141" s="662" t="s">
        <v>4577</v>
      </c>
      <c r="D1141" s="743" t="s">
        <v>5978</v>
      </c>
      <c r="E1141" s="744" t="s">
        <v>4589</v>
      </c>
      <c r="F1141" s="662" t="s">
        <v>4572</v>
      </c>
      <c r="G1141" s="662" t="s">
        <v>5220</v>
      </c>
      <c r="H1141" s="662" t="s">
        <v>576</v>
      </c>
      <c r="I1141" s="662" t="s">
        <v>771</v>
      </c>
      <c r="J1141" s="662" t="s">
        <v>772</v>
      </c>
      <c r="K1141" s="662" t="s">
        <v>5542</v>
      </c>
      <c r="L1141" s="663">
        <v>58.29</v>
      </c>
      <c r="M1141" s="663">
        <v>174.87</v>
      </c>
      <c r="N1141" s="662">
        <v>3</v>
      </c>
      <c r="O1141" s="745">
        <v>0.5</v>
      </c>
      <c r="P1141" s="663">
        <v>174.87</v>
      </c>
      <c r="Q1141" s="678">
        <v>1</v>
      </c>
      <c r="R1141" s="662">
        <v>3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50</v>
      </c>
      <c r="B1142" s="662" t="s">
        <v>575</v>
      </c>
      <c r="C1142" s="662" t="s">
        <v>4577</v>
      </c>
      <c r="D1142" s="743" t="s">
        <v>5978</v>
      </c>
      <c r="E1142" s="744" t="s">
        <v>4589</v>
      </c>
      <c r="F1142" s="662" t="s">
        <v>4572</v>
      </c>
      <c r="G1142" s="662" t="s">
        <v>5220</v>
      </c>
      <c r="H1142" s="662" t="s">
        <v>576</v>
      </c>
      <c r="I1142" s="662" t="s">
        <v>5221</v>
      </c>
      <c r="J1142" s="662" t="s">
        <v>772</v>
      </c>
      <c r="K1142" s="662" t="s">
        <v>773</v>
      </c>
      <c r="L1142" s="663">
        <v>0</v>
      </c>
      <c r="M1142" s="663">
        <v>0</v>
      </c>
      <c r="N1142" s="662">
        <v>3</v>
      </c>
      <c r="O1142" s="745">
        <v>1</v>
      </c>
      <c r="P1142" s="663">
        <v>0</v>
      </c>
      <c r="Q1142" s="678"/>
      <c r="R1142" s="662">
        <v>3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50</v>
      </c>
      <c r="B1143" s="662" t="s">
        <v>575</v>
      </c>
      <c r="C1143" s="662" t="s">
        <v>4577</v>
      </c>
      <c r="D1143" s="743" t="s">
        <v>5978</v>
      </c>
      <c r="E1143" s="744" t="s">
        <v>4589</v>
      </c>
      <c r="F1143" s="662" t="s">
        <v>4572</v>
      </c>
      <c r="G1143" s="662" t="s">
        <v>5220</v>
      </c>
      <c r="H1143" s="662" t="s">
        <v>576</v>
      </c>
      <c r="I1143" s="662" t="s">
        <v>5543</v>
      </c>
      <c r="J1143" s="662" t="s">
        <v>772</v>
      </c>
      <c r="K1143" s="662" t="s">
        <v>5544</v>
      </c>
      <c r="L1143" s="663">
        <v>0</v>
      </c>
      <c r="M1143" s="663">
        <v>0</v>
      </c>
      <c r="N1143" s="662">
        <v>1</v>
      </c>
      <c r="O1143" s="745">
        <v>0.5</v>
      </c>
      <c r="P1143" s="663">
        <v>0</v>
      </c>
      <c r="Q1143" s="678"/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50</v>
      </c>
      <c r="B1144" s="662" t="s">
        <v>575</v>
      </c>
      <c r="C1144" s="662" t="s">
        <v>4577</v>
      </c>
      <c r="D1144" s="743" t="s">
        <v>5978</v>
      </c>
      <c r="E1144" s="744" t="s">
        <v>4589</v>
      </c>
      <c r="F1144" s="662" t="s">
        <v>4572</v>
      </c>
      <c r="G1144" s="662" t="s">
        <v>5326</v>
      </c>
      <c r="H1144" s="662" t="s">
        <v>576</v>
      </c>
      <c r="I1144" s="662" t="s">
        <v>2578</v>
      </c>
      <c r="J1144" s="662" t="s">
        <v>2579</v>
      </c>
      <c r="K1144" s="662" t="s">
        <v>5545</v>
      </c>
      <c r="L1144" s="663">
        <v>30.46</v>
      </c>
      <c r="M1144" s="663">
        <v>121.84</v>
      </c>
      <c r="N1144" s="662">
        <v>4</v>
      </c>
      <c r="O1144" s="745">
        <v>1</v>
      </c>
      <c r="P1144" s="663">
        <v>121.84</v>
      </c>
      <c r="Q1144" s="678">
        <v>1</v>
      </c>
      <c r="R1144" s="662">
        <v>4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50</v>
      </c>
      <c r="B1145" s="662" t="s">
        <v>575</v>
      </c>
      <c r="C1145" s="662" t="s">
        <v>4577</v>
      </c>
      <c r="D1145" s="743" t="s">
        <v>5978</v>
      </c>
      <c r="E1145" s="744" t="s">
        <v>4589</v>
      </c>
      <c r="F1145" s="662" t="s">
        <v>4572</v>
      </c>
      <c r="G1145" s="662" t="s">
        <v>5326</v>
      </c>
      <c r="H1145" s="662" t="s">
        <v>576</v>
      </c>
      <c r="I1145" s="662" t="s">
        <v>1248</v>
      </c>
      <c r="J1145" s="662" t="s">
        <v>1249</v>
      </c>
      <c r="K1145" s="662" t="s">
        <v>5327</v>
      </c>
      <c r="L1145" s="663">
        <v>60.9</v>
      </c>
      <c r="M1145" s="663">
        <v>182.7</v>
      </c>
      <c r="N1145" s="662">
        <v>3</v>
      </c>
      <c r="O1145" s="745">
        <v>0.5</v>
      </c>
      <c r="P1145" s="663">
        <v>182.7</v>
      </c>
      <c r="Q1145" s="678">
        <v>1</v>
      </c>
      <c r="R1145" s="662">
        <v>3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50</v>
      </c>
      <c r="B1146" s="662" t="s">
        <v>575</v>
      </c>
      <c r="C1146" s="662" t="s">
        <v>4577</v>
      </c>
      <c r="D1146" s="743" t="s">
        <v>5978</v>
      </c>
      <c r="E1146" s="744" t="s">
        <v>4589</v>
      </c>
      <c r="F1146" s="662" t="s">
        <v>4572</v>
      </c>
      <c r="G1146" s="662" t="s">
        <v>5546</v>
      </c>
      <c r="H1146" s="662" t="s">
        <v>576</v>
      </c>
      <c r="I1146" s="662" t="s">
        <v>2211</v>
      </c>
      <c r="J1146" s="662" t="s">
        <v>2212</v>
      </c>
      <c r="K1146" s="662" t="s">
        <v>5547</v>
      </c>
      <c r="L1146" s="663">
        <v>48.09</v>
      </c>
      <c r="M1146" s="663">
        <v>96.18</v>
      </c>
      <c r="N1146" s="662">
        <v>2</v>
      </c>
      <c r="O1146" s="745">
        <v>0.5</v>
      </c>
      <c r="P1146" s="663">
        <v>96.18</v>
      </c>
      <c r="Q1146" s="678">
        <v>1</v>
      </c>
      <c r="R1146" s="662">
        <v>2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50</v>
      </c>
      <c r="B1147" s="662" t="s">
        <v>575</v>
      </c>
      <c r="C1147" s="662" t="s">
        <v>4577</v>
      </c>
      <c r="D1147" s="743" t="s">
        <v>5978</v>
      </c>
      <c r="E1147" s="744" t="s">
        <v>4589</v>
      </c>
      <c r="F1147" s="662" t="s">
        <v>4572</v>
      </c>
      <c r="G1147" s="662" t="s">
        <v>5548</v>
      </c>
      <c r="H1147" s="662" t="s">
        <v>576</v>
      </c>
      <c r="I1147" s="662" t="s">
        <v>1465</v>
      </c>
      <c r="J1147" s="662" t="s">
        <v>5549</v>
      </c>
      <c r="K1147" s="662" t="s">
        <v>4869</v>
      </c>
      <c r="L1147" s="663">
        <v>0</v>
      </c>
      <c r="M1147" s="663">
        <v>0</v>
      </c>
      <c r="N1147" s="662">
        <v>3</v>
      </c>
      <c r="O1147" s="745">
        <v>0.5</v>
      </c>
      <c r="P1147" s="663">
        <v>0</v>
      </c>
      <c r="Q1147" s="678"/>
      <c r="R1147" s="662">
        <v>3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50</v>
      </c>
      <c r="B1148" s="662" t="s">
        <v>575</v>
      </c>
      <c r="C1148" s="662" t="s">
        <v>4577</v>
      </c>
      <c r="D1148" s="743" t="s">
        <v>5978</v>
      </c>
      <c r="E1148" s="744" t="s">
        <v>4589</v>
      </c>
      <c r="F1148" s="662" t="s">
        <v>4572</v>
      </c>
      <c r="G1148" s="662" t="s">
        <v>5388</v>
      </c>
      <c r="H1148" s="662" t="s">
        <v>576</v>
      </c>
      <c r="I1148" s="662" t="s">
        <v>2256</v>
      </c>
      <c r="J1148" s="662" t="s">
        <v>5498</v>
      </c>
      <c r="K1148" s="662" t="s">
        <v>5344</v>
      </c>
      <c r="L1148" s="663">
        <v>83.79</v>
      </c>
      <c r="M1148" s="663">
        <v>167.58</v>
      </c>
      <c r="N1148" s="662">
        <v>2</v>
      </c>
      <c r="O1148" s="745">
        <v>0.5</v>
      </c>
      <c r="P1148" s="663">
        <v>167.58</v>
      </c>
      <c r="Q1148" s="678">
        <v>1</v>
      </c>
      <c r="R1148" s="662">
        <v>2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50</v>
      </c>
      <c r="B1149" s="662" t="s">
        <v>575</v>
      </c>
      <c r="C1149" s="662" t="s">
        <v>4577</v>
      </c>
      <c r="D1149" s="743" t="s">
        <v>5978</v>
      </c>
      <c r="E1149" s="744" t="s">
        <v>4589</v>
      </c>
      <c r="F1149" s="662" t="s">
        <v>4572</v>
      </c>
      <c r="G1149" s="662" t="s">
        <v>5388</v>
      </c>
      <c r="H1149" s="662" t="s">
        <v>576</v>
      </c>
      <c r="I1149" s="662" t="s">
        <v>5550</v>
      </c>
      <c r="J1149" s="662" t="s">
        <v>5498</v>
      </c>
      <c r="K1149" s="662" t="s">
        <v>1676</v>
      </c>
      <c r="L1149" s="663">
        <v>35.28</v>
      </c>
      <c r="M1149" s="663">
        <v>35.28</v>
      </c>
      <c r="N1149" s="662">
        <v>1</v>
      </c>
      <c r="O1149" s="745">
        <v>0.5</v>
      </c>
      <c r="P1149" s="663">
        <v>35.28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50</v>
      </c>
      <c r="B1150" s="662" t="s">
        <v>575</v>
      </c>
      <c r="C1150" s="662" t="s">
        <v>4577</v>
      </c>
      <c r="D1150" s="743" t="s">
        <v>5978</v>
      </c>
      <c r="E1150" s="744" t="s">
        <v>4589</v>
      </c>
      <c r="F1150" s="662" t="s">
        <v>4572</v>
      </c>
      <c r="G1150" s="662" t="s">
        <v>5528</v>
      </c>
      <c r="H1150" s="662" t="s">
        <v>576</v>
      </c>
      <c r="I1150" s="662" t="s">
        <v>881</v>
      </c>
      <c r="J1150" s="662" t="s">
        <v>5551</v>
      </c>
      <c r="K1150" s="662" t="s">
        <v>5552</v>
      </c>
      <c r="L1150" s="663">
        <v>73.989999999999995</v>
      </c>
      <c r="M1150" s="663">
        <v>147.97999999999999</v>
      </c>
      <c r="N1150" s="662">
        <v>2</v>
      </c>
      <c r="O1150" s="745">
        <v>1</v>
      </c>
      <c r="P1150" s="663">
        <v>147.97999999999999</v>
      </c>
      <c r="Q1150" s="678">
        <v>1</v>
      </c>
      <c r="R1150" s="662">
        <v>2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50</v>
      </c>
      <c r="B1151" s="662" t="s">
        <v>575</v>
      </c>
      <c r="C1151" s="662" t="s">
        <v>4577</v>
      </c>
      <c r="D1151" s="743" t="s">
        <v>5978</v>
      </c>
      <c r="E1151" s="744" t="s">
        <v>4589</v>
      </c>
      <c r="F1151" s="662" t="s">
        <v>4572</v>
      </c>
      <c r="G1151" s="662" t="s">
        <v>5553</v>
      </c>
      <c r="H1151" s="662" t="s">
        <v>1772</v>
      </c>
      <c r="I1151" s="662" t="s">
        <v>4496</v>
      </c>
      <c r="J1151" s="662" t="s">
        <v>4497</v>
      </c>
      <c r="K1151" s="662" t="s">
        <v>4498</v>
      </c>
      <c r="L1151" s="663">
        <v>0</v>
      </c>
      <c r="M1151" s="663">
        <v>0</v>
      </c>
      <c r="N1151" s="662">
        <v>31</v>
      </c>
      <c r="O1151" s="745">
        <v>7.5</v>
      </c>
      <c r="P1151" s="663">
        <v>0</v>
      </c>
      <c r="Q1151" s="678"/>
      <c r="R1151" s="662">
        <v>31</v>
      </c>
      <c r="S1151" s="678">
        <v>1</v>
      </c>
      <c r="T1151" s="745">
        <v>7.5</v>
      </c>
      <c r="U1151" s="701">
        <v>1</v>
      </c>
    </row>
    <row r="1152" spans="1:21" ht="14.4" customHeight="1" x14ac:dyDescent="0.3">
      <c r="A1152" s="661">
        <v>50</v>
      </c>
      <c r="B1152" s="662" t="s">
        <v>575</v>
      </c>
      <c r="C1152" s="662" t="s">
        <v>4577</v>
      </c>
      <c r="D1152" s="743" t="s">
        <v>5978</v>
      </c>
      <c r="E1152" s="744" t="s">
        <v>4589</v>
      </c>
      <c r="F1152" s="662" t="s">
        <v>4572</v>
      </c>
      <c r="G1152" s="662" t="s">
        <v>4662</v>
      </c>
      <c r="H1152" s="662" t="s">
        <v>1772</v>
      </c>
      <c r="I1152" s="662" t="s">
        <v>1966</v>
      </c>
      <c r="J1152" s="662" t="s">
        <v>1802</v>
      </c>
      <c r="K1152" s="662" t="s">
        <v>1967</v>
      </c>
      <c r="L1152" s="663">
        <v>394.64</v>
      </c>
      <c r="M1152" s="663">
        <v>394.64</v>
      </c>
      <c r="N1152" s="662">
        <v>1</v>
      </c>
      <c r="O1152" s="745">
        <v>1</v>
      </c>
      <c r="P1152" s="663">
        <v>394.64</v>
      </c>
      <c r="Q1152" s="678">
        <v>1</v>
      </c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50</v>
      </c>
      <c r="B1153" s="662" t="s">
        <v>575</v>
      </c>
      <c r="C1153" s="662" t="s">
        <v>4577</v>
      </c>
      <c r="D1153" s="743" t="s">
        <v>5978</v>
      </c>
      <c r="E1153" s="744" t="s">
        <v>4589</v>
      </c>
      <c r="F1153" s="662" t="s">
        <v>4572</v>
      </c>
      <c r="G1153" s="662" t="s">
        <v>5554</v>
      </c>
      <c r="H1153" s="662" t="s">
        <v>576</v>
      </c>
      <c r="I1153" s="662" t="s">
        <v>5555</v>
      </c>
      <c r="J1153" s="662" t="s">
        <v>5556</v>
      </c>
      <c r="K1153" s="662" t="s">
        <v>5557</v>
      </c>
      <c r="L1153" s="663">
        <v>504.96</v>
      </c>
      <c r="M1153" s="663">
        <v>504.96</v>
      </c>
      <c r="N1153" s="662">
        <v>1</v>
      </c>
      <c r="O1153" s="745">
        <v>1</v>
      </c>
      <c r="P1153" s="663">
        <v>504.96</v>
      </c>
      <c r="Q1153" s="678">
        <v>1</v>
      </c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50</v>
      </c>
      <c r="B1154" s="662" t="s">
        <v>575</v>
      </c>
      <c r="C1154" s="662" t="s">
        <v>4577</v>
      </c>
      <c r="D1154" s="743" t="s">
        <v>5978</v>
      </c>
      <c r="E1154" s="744" t="s">
        <v>4590</v>
      </c>
      <c r="F1154" s="662" t="s">
        <v>4572</v>
      </c>
      <c r="G1154" s="662" t="s">
        <v>4671</v>
      </c>
      <c r="H1154" s="662" t="s">
        <v>576</v>
      </c>
      <c r="I1154" s="662" t="s">
        <v>3097</v>
      </c>
      <c r="J1154" s="662" t="s">
        <v>4672</v>
      </c>
      <c r="K1154" s="662" t="s">
        <v>1103</v>
      </c>
      <c r="L1154" s="663">
        <v>35.11</v>
      </c>
      <c r="M1154" s="663">
        <v>210.66</v>
      </c>
      <c r="N1154" s="662">
        <v>6</v>
      </c>
      <c r="O1154" s="745">
        <v>1.5</v>
      </c>
      <c r="P1154" s="663">
        <v>210.66</v>
      </c>
      <c r="Q1154" s="678">
        <v>1</v>
      </c>
      <c r="R1154" s="662">
        <v>6</v>
      </c>
      <c r="S1154" s="678">
        <v>1</v>
      </c>
      <c r="T1154" s="745">
        <v>1.5</v>
      </c>
      <c r="U1154" s="701">
        <v>1</v>
      </c>
    </row>
    <row r="1155" spans="1:21" ht="14.4" customHeight="1" x14ac:dyDescent="0.3">
      <c r="A1155" s="661">
        <v>50</v>
      </c>
      <c r="B1155" s="662" t="s">
        <v>575</v>
      </c>
      <c r="C1155" s="662" t="s">
        <v>4577</v>
      </c>
      <c r="D1155" s="743" t="s">
        <v>5978</v>
      </c>
      <c r="E1155" s="744" t="s">
        <v>4590</v>
      </c>
      <c r="F1155" s="662" t="s">
        <v>4572</v>
      </c>
      <c r="G1155" s="662" t="s">
        <v>5230</v>
      </c>
      <c r="H1155" s="662" t="s">
        <v>576</v>
      </c>
      <c r="I1155" s="662" t="s">
        <v>1476</v>
      </c>
      <c r="J1155" s="662" t="s">
        <v>1477</v>
      </c>
      <c r="K1155" s="662" t="s">
        <v>3279</v>
      </c>
      <c r="L1155" s="663">
        <v>263.26</v>
      </c>
      <c r="M1155" s="663">
        <v>526.52</v>
      </c>
      <c r="N1155" s="662">
        <v>2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50</v>
      </c>
      <c r="B1156" s="662" t="s">
        <v>575</v>
      </c>
      <c r="C1156" s="662" t="s">
        <v>4577</v>
      </c>
      <c r="D1156" s="743" t="s">
        <v>5978</v>
      </c>
      <c r="E1156" s="744" t="s">
        <v>4590</v>
      </c>
      <c r="F1156" s="662" t="s">
        <v>4572</v>
      </c>
      <c r="G1156" s="662" t="s">
        <v>5558</v>
      </c>
      <c r="H1156" s="662" t="s">
        <v>576</v>
      </c>
      <c r="I1156" s="662" t="s">
        <v>5559</v>
      </c>
      <c r="J1156" s="662" t="s">
        <v>5560</v>
      </c>
      <c r="K1156" s="662" t="s">
        <v>5561</v>
      </c>
      <c r="L1156" s="663">
        <v>0</v>
      </c>
      <c r="M1156" s="663">
        <v>0</v>
      </c>
      <c r="N1156" s="662">
        <v>1</v>
      </c>
      <c r="O1156" s="745">
        <v>0.5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50</v>
      </c>
      <c r="B1157" s="662" t="s">
        <v>575</v>
      </c>
      <c r="C1157" s="662" t="s">
        <v>4577</v>
      </c>
      <c r="D1157" s="743" t="s">
        <v>5978</v>
      </c>
      <c r="E1157" s="744" t="s">
        <v>4590</v>
      </c>
      <c r="F1157" s="662" t="s">
        <v>4572</v>
      </c>
      <c r="G1157" s="662" t="s">
        <v>4598</v>
      </c>
      <c r="H1157" s="662" t="s">
        <v>576</v>
      </c>
      <c r="I1157" s="662" t="s">
        <v>1090</v>
      </c>
      <c r="J1157" s="662" t="s">
        <v>1091</v>
      </c>
      <c r="K1157" s="662" t="s">
        <v>1092</v>
      </c>
      <c r="L1157" s="663">
        <v>85.71</v>
      </c>
      <c r="M1157" s="663">
        <v>257.13</v>
      </c>
      <c r="N1157" s="662">
        <v>3</v>
      </c>
      <c r="O1157" s="745">
        <v>1.5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50</v>
      </c>
      <c r="B1158" s="662" t="s">
        <v>575</v>
      </c>
      <c r="C1158" s="662" t="s">
        <v>4577</v>
      </c>
      <c r="D1158" s="743" t="s">
        <v>5978</v>
      </c>
      <c r="E1158" s="744" t="s">
        <v>4590</v>
      </c>
      <c r="F1158" s="662" t="s">
        <v>4572</v>
      </c>
      <c r="G1158" s="662" t="s">
        <v>4598</v>
      </c>
      <c r="H1158" s="662" t="s">
        <v>576</v>
      </c>
      <c r="I1158" s="662" t="s">
        <v>1090</v>
      </c>
      <c r="J1158" s="662" t="s">
        <v>1091</v>
      </c>
      <c r="K1158" s="662" t="s">
        <v>1092</v>
      </c>
      <c r="L1158" s="663">
        <v>72.55</v>
      </c>
      <c r="M1158" s="663">
        <v>72.55</v>
      </c>
      <c r="N1158" s="662">
        <v>1</v>
      </c>
      <c r="O1158" s="745">
        <v>0.5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50</v>
      </c>
      <c r="B1159" s="662" t="s">
        <v>575</v>
      </c>
      <c r="C1159" s="662" t="s">
        <v>4577</v>
      </c>
      <c r="D1159" s="743" t="s">
        <v>5978</v>
      </c>
      <c r="E1159" s="744" t="s">
        <v>4590</v>
      </c>
      <c r="F1159" s="662" t="s">
        <v>4572</v>
      </c>
      <c r="G1159" s="662" t="s">
        <v>4598</v>
      </c>
      <c r="H1159" s="662" t="s">
        <v>576</v>
      </c>
      <c r="I1159" s="662" t="s">
        <v>5337</v>
      </c>
      <c r="J1159" s="662" t="s">
        <v>4599</v>
      </c>
      <c r="K1159" s="662" t="s">
        <v>1092</v>
      </c>
      <c r="L1159" s="663">
        <v>0</v>
      </c>
      <c r="M1159" s="663">
        <v>0</v>
      </c>
      <c r="N1159" s="662">
        <v>2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50</v>
      </c>
      <c r="B1160" s="662" t="s">
        <v>575</v>
      </c>
      <c r="C1160" s="662" t="s">
        <v>4577</v>
      </c>
      <c r="D1160" s="743" t="s">
        <v>5978</v>
      </c>
      <c r="E1160" s="744" t="s">
        <v>4590</v>
      </c>
      <c r="F1160" s="662" t="s">
        <v>4572</v>
      </c>
      <c r="G1160" s="662" t="s">
        <v>4598</v>
      </c>
      <c r="H1160" s="662" t="s">
        <v>576</v>
      </c>
      <c r="I1160" s="662" t="s">
        <v>713</v>
      </c>
      <c r="J1160" s="662" t="s">
        <v>4599</v>
      </c>
      <c r="K1160" s="662" t="s">
        <v>4600</v>
      </c>
      <c r="L1160" s="663">
        <v>42.85</v>
      </c>
      <c r="M1160" s="663">
        <v>85.7</v>
      </c>
      <c r="N1160" s="662">
        <v>2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50</v>
      </c>
      <c r="B1161" s="662" t="s">
        <v>575</v>
      </c>
      <c r="C1161" s="662" t="s">
        <v>4577</v>
      </c>
      <c r="D1161" s="743" t="s">
        <v>5978</v>
      </c>
      <c r="E1161" s="744" t="s">
        <v>4590</v>
      </c>
      <c r="F1161" s="662" t="s">
        <v>4572</v>
      </c>
      <c r="G1161" s="662" t="s">
        <v>4673</v>
      </c>
      <c r="H1161" s="662" t="s">
        <v>576</v>
      </c>
      <c r="I1161" s="662" t="s">
        <v>5562</v>
      </c>
      <c r="J1161" s="662" t="s">
        <v>5563</v>
      </c>
      <c r="K1161" s="662" t="s">
        <v>4493</v>
      </c>
      <c r="L1161" s="663">
        <v>10.26</v>
      </c>
      <c r="M1161" s="663">
        <v>20.52</v>
      </c>
      <c r="N1161" s="662">
        <v>2</v>
      </c>
      <c r="O1161" s="745">
        <v>0.5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50</v>
      </c>
      <c r="B1162" s="662" t="s">
        <v>575</v>
      </c>
      <c r="C1162" s="662" t="s">
        <v>4577</v>
      </c>
      <c r="D1162" s="743" t="s">
        <v>5978</v>
      </c>
      <c r="E1162" s="744" t="s">
        <v>4590</v>
      </c>
      <c r="F1162" s="662" t="s">
        <v>4572</v>
      </c>
      <c r="G1162" s="662" t="s">
        <v>4673</v>
      </c>
      <c r="H1162" s="662" t="s">
        <v>576</v>
      </c>
      <c r="I1162" s="662" t="s">
        <v>5562</v>
      </c>
      <c r="J1162" s="662" t="s">
        <v>5563</v>
      </c>
      <c r="K1162" s="662" t="s">
        <v>4493</v>
      </c>
      <c r="L1162" s="663">
        <v>9.4</v>
      </c>
      <c r="M1162" s="663">
        <v>18.8</v>
      </c>
      <c r="N1162" s="662">
        <v>2</v>
      </c>
      <c r="O1162" s="745">
        <v>0.5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50</v>
      </c>
      <c r="B1163" s="662" t="s">
        <v>575</v>
      </c>
      <c r="C1163" s="662" t="s">
        <v>4577</v>
      </c>
      <c r="D1163" s="743" t="s">
        <v>5978</v>
      </c>
      <c r="E1163" s="744" t="s">
        <v>4590</v>
      </c>
      <c r="F1163" s="662" t="s">
        <v>4572</v>
      </c>
      <c r="G1163" s="662" t="s">
        <v>4673</v>
      </c>
      <c r="H1163" s="662" t="s">
        <v>1772</v>
      </c>
      <c r="I1163" s="662" t="s">
        <v>1893</v>
      </c>
      <c r="J1163" s="662" t="s">
        <v>4491</v>
      </c>
      <c r="K1163" s="662" t="s">
        <v>4490</v>
      </c>
      <c r="L1163" s="663">
        <v>4.7</v>
      </c>
      <c r="M1163" s="663">
        <v>14.100000000000001</v>
      </c>
      <c r="N1163" s="662">
        <v>3</v>
      </c>
      <c r="O1163" s="745">
        <v>1</v>
      </c>
      <c r="P1163" s="663">
        <v>14.100000000000001</v>
      </c>
      <c r="Q1163" s="678">
        <v>1</v>
      </c>
      <c r="R1163" s="662">
        <v>3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50</v>
      </c>
      <c r="B1164" s="662" t="s">
        <v>575</v>
      </c>
      <c r="C1164" s="662" t="s">
        <v>4577</v>
      </c>
      <c r="D1164" s="743" t="s">
        <v>5978</v>
      </c>
      <c r="E1164" s="744" t="s">
        <v>4590</v>
      </c>
      <c r="F1164" s="662" t="s">
        <v>4572</v>
      </c>
      <c r="G1164" s="662" t="s">
        <v>4673</v>
      </c>
      <c r="H1164" s="662" t="s">
        <v>1772</v>
      </c>
      <c r="I1164" s="662" t="s">
        <v>2045</v>
      </c>
      <c r="J1164" s="662" t="s">
        <v>4492</v>
      </c>
      <c r="K1164" s="662" t="s">
        <v>4493</v>
      </c>
      <c r="L1164" s="663">
        <v>10.26</v>
      </c>
      <c r="M1164" s="663">
        <v>41.04</v>
      </c>
      <c r="N1164" s="662">
        <v>4</v>
      </c>
      <c r="O1164" s="745">
        <v>2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50</v>
      </c>
      <c r="B1165" s="662" t="s">
        <v>575</v>
      </c>
      <c r="C1165" s="662" t="s">
        <v>4577</v>
      </c>
      <c r="D1165" s="743" t="s">
        <v>5978</v>
      </c>
      <c r="E1165" s="744" t="s">
        <v>4590</v>
      </c>
      <c r="F1165" s="662" t="s">
        <v>4572</v>
      </c>
      <c r="G1165" s="662" t="s">
        <v>4673</v>
      </c>
      <c r="H1165" s="662" t="s">
        <v>576</v>
      </c>
      <c r="I1165" s="662" t="s">
        <v>4784</v>
      </c>
      <c r="J1165" s="662" t="s">
        <v>4785</v>
      </c>
      <c r="K1165" s="662" t="s">
        <v>4490</v>
      </c>
      <c r="L1165" s="663">
        <v>5.14</v>
      </c>
      <c r="M1165" s="663">
        <v>15.419999999999998</v>
      </c>
      <c r="N1165" s="662">
        <v>3</v>
      </c>
      <c r="O1165" s="745">
        <v>0.5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50</v>
      </c>
      <c r="B1166" s="662" t="s">
        <v>575</v>
      </c>
      <c r="C1166" s="662" t="s">
        <v>4577</v>
      </c>
      <c r="D1166" s="743" t="s">
        <v>5978</v>
      </c>
      <c r="E1166" s="744" t="s">
        <v>4590</v>
      </c>
      <c r="F1166" s="662" t="s">
        <v>4572</v>
      </c>
      <c r="G1166" s="662" t="s">
        <v>4673</v>
      </c>
      <c r="H1166" s="662" t="s">
        <v>576</v>
      </c>
      <c r="I1166" s="662" t="s">
        <v>4784</v>
      </c>
      <c r="J1166" s="662" t="s">
        <v>4785</v>
      </c>
      <c r="K1166" s="662" t="s">
        <v>4490</v>
      </c>
      <c r="L1166" s="663">
        <v>4.7</v>
      </c>
      <c r="M1166" s="663">
        <v>28.200000000000003</v>
      </c>
      <c r="N1166" s="662">
        <v>6</v>
      </c>
      <c r="O1166" s="745">
        <v>1.5</v>
      </c>
      <c r="P1166" s="663">
        <v>14.100000000000001</v>
      </c>
      <c r="Q1166" s="678">
        <v>0.5</v>
      </c>
      <c r="R1166" s="662">
        <v>3</v>
      </c>
      <c r="S1166" s="678">
        <v>0.5</v>
      </c>
      <c r="T1166" s="745">
        <v>1</v>
      </c>
      <c r="U1166" s="701">
        <v>0.66666666666666663</v>
      </c>
    </row>
    <row r="1167" spans="1:21" ht="14.4" customHeight="1" x14ac:dyDescent="0.3">
      <c r="A1167" s="661">
        <v>50</v>
      </c>
      <c r="B1167" s="662" t="s">
        <v>575</v>
      </c>
      <c r="C1167" s="662" t="s">
        <v>4577</v>
      </c>
      <c r="D1167" s="743" t="s">
        <v>5978</v>
      </c>
      <c r="E1167" s="744" t="s">
        <v>4590</v>
      </c>
      <c r="F1167" s="662" t="s">
        <v>4572</v>
      </c>
      <c r="G1167" s="662" t="s">
        <v>4673</v>
      </c>
      <c r="H1167" s="662" t="s">
        <v>1772</v>
      </c>
      <c r="I1167" s="662" t="s">
        <v>5564</v>
      </c>
      <c r="J1167" s="662" t="s">
        <v>5565</v>
      </c>
      <c r="K1167" s="662" t="s">
        <v>5566</v>
      </c>
      <c r="L1167" s="663">
        <v>16.920000000000002</v>
      </c>
      <c r="M1167" s="663">
        <v>16.920000000000002</v>
      </c>
      <c r="N1167" s="662">
        <v>1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50</v>
      </c>
      <c r="B1168" s="662" t="s">
        <v>575</v>
      </c>
      <c r="C1168" s="662" t="s">
        <v>4577</v>
      </c>
      <c r="D1168" s="743" t="s">
        <v>5978</v>
      </c>
      <c r="E1168" s="744" t="s">
        <v>4590</v>
      </c>
      <c r="F1168" s="662" t="s">
        <v>4572</v>
      </c>
      <c r="G1168" s="662" t="s">
        <v>5567</v>
      </c>
      <c r="H1168" s="662" t="s">
        <v>576</v>
      </c>
      <c r="I1168" s="662" t="s">
        <v>5568</v>
      </c>
      <c r="J1168" s="662" t="s">
        <v>5569</v>
      </c>
      <c r="K1168" s="662" t="s">
        <v>5570</v>
      </c>
      <c r="L1168" s="663">
        <v>0</v>
      </c>
      <c r="M1168" s="663">
        <v>0</v>
      </c>
      <c r="N1168" s="662">
        <v>1</v>
      </c>
      <c r="O1168" s="745">
        <v>0.5</v>
      </c>
      <c r="P1168" s="663">
        <v>0</v>
      </c>
      <c r="Q1168" s="678"/>
      <c r="R1168" s="662">
        <v>1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50</v>
      </c>
      <c r="B1169" s="662" t="s">
        <v>575</v>
      </c>
      <c r="C1169" s="662" t="s">
        <v>4577</v>
      </c>
      <c r="D1169" s="743" t="s">
        <v>5978</v>
      </c>
      <c r="E1169" s="744" t="s">
        <v>4590</v>
      </c>
      <c r="F1169" s="662" t="s">
        <v>4572</v>
      </c>
      <c r="G1169" s="662" t="s">
        <v>4601</v>
      </c>
      <c r="H1169" s="662" t="s">
        <v>1772</v>
      </c>
      <c r="I1169" s="662" t="s">
        <v>1794</v>
      </c>
      <c r="J1169" s="662" t="s">
        <v>1795</v>
      </c>
      <c r="K1169" s="662" t="s">
        <v>4373</v>
      </c>
      <c r="L1169" s="663">
        <v>72</v>
      </c>
      <c r="M1169" s="663">
        <v>144</v>
      </c>
      <c r="N1169" s="662">
        <v>2</v>
      </c>
      <c r="O1169" s="745">
        <v>1</v>
      </c>
      <c r="P1169" s="663">
        <v>144</v>
      </c>
      <c r="Q1169" s="678">
        <v>1</v>
      </c>
      <c r="R1169" s="662">
        <v>2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50</v>
      </c>
      <c r="B1170" s="662" t="s">
        <v>575</v>
      </c>
      <c r="C1170" s="662" t="s">
        <v>4577</v>
      </c>
      <c r="D1170" s="743" t="s">
        <v>5978</v>
      </c>
      <c r="E1170" s="744" t="s">
        <v>4590</v>
      </c>
      <c r="F1170" s="662" t="s">
        <v>4572</v>
      </c>
      <c r="G1170" s="662" t="s">
        <v>4601</v>
      </c>
      <c r="H1170" s="662" t="s">
        <v>1772</v>
      </c>
      <c r="I1170" s="662" t="s">
        <v>1798</v>
      </c>
      <c r="J1170" s="662" t="s">
        <v>1795</v>
      </c>
      <c r="K1170" s="662" t="s">
        <v>4374</v>
      </c>
      <c r="L1170" s="663">
        <v>144.01</v>
      </c>
      <c r="M1170" s="663">
        <v>2304.16</v>
      </c>
      <c r="N1170" s="662">
        <v>16</v>
      </c>
      <c r="O1170" s="745">
        <v>5.5</v>
      </c>
      <c r="P1170" s="663">
        <v>576.04</v>
      </c>
      <c r="Q1170" s="678">
        <v>0.25</v>
      </c>
      <c r="R1170" s="662">
        <v>4</v>
      </c>
      <c r="S1170" s="678">
        <v>0.25</v>
      </c>
      <c r="T1170" s="745">
        <v>1.5</v>
      </c>
      <c r="U1170" s="701">
        <v>0.27272727272727271</v>
      </c>
    </row>
    <row r="1171" spans="1:21" ht="14.4" customHeight="1" x14ac:dyDescent="0.3">
      <c r="A1171" s="661">
        <v>50</v>
      </c>
      <c r="B1171" s="662" t="s">
        <v>575</v>
      </c>
      <c r="C1171" s="662" t="s">
        <v>4577</v>
      </c>
      <c r="D1171" s="743" t="s">
        <v>5978</v>
      </c>
      <c r="E1171" s="744" t="s">
        <v>4590</v>
      </c>
      <c r="F1171" s="662" t="s">
        <v>4572</v>
      </c>
      <c r="G1171" s="662" t="s">
        <v>4674</v>
      </c>
      <c r="H1171" s="662" t="s">
        <v>576</v>
      </c>
      <c r="I1171" s="662" t="s">
        <v>5571</v>
      </c>
      <c r="J1171" s="662" t="s">
        <v>1135</v>
      </c>
      <c r="K1171" s="662" t="s">
        <v>3128</v>
      </c>
      <c r="L1171" s="663">
        <v>0</v>
      </c>
      <c r="M1171" s="663">
        <v>0</v>
      </c>
      <c r="N1171" s="662">
        <v>2</v>
      </c>
      <c r="O1171" s="745">
        <v>1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50</v>
      </c>
      <c r="B1172" s="662" t="s">
        <v>575</v>
      </c>
      <c r="C1172" s="662" t="s">
        <v>4577</v>
      </c>
      <c r="D1172" s="743" t="s">
        <v>5978</v>
      </c>
      <c r="E1172" s="744" t="s">
        <v>4590</v>
      </c>
      <c r="F1172" s="662" t="s">
        <v>4572</v>
      </c>
      <c r="G1172" s="662" t="s">
        <v>4674</v>
      </c>
      <c r="H1172" s="662" t="s">
        <v>576</v>
      </c>
      <c r="I1172" s="662" t="s">
        <v>3127</v>
      </c>
      <c r="J1172" s="662" t="s">
        <v>1135</v>
      </c>
      <c r="K1172" s="662" t="s">
        <v>3128</v>
      </c>
      <c r="L1172" s="663">
        <v>245.74</v>
      </c>
      <c r="M1172" s="663">
        <v>245.74</v>
      </c>
      <c r="N1172" s="662">
        <v>1</v>
      </c>
      <c r="O1172" s="745">
        <v>1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50</v>
      </c>
      <c r="B1173" s="662" t="s">
        <v>575</v>
      </c>
      <c r="C1173" s="662" t="s">
        <v>4577</v>
      </c>
      <c r="D1173" s="743" t="s">
        <v>5978</v>
      </c>
      <c r="E1173" s="744" t="s">
        <v>4590</v>
      </c>
      <c r="F1173" s="662" t="s">
        <v>4572</v>
      </c>
      <c r="G1173" s="662" t="s">
        <v>4674</v>
      </c>
      <c r="H1173" s="662" t="s">
        <v>576</v>
      </c>
      <c r="I1173" s="662" t="s">
        <v>1128</v>
      </c>
      <c r="J1173" s="662" t="s">
        <v>1129</v>
      </c>
      <c r="K1173" s="662" t="s">
        <v>1130</v>
      </c>
      <c r="L1173" s="663">
        <v>103.64</v>
      </c>
      <c r="M1173" s="663">
        <v>103.64</v>
      </c>
      <c r="N1173" s="662">
        <v>1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50</v>
      </c>
      <c r="B1174" s="662" t="s">
        <v>575</v>
      </c>
      <c r="C1174" s="662" t="s">
        <v>4577</v>
      </c>
      <c r="D1174" s="743" t="s">
        <v>5978</v>
      </c>
      <c r="E1174" s="744" t="s">
        <v>4590</v>
      </c>
      <c r="F1174" s="662" t="s">
        <v>4572</v>
      </c>
      <c r="G1174" s="662" t="s">
        <v>4674</v>
      </c>
      <c r="H1174" s="662" t="s">
        <v>576</v>
      </c>
      <c r="I1174" s="662" t="s">
        <v>5572</v>
      </c>
      <c r="J1174" s="662" t="s">
        <v>5573</v>
      </c>
      <c r="K1174" s="662" t="s">
        <v>3128</v>
      </c>
      <c r="L1174" s="663">
        <v>258.92</v>
      </c>
      <c r="M1174" s="663">
        <v>517.84</v>
      </c>
      <c r="N1174" s="662">
        <v>2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50</v>
      </c>
      <c r="B1175" s="662" t="s">
        <v>575</v>
      </c>
      <c r="C1175" s="662" t="s">
        <v>4577</v>
      </c>
      <c r="D1175" s="743" t="s">
        <v>5978</v>
      </c>
      <c r="E1175" s="744" t="s">
        <v>4590</v>
      </c>
      <c r="F1175" s="662" t="s">
        <v>4572</v>
      </c>
      <c r="G1175" s="662" t="s">
        <v>4674</v>
      </c>
      <c r="H1175" s="662" t="s">
        <v>576</v>
      </c>
      <c r="I1175" s="662" t="s">
        <v>5572</v>
      </c>
      <c r="J1175" s="662" t="s">
        <v>5573</v>
      </c>
      <c r="K1175" s="662" t="s">
        <v>3128</v>
      </c>
      <c r="L1175" s="663">
        <v>245.74</v>
      </c>
      <c r="M1175" s="663">
        <v>491.48</v>
      </c>
      <c r="N1175" s="662">
        <v>2</v>
      </c>
      <c r="O1175" s="745">
        <v>1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50</v>
      </c>
      <c r="B1176" s="662" t="s">
        <v>575</v>
      </c>
      <c r="C1176" s="662" t="s">
        <v>4577</v>
      </c>
      <c r="D1176" s="743" t="s">
        <v>5978</v>
      </c>
      <c r="E1176" s="744" t="s">
        <v>4590</v>
      </c>
      <c r="F1176" s="662" t="s">
        <v>4572</v>
      </c>
      <c r="G1176" s="662" t="s">
        <v>4674</v>
      </c>
      <c r="H1176" s="662" t="s">
        <v>576</v>
      </c>
      <c r="I1176" s="662" t="s">
        <v>5572</v>
      </c>
      <c r="J1176" s="662" t="s">
        <v>5573</v>
      </c>
      <c r="K1176" s="662" t="s">
        <v>3128</v>
      </c>
      <c r="L1176" s="663">
        <v>207.27</v>
      </c>
      <c r="M1176" s="663">
        <v>414.54</v>
      </c>
      <c r="N1176" s="662">
        <v>2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50</v>
      </c>
      <c r="B1177" s="662" t="s">
        <v>575</v>
      </c>
      <c r="C1177" s="662" t="s">
        <v>4577</v>
      </c>
      <c r="D1177" s="743" t="s">
        <v>5978</v>
      </c>
      <c r="E1177" s="744" t="s">
        <v>4590</v>
      </c>
      <c r="F1177" s="662" t="s">
        <v>4572</v>
      </c>
      <c r="G1177" s="662" t="s">
        <v>4674</v>
      </c>
      <c r="H1177" s="662" t="s">
        <v>576</v>
      </c>
      <c r="I1177" s="662" t="s">
        <v>5574</v>
      </c>
      <c r="J1177" s="662" t="s">
        <v>5339</v>
      </c>
      <c r="K1177" s="662" t="s">
        <v>1130</v>
      </c>
      <c r="L1177" s="663">
        <v>194.24</v>
      </c>
      <c r="M1177" s="663">
        <v>388.48</v>
      </c>
      <c r="N1177" s="662">
        <v>2</v>
      </c>
      <c r="O1177" s="745">
        <v>2</v>
      </c>
      <c r="P1177" s="663">
        <v>194.24</v>
      </c>
      <c r="Q1177" s="678">
        <v>0.5</v>
      </c>
      <c r="R1177" s="662">
        <v>1</v>
      </c>
      <c r="S1177" s="678">
        <v>0.5</v>
      </c>
      <c r="T1177" s="745">
        <v>1</v>
      </c>
      <c r="U1177" s="701">
        <v>0.5</v>
      </c>
    </row>
    <row r="1178" spans="1:21" ht="14.4" customHeight="1" x14ac:dyDescent="0.3">
      <c r="A1178" s="661">
        <v>50</v>
      </c>
      <c r="B1178" s="662" t="s">
        <v>575</v>
      </c>
      <c r="C1178" s="662" t="s">
        <v>4577</v>
      </c>
      <c r="D1178" s="743" t="s">
        <v>5978</v>
      </c>
      <c r="E1178" s="744" t="s">
        <v>4590</v>
      </c>
      <c r="F1178" s="662" t="s">
        <v>4572</v>
      </c>
      <c r="G1178" s="662" t="s">
        <v>4674</v>
      </c>
      <c r="H1178" s="662" t="s">
        <v>576</v>
      </c>
      <c r="I1178" s="662" t="s">
        <v>5574</v>
      </c>
      <c r="J1178" s="662" t="s">
        <v>5339</v>
      </c>
      <c r="K1178" s="662" t="s">
        <v>1130</v>
      </c>
      <c r="L1178" s="663">
        <v>122.87</v>
      </c>
      <c r="M1178" s="663">
        <v>122.87</v>
      </c>
      <c r="N1178" s="662">
        <v>1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50</v>
      </c>
      <c r="B1179" s="662" t="s">
        <v>575</v>
      </c>
      <c r="C1179" s="662" t="s">
        <v>4577</v>
      </c>
      <c r="D1179" s="743" t="s">
        <v>5978</v>
      </c>
      <c r="E1179" s="744" t="s">
        <v>4590</v>
      </c>
      <c r="F1179" s="662" t="s">
        <v>4572</v>
      </c>
      <c r="G1179" s="662" t="s">
        <v>4674</v>
      </c>
      <c r="H1179" s="662" t="s">
        <v>576</v>
      </c>
      <c r="I1179" s="662" t="s">
        <v>5574</v>
      </c>
      <c r="J1179" s="662" t="s">
        <v>5339</v>
      </c>
      <c r="K1179" s="662" t="s">
        <v>1130</v>
      </c>
      <c r="L1179" s="663">
        <v>103.64</v>
      </c>
      <c r="M1179" s="663">
        <v>207.28</v>
      </c>
      <c r="N1179" s="662">
        <v>2</v>
      </c>
      <c r="O1179" s="745">
        <v>1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50</v>
      </c>
      <c r="B1180" s="662" t="s">
        <v>575</v>
      </c>
      <c r="C1180" s="662" t="s">
        <v>4577</v>
      </c>
      <c r="D1180" s="743" t="s">
        <v>5978</v>
      </c>
      <c r="E1180" s="744" t="s">
        <v>4590</v>
      </c>
      <c r="F1180" s="662" t="s">
        <v>4572</v>
      </c>
      <c r="G1180" s="662" t="s">
        <v>4674</v>
      </c>
      <c r="H1180" s="662" t="s">
        <v>576</v>
      </c>
      <c r="I1180" s="662" t="s">
        <v>5575</v>
      </c>
      <c r="J1180" s="662" t="s">
        <v>5573</v>
      </c>
      <c r="K1180" s="662" t="s">
        <v>5576</v>
      </c>
      <c r="L1180" s="663">
        <v>0</v>
      </c>
      <c r="M1180" s="663">
        <v>0</v>
      </c>
      <c r="N1180" s="662">
        <v>1</v>
      </c>
      <c r="O1180" s="745">
        <v>0.5</v>
      </c>
      <c r="P1180" s="663"/>
      <c r="Q1180" s="678"/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50</v>
      </c>
      <c r="B1181" s="662" t="s">
        <v>575</v>
      </c>
      <c r="C1181" s="662" t="s">
        <v>4577</v>
      </c>
      <c r="D1181" s="743" t="s">
        <v>5978</v>
      </c>
      <c r="E1181" s="744" t="s">
        <v>4590</v>
      </c>
      <c r="F1181" s="662" t="s">
        <v>4572</v>
      </c>
      <c r="G1181" s="662" t="s">
        <v>5577</v>
      </c>
      <c r="H1181" s="662" t="s">
        <v>576</v>
      </c>
      <c r="I1181" s="662" t="s">
        <v>2253</v>
      </c>
      <c r="J1181" s="662" t="s">
        <v>2243</v>
      </c>
      <c r="K1181" s="662" t="s">
        <v>5578</v>
      </c>
      <c r="L1181" s="663">
        <v>61.44</v>
      </c>
      <c r="M1181" s="663">
        <v>184.32</v>
      </c>
      <c r="N1181" s="662">
        <v>3</v>
      </c>
      <c r="O1181" s="745">
        <v>1.5</v>
      </c>
      <c r="P1181" s="663">
        <v>184.32</v>
      </c>
      <c r="Q1181" s="678">
        <v>1</v>
      </c>
      <c r="R1181" s="662">
        <v>3</v>
      </c>
      <c r="S1181" s="678">
        <v>1</v>
      </c>
      <c r="T1181" s="745">
        <v>1.5</v>
      </c>
      <c r="U1181" s="701">
        <v>1</v>
      </c>
    </row>
    <row r="1182" spans="1:21" ht="14.4" customHeight="1" x14ac:dyDescent="0.3">
      <c r="A1182" s="661">
        <v>50</v>
      </c>
      <c r="B1182" s="662" t="s">
        <v>575</v>
      </c>
      <c r="C1182" s="662" t="s">
        <v>4577</v>
      </c>
      <c r="D1182" s="743" t="s">
        <v>5978</v>
      </c>
      <c r="E1182" s="744" t="s">
        <v>4590</v>
      </c>
      <c r="F1182" s="662" t="s">
        <v>4572</v>
      </c>
      <c r="G1182" s="662" t="s">
        <v>4677</v>
      </c>
      <c r="H1182" s="662" t="s">
        <v>1772</v>
      </c>
      <c r="I1182" s="662" t="s">
        <v>2290</v>
      </c>
      <c r="J1182" s="662" t="s">
        <v>2116</v>
      </c>
      <c r="K1182" s="662" t="s">
        <v>4420</v>
      </c>
      <c r="L1182" s="663">
        <v>150.04</v>
      </c>
      <c r="M1182" s="663">
        <v>150.04</v>
      </c>
      <c r="N1182" s="662">
        <v>1</v>
      </c>
      <c r="O1182" s="745">
        <v>1</v>
      </c>
      <c r="P1182" s="663">
        <v>150.04</v>
      </c>
      <c r="Q1182" s="678">
        <v>1</v>
      </c>
      <c r="R1182" s="662">
        <v>1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50</v>
      </c>
      <c r="B1183" s="662" t="s">
        <v>575</v>
      </c>
      <c r="C1183" s="662" t="s">
        <v>4577</v>
      </c>
      <c r="D1183" s="743" t="s">
        <v>5978</v>
      </c>
      <c r="E1183" s="744" t="s">
        <v>4590</v>
      </c>
      <c r="F1183" s="662" t="s">
        <v>4572</v>
      </c>
      <c r="G1183" s="662" t="s">
        <v>4677</v>
      </c>
      <c r="H1183" s="662" t="s">
        <v>1772</v>
      </c>
      <c r="I1183" s="662" t="s">
        <v>2115</v>
      </c>
      <c r="J1183" s="662" t="s">
        <v>2116</v>
      </c>
      <c r="K1183" s="662" t="s">
        <v>4419</v>
      </c>
      <c r="L1183" s="663">
        <v>225.06</v>
      </c>
      <c r="M1183" s="663">
        <v>450.12</v>
      </c>
      <c r="N1183" s="662">
        <v>2</v>
      </c>
      <c r="O1183" s="745">
        <v>2</v>
      </c>
      <c r="P1183" s="663">
        <v>450.12</v>
      </c>
      <c r="Q1183" s="678">
        <v>1</v>
      </c>
      <c r="R1183" s="662">
        <v>2</v>
      </c>
      <c r="S1183" s="678">
        <v>1</v>
      </c>
      <c r="T1183" s="745">
        <v>2</v>
      </c>
      <c r="U1183" s="701">
        <v>1</v>
      </c>
    </row>
    <row r="1184" spans="1:21" ht="14.4" customHeight="1" x14ac:dyDescent="0.3">
      <c r="A1184" s="661">
        <v>50</v>
      </c>
      <c r="B1184" s="662" t="s">
        <v>575</v>
      </c>
      <c r="C1184" s="662" t="s">
        <v>4577</v>
      </c>
      <c r="D1184" s="743" t="s">
        <v>5978</v>
      </c>
      <c r="E1184" s="744" t="s">
        <v>4590</v>
      </c>
      <c r="F1184" s="662" t="s">
        <v>4572</v>
      </c>
      <c r="G1184" s="662" t="s">
        <v>5477</v>
      </c>
      <c r="H1184" s="662" t="s">
        <v>576</v>
      </c>
      <c r="I1184" s="662" t="s">
        <v>5478</v>
      </c>
      <c r="J1184" s="662" t="s">
        <v>5479</v>
      </c>
      <c r="K1184" s="662" t="s">
        <v>5480</v>
      </c>
      <c r="L1184" s="663">
        <v>53.38</v>
      </c>
      <c r="M1184" s="663">
        <v>106.76</v>
      </c>
      <c r="N1184" s="662">
        <v>2</v>
      </c>
      <c r="O1184" s="745">
        <v>2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50</v>
      </c>
      <c r="B1185" s="662" t="s">
        <v>575</v>
      </c>
      <c r="C1185" s="662" t="s">
        <v>4577</v>
      </c>
      <c r="D1185" s="743" t="s">
        <v>5978</v>
      </c>
      <c r="E1185" s="744" t="s">
        <v>4590</v>
      </c>
      <c r="F1185" s="662" t="s">
        <v>4572</v>
      </c>
      <c r="G1185" s="662" t="s">
        <v>5236</v>
      </c>
      <c r="H1185" s="662" t="s">
        <v>576</v>
      </c>
      <c r="I1185" s="662" t="s">
        <v>5579</v>
      </c>
      <c r="J1185" s="662" t="s">
        <v>5238</v>
      </c>
      <c r="K1185" s="662" t="s">
        <v>1140</v>
      </c>
      <c r="L1185" s="663">
        <v>386.77</v>
      </c>
      <c r="M1185" s="663">
        <v>4641.24</v>
      </c>
      <c r="N1185" s="662">
        <v>12</v>
      </c>
      <c r="O1185" s="745">
        <v>1.5</v>
      </c>
      <c r="P1185" s="663">
        <v>1547.08</v>
      </c>
      <c r="Q1185" s="678">
        <v>0.33333333333333331</v>
      </c>
      <c r="R1185" s="662">
        <v>4</v>
      </c>
      <c r="S1185" s="678">
        <v>0.33333333333333331</v>
      </c>
      <c r="T1185" s="745">
        <v>0.5</v>
      </c>
      <c r="U1185" s="701">
        <v>0.33333333333333331</v>
      </c>
    </row>
    <row r="1186" spans="1:21" ht="14.4" customHeight="1" x14ac:dyDescent="0.3">
      <c r="A1186" s="661">
        <v>50</v>
      </c>
      <c r="B1186" s="662" t="s">
        <v>575</v>
      </c>
      <c r="C1186" s="662" t="s">
        <v>4577</v>
      </c>
      <c r="D1186" s="743" t="s">
        <v>5978</v>
      </c>
      <c r="E1186" s="744" t="s">
        <v>4590</v>
      </c>
      <c r="F1186" s="662" t="s">
        <v>4572</v>
      </c>
      <c r="G1186" s="662" t="s">
        <v>4602</v>
      </c>
      <c r="H1186" s="662" t="s">
        <v>1772</v>
      </c>
      <c r="I1186" s="662" t="s">
        <v>4678</v>
      </c>
      <c r="J1186" s="662" t="s">
        <v>4679</v>
      </c>
      <c r="K1186" s="662" t="s">
        <v>4680</v>
      </c>
      <c r="L1186" s="663">
        <v>278.64</v>
      </c>
      <c r="M1186" s="663">
        <v>5294.16</v>
      </c>
      <c r="N1186" s="662">
        <v>19</v>
      </c>
      <c r="O1186" s="745">
        <v>3.5</v>
      </c>
      <c r="P1186" s="663">
        <v>1671.84</v>
      </c>
      <c r="Q1186" s="678">
        <v>0.31578947368421051</v>
      </c>
      <c r="R1186" s="662">
        <v>6</v>
      </c>
      <c r="S1186" s="678">
        <v>0.31578947368421051</v>
      </c>
      <c r="T1186" s="745">
        <v>1</v>
      </c>
      <c r="U1186" s="701">
        <v>0.2857142857142857</v>
      </c>
    </row>
    <row r="1187" spans="1:21" ht="14.4" customHeight="1" x14ac:dyDescent="0.3">
      <c r="A1187" s="661">
        <v>50</v>
      </c>
      <c r="B1187" s="662" t="s">
        <v>575</v>
      </c>
      <c r="C1187" s="662" t="s">
        <v>4577</v>
      </c>
      <c r="D1187" s="743" t="s">
        <v>5978</v>
      </c>
      <c r="E1187" s="744" t="s">
        <v>4590</v>
      </c>
      <c r="F1187" s="662" t="s">
        <v>4572</v>
      </c>
      <c r="G1187" s="662" t="s">
        <v>4602</v>
      </c>
      <c r="H1187" s="662" t="s">
        <v>576</v>
      </c>
      <c r="I1187" s="662" t="s">
        <v>5580</v>
      </c>
      <c r="J1187" s="662" t="s">
        <v>4794</v>
      </c>
      <c r="K1187" s="662" t="s">
        <v>1927</v>
      </c>
      <c r="L1187" s="663">
        <v>353.18</v>
      </c>
      <c r="M1187" s="663">
        <v>353.18</v>
      </c>
      <c r="N1187" s="662">
        <v>1</v>
      </c>
      <c r="O1187" s="745">
        <v>0.5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50</v>
      </c>
      <c r="B1188" s="662" t="s">
        <v>575</v>
      </c>
      <c r="C1188" s="662" t="s">
        <v>4577</v>
      </c>
      <c r="D1188" s="743" t="s">
        <v>5978</v>
      </c>
      <c r="E1188" s="744" t="s">
        <v>4590</v>
      </c>
      <c r="F1188" s="662" t="s">
        <v>4572</v>
      </c>
      <c r="G1188" s="662" t="s">
        <v>4602</v>
      </c>
      <c r="H1188" s="662" t="s">
        <v>1772</v>
      </c>
      <c r="I1188" s="662" t="s">
        <v>4603</v>
      </c>
      <c r="J1188" s="662" t="s">
        <v>4604</v>
      </c>
      <c r="K1188" s="662" t="s">
        <v>1847</v>
      </c>
      <c r="L1188" s="663">
        <v>58.86</v>
      </c>
      <c r="M1188" s="663">
        <v>176.57999999999998</v>
      </c>
      <c r="N1188" s="662">
        <v>3</v>
      </c>
      <c r="O1188" s="745">
        <v>0.5</v>
      </c>
      <c r="P1188" s="663">
        <v>176.57999999999998</v>
      </c>
      <c r="Q1188" s="678">
        <v>1</v>
      </c>
      <c r="R1188" s="662">
        <v>3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50</v>
      </c>
      <c r="B1189" s="662" t="s">
        <v>575</v>
      </c>
      <c r="C1189" s="662" t="s">
        <v>4577</v>
      </c>
      <c r="D1189" s="743" t="s">
        <v>5978</v>
      </c>
      <c r="E1189" s="744" t="s">
        <v>4590</v>
      </c>
      <c r="F1189" s="662" t="s">
        <v>4572</v>
      </c>
      <c r="G1189" s="662" t="s">
        <v>4602</v>
      </c>
      <c r="H1189" s="662" t="s">
        <v>1772</v>
      </c>
      <c r="I1189" s="662" t="s">
        <v>5341</v>
      </c>
      <c r="J1189" s="662" t="s">
        <v>4604</v>
      </c>
      <c r="K1189" s="662" t="s">
        <v>1673</v>
      </c>
      <c r="L1189" s="663">
        <v>196.21</v>
      </c>
      <c r="M1189" s="663">
        <v>196.21</v>
      </c>
      <c r="N1189" s="662">
        <v>1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50</v>
      </c>
      <c r="B1190" s="662" t="s">
        <v>575</v>
      </c>
      <c r="C1190" s="662" t="s">
        <v>4577</v>
      </c>
      <c r="D1190" s="743" t="s">
        <v>5978</v>
      </c>
      <c r="E1190" s="744" t="s">
        <v>4590</v>
      </c>
      <c r="F1190" s="662" t="s">
        <v>4572</v>
      </c>
      <c r="G1190" s="662" t="s">
        <v>4602</v>
      </c>
      <c r="H1190" s="662" t="s">
        <v>1772</v>
      </c>
      <c r="I1190" s="662" t="s">
        <v>1905</v>
      </c>
      <c r="J1190" s="662" t="s">
        <v>1906</v>
      </c>
      <c r="K1190" s="662" t="s">
        <v>4393</v>
      </c>
      <c r="L1190" s="663">
        <v>416.37</v>
      </c>
      <c r="M1190" s="663">
        <v>3330.96</v>
      </c>
      <c r="N1190" s="662">
        <v>8</v>
      </c>
      <c r="O1190" s="745">
        <v>5</v>
      </c>
      <c r="P1190" s="663">
        <v>1665.48</v>
      </c>
      <c r="Q1190" s="678">
        <v>0.5</v>
      </c>
      <c r="R1190" s="662">
        <v>4</v>
      </c>
      <c r="S1190" s="678">
        <v>0.5</v>
      </c>
      <c r="T1190" s="745">
        <v>3</v>
      </c>
      <c r="U1190" s="701">
        <v>0.6</v>
      </c>
    </row>
    <row r="1191" spans="1:21" ht="14.4" customHeight="1" x14ac:dyDescent="0.3">
      <c r="A1191" s="661">
        <v>50</v>
      </c>
      <c r="B1191" s="662" t="s">
        <v>575</v>
      </c>
      <c r="C1191" s="662" t="s">
        <v>4577</v>
      </c>
      <c r="D1191" s="743" t="s">
        <v>5978</v>
      </c>
      <c r="E1191" s="744" t="s">
        <v>4590</v>
      </c>
      <c r="F1191" s="662" t="s">
        <v>4572</v>
      </c>
      <c r="G1191" s="662" t="s">
        <v>4602</v>
      </c>
      <c r="H1191" s="662" t="s">
        <v>1772</v>
      </c>
      <c r="I1191" s="662" t="s">
        <v>1905</v>
      </c>
      <c r="J1191" s="662" t="s">
        <v>1906</v>
      </c>
      <c r="K1191" s="662" t="s">
        <v>4393</v>
      </c>
      <c r="L1191" s="663">
        <v>392.42</v>
      </c>
      <c r="M1191" s="663">
        <v>4709.04</v>
      </c>
      <c r="N1191" s="662">
        <v>12</v>
      </c>
      <c r="O1191" s="745">
        <v>8.5</v>
      </c>
      <c r="P1191" s="663">
        <v>2746.94</v>
      </c>
      <c r="Q1191" s="678">
        <v>0.58333333333333337</v>
      </c>
      <c r="R1191" s="662">
        <v>7</v>
      </c>
      <c r="S1191" s="678">
        <v>0.58333333333333337</v>
      </c>
      <c r="T1191" s="745">
        <v>5</v>
      </c>
      <c r="U1191" s="701">
        <v>0.58823529411764708</v>
      </c>
    </row>
    <row r="1192" spans="1:21" ht="14.4" customHeight="1" x14ac:dyDescent="0.3">
      <c r="A1192" s="661">
        <v>50</v>
      </c>
      <c r="B1192" s="662" t="s">
        <v>575</v>
      </c>
      <c r="C1192" s="662" t="s">
        <v>4577</v>
      </c>
      <c r="D1192" s="743" t="s">
        <v>5978</v>
      </c>
      <c r="E1192" s="744" t="s">
        <v>4590</v>
      </c>
      <c r="F1192" s="662" t="s">
        <v>4572</v>
      </c>
      <c r="G1192" s="662" t="s">
        <v>4602</v>
      </c>
      <c r="H1192" s="662" t="s">
        <v>1772</v>
      </c>
      <c r="I1192" s="662" t="s">
        <v>1986</v>
      </c>
      <c r="J1192" s="662" t="s">
        <v>1987</v>
      </c>
      <c r="K1192" s="662" t="s">
        <v>4394</v>
      </c>
      <c r="L1192" s="663">
        <v>643.69000000000005</v>
      </c>
      <c r="M1192" s="663">
        <v>2574.7600000000002</v>
      </c>
      <c r="N1192" s="662">
        <v>4</v>
      </c>
      <c r="O1192" s="745">
        <v>2</v>
      </c>
      <c r="P1192" s="663">
        <v>643.69000000000005</v>
      </c>
      <c r="Q1192" s="678">
        <v>0.25</v>
      </c>
      <c r="R1192" s="662">
        <v>1</v>
      </c>
      <c r="S1192" s="678">
        <v>0.25</v>
      </c>
      <c r="T1192" s="745">
        <v>0.5</v>
      </c>
      <c r="U1192" s="701">
        <v>0.25</v>
      </c>
    </row>
    <row r="1193" spans="1:21" ht="14.4" customHeight="1" x14ac:dyDescent="0.3">
      <c r="A1193" s="661">
        <v>50</v>
      </c>
      <c r="B1193" s="662" t="s">
        <v>575</v>
      </c>
      <c r="C1193" s="662" t="s">
        <v>4577</v>
      </c>
      <c r="D1193" s="743" t="s">
        <v>5978</v>
      </c>
      <c r="E1193" s="744" t="s">
        <v>4590</v>
      </c>
      <c r="F1193" s="662" t="s">
        <v>4572</v>
      </c>
      <c r="G1193" s="662" t="s">
        <v>4602</v>
      </c>
      <c r="H1193" s="662" t="s">
        <v>1772</v>
      </c>
      <c r="I1193" s="662" t="s">
        <v>1986</v>
      </c>
      <c r="J1193" s="662" t="s">
        <v>1987</v>
      </c>
      <c r="K1193" s="662" t="s">
        <v>4394</v>
      </c>
      <c r="L1193" s="663">
        <v>603.73</v>
      </c>
      <c r="M1193" s="663">
        <v>11470.869999999999</v>
      </c>
      <c r="N1193" s="662">
        <v>19</v>
      </c>
      <c r="O1193" s="745">
        <v>11.5</v>
      </c>
      <c r="P1193" s="663">
        <v>3622.38</v>
      </c>
      <c r="Q1193" s="678">
        <v>0.31578947368421056</v>
      </c>
      <c r="R1193" s="662">
        <v>6</v>
      </c>
      <c r="S1193" s="678">
        <v>0.31578947368421051</v>
      </c>
      <c r="T1193" s="745">
        <v>3.5</v>
      </c>
      <c r="U1193" s="701">
        <v>0.30434782608695654</v>
      </c>
    </row>
    <row r="1194" spans="1:21" ht="14.4" customHeight="1" x14ac:dyDescent="0.3">
      <c r="A1194" s="661">
        <v>50</v>
      </c>
      <c r="B1194" s="662" t="s">
        <v>575</v>
      </c>
      <c r="C1194" s="662" t="s">
        <v>4577</v>
      </c>
      <c r="D1194" s="743" t="s">
        <v>5978</v>
      </c>
      <c r="E1194" s="744" t="s">
        <v>4590</v>
      </c>
      <c r="F1194" s="662" t="s">
        <v>4572</v>
      </c>
      <c r="G1194" s="662" t="s">
        <v>5035</v>
      </c>
      <c r="H1194" s="662" t="s">
        <v>1772</v>
      </c>
      <c r="I1194" s="662" t="s">
        <v>5342</v>
      </c>
      <c r="J1194" s="662" t="s">
        <v>5037</v>
      </c>
      <c r="K1194" s="662" t="s">
        <v>1691</v>
      </c>
      <c r="L1194" s="663">
        <v>739.33</v>
      </c>
      <c r="M1194" s="663">
        <v>7393.3</v>
      </c>
      <c r="N1194" s="662">
        <v>10</v>
      </c>
      <c r="O1194" s="745">
        <v>8</v>
      </c>
      <c r="P1194" s="663">
        <v>3696.65</v>
      </c>
      <c r="Q1194" s="678">
        <v>0.5</v>
      </c>
      <c r="R1194" s="662">
        <v>5</v>
      </c>
      <c r="S1194" s="678">
        <v>0.5</v>
      </c>
      <c r="T1194" s="745">
        <v>3.5</v>
      </c>
      <c r="U1194" s="701">
        <v>0.4375</v>
      </c>
    </row>
    <row r="1195" spans="1:21" ht="14.4" customHeight="1" x14ac:dyDescent="0.3">
      <c r="A1195" s="661">
        <v>50</v>
      </c>
      <c r="B1195" s="662" t="s">
        <v>575</v>
      </c>
      <c r="C1195" s="662" t="s">
        <v>4577</v>
      </c>
      <c r="D1195" s="743" t="s">
        <v>5978</v>
      </c>
      <c r="E1195" s="744" t="s">
        <v>4590</v>
      </c>
      <c r="F1195" s="662" t="s">
        <v>4572</v>
      </c>
      <c r="G1195" s="662" t="s">
        <v>5035</v>
      </c>
      <c r="H1195" s="662" t="s">
        <v>1772</v>
      </c>
      <c r="I1195" s="662" t="s">
        <v>5581</v>
      </c>
      <c r="J1195" s="662" t="s">
        <v>5037</v>
      </c>
      <c r="K1195" s="662" t="s">
        <v>1691</v>
      </c>
      <c r="L1195" s="663">
        <v>0</v>
      </c>
      <c r="M1195" s="663">
        <v>0</v>
      </c>
      <c r="N1195" s="662">
        <v>9</v>
      </c>
      <c r="O1195" s="745">
        <v>6</v>
      </c>
      <c r="P1195" s="663">
        <v>0</v>
      </c>
      <c r="Q1195" s="678"/>
      <c r="R1195" s="662">
        <v>4</v>
      </c>
      <c r="S1195" s="678">
        <v>0.44444444444444442</v>
      </c>
      <c r="T1195" s="745">
        <v>2</v>
      </c>
      <c r="U1195" s="701">
        <v>0.33333333333333331</v>
      </c>
    </row>
    <row r="1196" spans="1:21" ht="14.4" customHeight="1" x14ac:dyDescent="0.3">
      <c r="A1196" s="661">
        <v>50</v>
      </c>
      <c r="B1196" s="662" t="s">
        <v>575</v>
      </c>
      <c r="C1196" s="662" t="s">
        <v>4577</v>
      </c>
      <c r="D1196" s="743" t="s">
        <v>5978</v>
      </c>
      <c r="E1196" s="744" t="s">
        <v>4590</v>
      </c>
      <c r="F1196" s="662" t="s">
        <v>4572</v>
      </c>
      <c r="G1196" s="662" t="s">
        <v>5035</v>
      </c>
      <c r="H1196" s="662" t="s">
        <v>1772</v>
      </c>
      <c r="I1196" s="662" t="s">
        <v>5036</v>
      </c>
      <c r="J1196" s="662" t="s">
        <v>5037</v>
      </c>
      <c r="K1196" s="662" t="s">
        <v>1276</v>
      </c>
      <c r="L1196" s="663">
        <v>246.44</v>
      </c>
      <c r="M1196" s="663">
        <v>2464.4</v>
      </c>
      <c r="N1196" s="662">
        <v>10</v>
      </c>
      <c r="O1196" s="745">
        <v>3.5</v>
      </c>
      <c r="P1196" s="663">
        <v>1478.64</v>
      </c>
      <c r="Q1196" s="678">
        <v>0.6</v>
      </c>
      <c r="R1196" s="662">
        <v>6</v>
      </c>
      <c r="S1196" s="678">
        <v>0.6</v>
      </c>
      <c r="T1196" s="745">
        <v>2.5</v>
      </c>
      <c r="U1196" s="701">
        <v>0.7142857142857143</v>
      </c>
    </row>
    <row r="1197" spans="1:21" ht="14.4" customHeight="1" x14ac:dyDescent="0.3">
      <c r="A1197" s="661">
        <v>50</v>
      </c>
      <c r="B1197" s="662" t="s">
        <v>575</v>
      </c>
      <c r="C1197" s="662" t="s">
        <v>4577</v>
      </c>
      <c r="D1197" s="743" t="s">
        <v>5978</v>
      </c>
      <c r="E1197" s="744" t="s">
        <v>4590</v>
      </c>
      <c r="F1197" s="662" t="s">
        <v>4572</v>
      </c>
      <c r="G1197" s="662" t="s">
        <v>5035</v>
      </c>
      <c r="H1197" s="662" t="s">
        <v>1772</v>
      </c>
      <c r="I1197" s="662" t="s">
        <v>5582</v>
      </c>
      <c r="J1197" s="662" t="s">
        <v>2761</v>
      </c>
      <c r="K1197" s="662" t="s">
        <v>1691</v>
      </c>
      <c r="L1197" s="663">
        <v>0</v>
      </c>
      <c r="M1197" s="663">
        <v>0</v>
      </c>
      <c r="N1197" s="662">
        <v>3</v>
      </c>
      <c r="O1197" s="745">
        <v>1.5</v>
      </c>
      <c r="P1197" s="663">
        <v>0</v>
      </c>
      <c r="Q1197" s="678"/>
      <c r="R1197" s="662">
        <v>1</v>
      </c>
      <c r="S1197" s="678">
        <v>0.33333333333333331</v>
      </c>
      <c r="T1197" s="745">
        <v>0.5</v>
      </c>
      <c r="U1197" s="701">
        <v>0.33333333333333331</v>
      </c>
    </row>
    <row r="1198" spans="1:21" ht="14.4" customHeight="1" x14ac:dyDescent="0.3">
      <c r="A1198" s="661">
        <v>50</v>
      </c>
      <c r="B1198" s="662" t="s">
        <v>575</v>
      </c>
      <c r="C1198" s="662" t="s">
        <v>4577</v>
      </c>
      <c r="D1198" s="743" t="s">
        <v>5978</v>
      </c>
      <c r="E1198" s="744" t="s">
        <v>4590</v>
      </c>
      <c r="F1198" s="662" t="s">
        <v>4572</v>
      </c>
      <c r="G1198" s="662" t="s">
        <v>5035</v>
      </c>
      <c r="H1198" s="662" t="s">
        <v>1772</v>
      </c>
      <c r="I1198" s="662" t="s">
        <v>2760</v>
      </c>
      <c r="J1198" s="662" t="s">
        <v>2761</v>
      </c>
      <c r="K1198" s="662" t="s">
        <v>1691</v>
      </c>
      <c r="L1198" s="663">
        <v>797.54</v>
      </c>
      <c r="M1198" s="663">
        <v>2392.62</v>
      </c>
      <c r="N1198" s="662">
        <v>3</v>
      </c>
      <c r="O1198" s="745">
        <v>1.5</v>
      </c>
      <c r="P1198" s="663">
        <v>797.54</v>
      </c>
      <c r="Q1198" s="678">
        <v>0.33333333333333331</v>
      </c>
      <c r="R1198" s="662">
        <v>1</v>
      </c>
      <c r="S1198" s="678">
        <v>0.33333333333333331</v>
      </c>
      <c r="T1198" s="745">
        <v>0.5</v>
      </c>
      <c r="U1198" s="701">
        <v>0.33333333333333331</v>
      </c>
    </row>
    <row r="1199" spans="1:21" ht="14.4" customHeight="1" x14ac:dyDescent="0.3">
      <c r="A1199" s="661">
        <v>50</v>
      </c>
      <c r="B1199" s="662" t="s">
        <v>575</v>
      </c>
      <c r="C1199" s="662" t="s">
        <v>4577</v>
      </c>
      <c r="D1199" s="743" t="s">
        <v>5978</v>
      </c>
      <c r="E1199" s="744" t="s">
        <v>4590</v>
      </c>
      <c r="F1199" s="662" t="s">
        <v>4572</v>
      </c>
      <c r="G1199" s="662" t="s">
        <v>5509</v>
      </c>
      <c r="H1199" s="662" t="s">
        <v>1772</v>
      </c>
      <c r="I1199" s="662" t="s">
        <v>2873</v>
      </c>
      <c r="J1199" s="662" t="s">
        <v>2874</v>
      </c>
      <c r="K1199" s="662" t="s">
        <v>2875</v>
      </c>
      <c r="L1199" s="663">
        <v>119.7</v>
      </c>
      <c r="M1199" s="663">
        <v>119.7</v>
      </c>
      <c r="N1199" s="662">
        <v>1</v>
      </c>
      <c r="O1199" s="745">
        <v>0.5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50</v>
      </c>
      <c r="B1200" s="662" t="s">
        <v>575</v>
      </c>
      <c r="C1200" s="662" t="s">
        <v>4577</v>
      </c>
      <c r="D1200" s="743" t="s">
        <v>5978</v>
      </c>
      <c r="E1200" s="744" t="s">
        <v>4590</v>
      </c>
      <c r="F1200" s="662" t="s">
        <v>4572</v>
      </c>
      <c r="G1200" s="662" t="s">
        <v>5509</v>
      </c>
      <c r="H1200" s="662" t="s">
        <v>1772</v>
      </c>
      <c r="I1200" s="662" t="s">
        <v>2873</v>
      </c>
      <c r="J1200" s="662" t="s">
        <v>2874</v>
      </c>
      <c r="K1200" s="662" t="s">
        <v>2875</v>
      </c>
      <c r="L1200" s="663">
        <v>70.540000000000006</v>
      </c>
      <c r="M1200" s="663">
        <v>282.16000000000003</v>
      </c>
      <c r="N1200" s="662">
        <v>4</v>
      </c>
      <c r="O1200" s="745">
        <v>2.5</v>
      </c>
      <c r="P1200" s="663">
        <v>70.540000000000006</v>
      </c>
      <c r="Q1200" s="678">
        <v>0.25</v>
      </c>
      <c r="R1200" s="662">
        <v>1</v>
      </c>
      <c r="S1200" s="678">
        <v>0.25</v>
      </c>
      <c r="T1200" s="745">
        <v>1</v>
      </c>
      <c r="U1200" s="701">
        <v>0.4</v>
      </c>
    </row>
    <row r="1201" spans="1:21" ht="14.4" customHeight="1" x14ac:dyDescent="0.3">
      <c r="A1201" s="661">
        <v>50</v>
      </c>
      <c r="B1201" s="662" t="s">
        <v>575</v>
      </c>
      <c r="C1201" s="662" t="s">
        <v>4577</v>
      </c>
      <c r="D1201" s="743" t="s">
        <v>5978</v>
      </c>
      <c r="E1201" s="744" t="s">
        <v>4590</v>
      </c>
      <c r="F1201" s="662" t="s">
        <v>4572</v>
      </c>
      <c r="G1201" s="662" t="s">
        <v>5038</v>
      </c>
      <c r="H1201" s="662" t="s">
        <v>1772</v>
      </c>
      <c r="I1201" s="662" t="s">
        <v>5583</v>
      </c>
      <c r="J1201" s="662" t="s">
        <v>5584</v>
      </c>
      <c r="K1201" s="662" t="s">
        <v>5585</v>
      </c>
      <c r="L1201" s="663">
        <v>86.5</v>
      </c>
      <c r="M1201" s="663">
        <v>259.5</v>
      </c>
      <c r="N1201" s="662">
        <v>3</v>
      </c>
      <c r="O1201" s="745">
        <v>0.5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50</v>
      </c>
      <c r="B1202" s="662" t="s">
        <v>575</v>
      </c>
      <c r="C1202" s="662" t="s">
        <v>4577</v>
      </c>
      <c r="D1202" s="743" t="s">
        <v>5978</v>
      </c>
      <c r="E1202" s="744" t="s">
        <v>4590</v>
      </c>
      <c r="F1202" s="662" t="s">
        <v>4572</v>
      </c>
      <c r="G1202" s="662" t="s">
        <v>4681</v>
      </c>
      <c r="H1202" s="662" t="s">
        <v>1772</v>
      </c>
      <c r="I1202" s="662" t="s">
        <v>1853</v>
      </c>
      <c r="J1202" s="662" t="s">
        <v>1854</v>
      </c>
      <c r="K1202" s="662" t="s">
        <v>1620</v>
      </c>
      <c r="L1202" s="663">
        <v>65.540000000000006</v>
      </c>
      <c r="M1202" s="663">
        <v>458.78000000000009</v>
      </c>
      <c r="N1202" s="662">
        <v>7</v>
      </c>
      <c r="O1202" s="745">
        <v>2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50</v>
      </c>
      <c r="B1203" s="662" t="s">
        <v>575</v>
      </c>
      <c r="C1203" s="662" t="s">
        <v>4577</v>
      </c>
      <c r="D1203" s="743" t="s">
        <v>5978</v>
      </c>
      <c r="E1203" s="744" t="s">
        <v>4590</v>
      </c>
      <c r="F1203" s="662" t="s">
        <v>4572</v>
      </c>
      <c r="G1203" s="662" t="s">
        <v>4681</v>
      </c>
      <c r="H1203" s="662" t="s">
        <v>1772</v>
      </c>
      <c r="I1203" s="662" t="s">
        <v>1856</v>
      </c>
      <c r="J1203" s="662" t="s">
        <v>1854</v>
      </c>
      <c r="K1203" s="662" t="s">
        <v>1857</v>
      </c>
      <c r="L1203" s="663">
        <v>229.38</v>
      </c>
      <c r="M1203" s="663">
        <v>1605.6600000000003</v>
      </c>
      <c r="N1203" s="662">
        <v>7</v>
      </c>
      <c r="O1203" s="745">
        <v>3.5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50</v>
      </c>
      <c r="B1204" s="662" t="s">
        <v>575</v>
      </c>
      <c r="C1204" s="662" t="s">
        <v>4577</v>
      </c>
      <c r="D1204" s="743" t="s">
        <v>5978</v>
      </c>
      <c r="E1204" s="744" t="s">
        <v>4590</v>
      </c>
      <c r="F1204" s="662" t="s">
        <v>4572</v>
      </c>
      <c r="G1204" s="662" t="s">
        <v>4605</v>
      </c>
      <c r="H1204" s="662" t="s">
        <v>1772</v>
      </c>
      <c r="I1204" s="662" t="s">
        <v>5298</v>
      </c>
      <c r="J1204" s="662" t="s">
        <v>1843</v>
      </c>
      <c r="K1204" s="662" t="s">
        <v>1917</v>
      </c>
      <c r="L1204" s="663">
        <v>105.32</v>
      </c>
      <c r="M1204" s="663">
        <v>947.87999999999988</v>
      </c>
      <c r="N1204" s="662">
        <v>9</v>
      </c>
      <c r="O1204" s="745">
        <v>7.5</v>
      </c>
      <c r="P1204" s="663">
        <v>421.28</v>
      </c>
      <c r="Q1204" s="678">
        <v>0.44444444444444448</v>
      </c>
      <c r="R1204" s="662">
        <v>4</v>
      </c>
      <c r="S1204" s="678">
        <v>0.44444444444444442</v>
      </c>
      <c r="T1204" s="745">
        <v>3.5</v>
      </c>
      <c r="U1204" s="701">
        <v>0.46666666666666667</v>
      </c>
    </row>
    <row r="1205" spans="1:21" ht="14.4" customHeight="1" x14ac:dyDescent="0.3">
      <c r="A1205" s="661">
        <v>50</v>
      </c>
      <c r="B1205" s="662" t="s">
        <v>575</v>
      </c>
      <c r="C1205" s="662" t="s">
        <v>4577</v>
      </c>
      <c r="D1205" s="743" t="s">
        <v>5978</v>
      </c>
      <c r="E1205" s="744" t="s">
        <v>4590</v>
      </c>
      <c r="F1205" s="662" t="s">
        <v>4572</v>
      </c>
      <c r="G1205" s="662" t="s">
        <v>4605</v>
      </c>
      <c r="H1205" s="662" t="s">
        <v>1772</v>
      </c>
      <c r="I1205" s="662" t="s">
        <v>4754</v>
      </c>
      <c r="J1205" s="662" t="s">
        <v>1846</v>
      </c>
      <c r="K1205" s="662" t="s">
        <v>2016</v>
      </c>
      <c r="L1205" s="663">
        <v>210.66</v>
      </c>
      <c r="M1205" s="663">
        <v>421.32</v>
      </c>
      <c r="N1205" s="662">
        <v>2</v>
      </c>
      <c r="O1205" s="745">
        <v>1</v>
      </c>
      <c r="P1205" s="663">
        <v>210.66</v>
      </c>
      <c r="Q1205" s="678">
        <v>0.5</v>
      </c>
      <c r="R1205" s="662">
        <v>1</v>
      </c>
      <c r="S1205" s="678">
        <v>0.5</v>
      </c>
      <c r="T1205" s="745">
        <v>0.5</v>
      </c>
      <c r="U1205" s="701">
        <v>0.5</v>
      </c>
    </row>
    <row r="1206" spans="1:21" ht="14.4" customHeight="1" x14ac:dyDescent="0.3">
      <c r="A1206" s="661">
        <v>50</v>
      </c>
      <c r="B1206" s="662" t="s">
        <v>575</v>
      </c>
      <c r="C1206" s="662" t="s">
        <v>4577</v>
      </c>
      <c r="D1206" s="743" t="s">
        <v>5978</v>
      </c>
      <c r="E1206" s="744" t="s">
        <v>4590</v>
      </c>
      <c r="F1206" s="662" t="s">
        <v>4572</v>
      </c>
      <c r="G1206" s="662" t="s">
        <v>4605</v>
      </c>
      <c r="H1206" s="662" t="s">
        <v>576</v>
      </c>
      <c r="I1206" s="662" t="s">
        <v>4682</v>
      </c>
      <c r="J1206" s="662" t="s">
        <v>4683</v>
      </c>
      <c r="K1206" s="662" t="s">
        <v>4684</v>
      </c>
      <c r="L1206" s="663">
        <v>16.38</v>
      </c>
      <c r="M1206" s="663">
        <v>425.87999999999994</v>
      </c>
      <c r="N1206" s="662">
        <v>26</v>
      </c>
      <c r="O1206" s="745">
        <v>4</v>
      </c>
      <c r="P1206" s="663">
        <v>65.52</v>
      </c>
      <c r="Q1206" s="678">
        <v>0.15384615384615385</v>
      </c>
      <c r="R1206" s="662">
        <v>4</v>
      </c>
      <c r="S1206" s="678">
        <v>0.15384615384615385</v>
      </c>
      <c r="T1206" s="745">
        <v>0.5</v>
      </c>
      <c r="U1206" s="701">
        <v>0.125</v>
      </c>
    </row>
    <row r="1207" spans="1:21" ht="14.4" customHeight="1" x14ac:dyDescent="0.3">
      <c r="A1207" s="661">
        <v>50</v>
      </c>
      <c r="B1207" s="662" t="s">
        <v>575</v>
      </c>
      <c r="C1207" s="662" t="s">
        <v>4577</v>
      </c>
      <c r="D1207" s="743" t="s">
        <v>5978</v>
      </c>
      <c r="E1207" s="744" t="s">
        <v>4590</v>
      </c>
      <c r="F1207" s="662" t="s">
        <v>4572</v>
      </c>
      <c r="G1207" s="662" t="s">
        <v>4605</v>
      </c>
      <c r="H1207" s="662" t="s">
        <v>576</v>
      </c>
      <c r="I1207" s="662" t="s">
        <v>5586</v>
      </c>
      <c r="J1207" s="662" t="s">
        <v>5587</v>
      </c>
      <c r="K1207" s="662" t="s">
        <v>4965</v>
      </c>
      <c r="L1207" s="663">
        <v>32.76</v>
      </c>
      <c r="M1207" s="663">
        <v>524.16</v>
      </c>
      <c r="N1207" s="662">
        <v>16</v>
      </c>
      <c r="O1207" s="745">
        <v>4.5</v>
      </c>
      <c r="P1207" s="663">
        <v>262.08</v>
      </c>
      <c r="Q1207" s="678">
        <v>0.5</v>
      </c>
      <c r="R1207" s="662">
        <v>8</v>
      </c>
      <c r="S1207" s="678">
        <v>0.5</v>
      </c>
      <c r="T1207" s="745">
        <v>2</v>
      </c>
      <c r="U1207" s="701">
        <v>0.44444444444444442</v>
      </c>
    </row>
    <row r="1208" spans="1:21" ht="14.4" customHeight="1" x14ac:dyDescent="0.3">
      <c r="A1208" s="661">
        <v>50</v>
      </c>
      <c r="B1208" s="662" t="s">
        <v>575</v>
      </c>
      <c r="C1208" s="662" t="s">
        <v>4577</v>
      </c>
      <c r="D1208" s="743" t="s">
        <v>5978</v>
      </c>
      <c r="E1208" s="744" t="s">
        <v>4590</v>
      </c>
      <c r="F1208" s="662" t="s">
        <v>4572</v>
      </c>
      <c r="G1208" s="662" t="s">
        <v>4605</v>
      </c>
      <c r="H1208" s="662" t="s">
        <v>576</v>
      </c>
      <c r="I1208" s="662" t="s">
        <v>5588</v>
      </c>
      <c r="J1208" s="662" t="s">
        <v>5587</v>
      </c>
      <c r="K1208" s="662" t="s">
        <v>5589</v>
      </c>
      <c r="L1208" s="663">
        <v>0</v>
      </c>
      <c r="M1208" s="663">
        <v>0</v>
      </c>
      <c r="N1208" s="662">
        <v>3</v>
      </c>
      <c r="O1208" s="745">
        <v>0.5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50</v>
      </c>
      <c r="B1209" s="662" t="s">
        <v>575</v>
      </c>
      <c r="C1209" s="662" t="s">
        <v>4577</v>
      </c>
      <c r="D1209" s="743" t="s">
        <v>5978</v>
      </c>
      <c r="E1209" s="744" t="s">
        <v>4590</v>
      </c>
      <c r="F1209" s="662" t="s">
        <v>4572</v>
      </c>
      <c r="G1209" s="662" t="s">
        <v>4605</v>
      </c>
      <c r="H1209" s="662" t="s">
        <v>1772</v>
      </c>
      <c r="I1209" s="662" t="s">
        <v>1842</v>
      </c>
      <c r="J1209" s="662" t="s">
        <v>1843</v>
      </c>
      <c r="K1209" s="662" t="s">
        <v>1402</v>
      </c>
      <c r="L1209" s="663">
        <v>35.11</v>
      </c>
      <c r="M1209" s="663">
        <v>1509.73</v>
      </c>
      <c r="N1209" s="662">
        <v>43</v>
      </c>
      <c r="O1209" s="745">
        <v>16</v>
      </c>
      <c r="P1209" s="663">
        <v>947.97</v>
      </c>
      <c r="Q1209" s="678">
        <v>0.62790697674418605</v>
      </c>
      <c r="R1209" s="662">
        <v>27</v>
      </c>
      <c r="S1209" s="678">
        <v>0.62790697674418605</v>
      </c>
      <c r="T1209" s="745">
        <v>11</v>
      </c>
      <c r="U1209" s="701">
        <v>0.6875</v>
      </c>
    </row>
    <row r="1210" spans="1:21" ht="14.4" customHeight="1" x14ac:dyDescent="0.3">
      <c r="A1210" s="661">
        <v>50</v>
      </c>
      <c r="B1210" s="662" t="s">
        <v>575</v>
      </c>
      <c r="C1210" s="662" t="s">
        <v>4577</v>
      </c>
      <c r="D1210" s="743" t="s">
        <v>5978</v>
      </c>
      <c r="E1210" s="744" t="s">
        <v>4590</v>
      </c>
      <c r="F1210" s="662" t="s">
        <v>4572</v>
      </c>
      <c r="G1210" s="662" t="s">
        <v>4605</v>
      </c>
      <c r="H1210" s="662" t="s">
        <v>1772</v>
      </c>
      <c r="I1210" s="662" t="s">
        <v>1845</v>
      </c>
      <c r="J1210" s="662" t="s">
        <v>1846</v>
      </c>
      <c r="K1210" s="662" t="s">
        <v>1847</v>
      </c>
      <c r="L1210" s="663">
        <v>70.23</v>
      </c>
      <c r="M1210" s="663">
        <v>632.06999999999994</v>
      </c>
      <c r="N1210" s="662">
        <v>9</v>
      </c>
      <c r="O1210" s="745">
        <v>3.5</v>
      </c>
      <c r="P1210" s="663">
        <v>210.69</v>
      </c>
      <c r="Q1210" s="678">
        <v>0.33333333333333337</v>
      </c>
      <c r="R1210" s="662">
        <v>3</v>
      </c>
      <c r="S1210" s="678">
        <v>0.33333333333333331</v>
      </c>
      <c r="T1210" s="745">
        <v>0.5</v>
      </c>
      <c r="U1210" s="701">
        <v>0.14285714285714285</v>
      </c>
    </row>
    <row r="1211" spans="1:21" ht="14.4" customHeight="1" x14ac:dyDescent="0.3">
      <c r="A1211" s="661">
        <v>50</v>
      </c>
      <c r="B1211" s="662" t="s">
        <v>575</v>
      </c>
      <c r="C1211" s="662" t="s">
        <v>4577</v>
      </c>
      <c r="D1211" s="743" t="s">
        <v>5978</v>
      </c>
      <c r="E1211" s="744" t="s">
        <v>4590</v>
      </c>
      <c r="F1211" s="662" t="s">
        <v>4572</v>
      </c>
      <c r="G1211" s="662" t="s">
        <v>5048</v>
      </c>
      <c r="H1211" s="662" t="s">
        <v>576</v>
      </c>
      <c r="I1211" s="662" t="s">
        <v>956</v>
      </c>
      <c r="J1211" s="662" t="s">
        <v>1716</v>
      </c>
      <c r="K1211" s="662" t="s">
        <v>1717</v>
      </c>
      <c r="L1211" s="663">
        <v>0</v>
      </c>
      <c r="M1211" s="663">
        <v>0</v>
      </c>
      <c r="N1211" s="662">
        <v>2</v>
      </c>
      <c r="O1211" s="745">
        <v>0.5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50</v>
      </c>
      <c r="B1212" s="662" t="s">
        <v>575</v>
      </c>
      <c r="C1212" s="662" t="s">
        <v>4577</v>
      </c>
      <c r="D1212" s="743" t="s">
        <v>5978</v>
      </c>
      <c r="E1212" s="744" t="s">
        <v>4590</v>
      </c>
      <c r="F1212" s="662" t="s">
        <v>4572</v>
      </c>
      <c r="G1212" s="662" t="s">
        <v>5240</v>
      </c>
      <c r="H1212" s="662" t="s">
        <v>576</v>
      </c>
      <c r="I1212" s="662" t="s">
        <v>5590</v>
      </c>
      <c r="J1212" s="662" t="s">
        <v>2228</v>
      </c>
      <c r="K1212" s="662" t="s">
        <v>4462</v>
      </c>
      <c r="L1212" s="663">
        <v>170.52</v>
      </c>
      <c r="M1212" s="663">
        <v>341.04</v>
      </c>
      <c r="N1212" s="662">
        <v>2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50</v>
      </c>
      <c r="B1213" s="662" t="s">
        <v>575</v>
      </c>
      <c r="C1213" s="662" t="s">
        <v>4577</v>
      </c>
      <c r="D1213" s="743" t="s">
        <v>5978</v>
      </c>
      <c r="E1213" s="744" t="s">
        <v>4590</v>
      </c>
      <c r="F1213" s="662" t="s">
        <v>4572</v>
      </c>
      <c r="G1213" s="662" t="s">
        <v>5240</v>
      </c>
      <c r="H1213" s="662" t="s">
        <v>576</v>
      </c>
      <c r="I1213" s="662" t="s">
        <v>5241</v>
      </c>
      <c r="J1213" s="662" t="s">
        <v>5242</v>
      </c>
      <c r="K1213" s="662" t="s">
        <v>1676</v>
      </c>
      <c r="L1213" s="663">
        <v>85.27</v>
      </c>
      <c r="M1213" s="663">
        <v>85.27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50</v>
      </c>
      <c r="B1214" s="662" t="s">
        <v>575</v>
      </c>
      <c r="C1214" s="662" t="s">
        <v>4577</v>
      </c>
      <c r="D1214" s="743" t="s">
        <v>5978</v>
      </c>
      <c r="E1214" s="744" t="s">
        <v>4590</v>
      </c>
      <c r="F1214" s="662" t="s">
        <v>4572</v>
      </c>
      <c r="G1214" s="662" t="s">
        <v>5516</v>
      </c>
      <c r="H1214" s="662" t="s">
        <v>1772</v>
      </c>
      <c r="I1214" s="662" t="s">
        <v>2015</v>
      </c>
      <c r="J1214" s="662" t="s">
        <v>1783</v>
      </c>
      <c r="K1214" s="662" t="s">
        <v>2016</v>
      </c>
      <c r="L1214" s="663">
        <v>207.45</v>
      </c>
      <c r="M1214" s="663">
        <v>207.45</v>
      </c>
      <c r="N1214" s="662">
        <v>1</v>
      </c>
      <c r="O1214" s="745">
        <v>0.5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50</v>
      </c>
      <c r="B1215" s="662" t="s">
        <v>575</v>
      </c>
      <c r="C1215" s="662" t="s">
        <v>4577</v>
      </c>
      <c r="D1215" s="743" t="s">
        <v>5978</v>
      </c>
      <c r="E1215" s="744" t="s">
        <v>4590</v>
      </c>
      <c r="F1215" s="662" t="s">
        <v>4572</v>
      </c>
      <c r="G1215" s="662" t="s">
        <v>4812</v>
      </c>
      <c r="H1215" s="662" t="s">
        <v>576</v>
      </c>
      <c r="I1215" s="662" t="s">
        <v>5591</v>
      </c>
      <c r="J1215" s="662" t="s">
        <v>5052</v>
      </c>
      <c r="K1215" s="662" t="s">
        <v>5348</v>
      </c>
      <c r="L1215" s="663">
        <v>321.79000000000002</v>
      </c>
      <c r="M1215" s="663">
        <v>965.37000000000012</v>
      </c>
      <c r="N1215" s="662">
        <v>3</v>
      </c>
      <c r="O1215" s="745">
        <v>1.5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50</v>
      </c>
      <c r="B1216" s="662" t="s">
        <v>575</v>
      </c>
      <c r="C1216" s="662" t="s">
        <v>4577</v>
      </c>
      <c r="D1216" s="743" t="s">
        <v>5978</v>
      </c>
      <c r="E1216" s="744" t="s">
        <v>4590</v>
      </c>
      <c r="F1216" s="662" t="s">
        <v>4572</v>
      </c>
      <c r="G1216" s="662" t="s">
        <v>5592</v>
      </c>
      <c r="H1216" s="662" t="s">
        <v>576</v>
      </c>
      <c r="I1216" s="662" t="s">
        <v>5593</v>
      </c>
      <c r="J1216" s="662" t="s">
        <v>5594</v>
      </c>
      <c r="K1216" s="662" t="s">
        <v>5595</v>
      </c>
      <c r="L1216" s="663">
        <v>277.67</v>
      </c>
      <c r="M1216" s="663">
        <v>2221.36</v>
      </c>
      <c r="N1216" s="662">
        <v>8</v>
      </c>
      <c r="O1216" s="745">
        <v>2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50</v>
      </c>
      <c r="B1217" s="662" t="s">
        <v>575</v>
      </c>
      <c r="C1217" s="662" t="s">
        <v>4577</v>
      </c>
      <c r="D1217" s="743" t="s">
        <v>5978</v>
      </c>
      <c r="E1217" s="744" t="s">
        <v>4590</v>
      </c>
      <c r="F1217" s="662" t="s">
        <v>4572</v>
      </c>
      <c r="G1217" s="662" t="s">
        <v>4687</v>
      </c>
      <c r="H1217" s="662" t="s">
        <v>576</v>
      </c>
      <c r="I1217" s="662" t="s">
        <v>2231</v>
      </c>
      <c r="J1217" s="662" t="s">
        <v>2232</v>
      </c>
      <c r="K1217" s="662" t="s">
        <v>4462</v>
      </c>
      <c r="L1217" s="663">
        <v>66.819999999999993</v>
      </c>
      <c r="M1217" s="663">
        <v>66.819999999999993</v>
      </c>
      <c r="N1217" s="662">
        <v>1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50</v>
      </c>
      <c r="B1218" s="662" t="s">
        <v>575</v>
      </c>
      <c r="C1218" s="662" t="s">
        <v>4577</v>
      </c>
      <c r="D1218" s="743" t="s">
        <v>5978</v>
      </c>
      <c r="E1218" s="744" t="s">
        <v>4590</v>
      </c>
      <c r="F1218" s="662" t="s">
        <v>4572</v>
      </c>
      <c r="G1218" s="662" t="s">
        <v>4688</v>
      </c>
      <c r="H1218" s="662" t="s">
        <v>1772</v>
      </c>
      <c r="I1218" s="662" t="s">
        <v>1812</v>
      </c>
      <c r="J1218" s="662" t="s">
        <v>1813</v>
      </c>
      <c r="K1218" s="662" t="s">
        <v>1814</v>
      </c>
      <c r="L1218" s="663">
        <v>264</v>
      </c>
      <c r="M1218" s="663">
        <v>792</v>
      </c>
      <c r="N1218" s="662">
        <v>3</v>
      </c>
      <c r="O1218" s="745">
        <v>1</v>
      </c>
      <c r="P1218" s="663">
        <v>528</v>
      </c>
      <c r="Q1218" s="678">
        <v>0.66666666666666663</v>
      </c>
      <c r="R1218" s="662">
        <v>2</v>
      </c>
      <c r="S1218" s="678">
        <v>0.66666666666666663</v>
      </c>
      <c r="T1218" s="745">
        <v>0.5</v>
      </c>
      <c r="U1218" s="701">
        <v>0.5</v>
      </c>
    </row>
    <row r="1219" spans="1:21" ht="14.4" customHeight="1" x14ac:dyDescent="0.3">
      <c r="A1219" s="661">
        <v>50</v>
      </c>
      <c r="B1219" s="662" t="s">
        <v>575</v>
      </c>
      <c r="C1219" s="662" t="s">
        <v>4577</v>
      </c>
      <c r="D1219" s="743" t="s">
        <v>5978</v>
      </c>
      <c r="E1219" s="744" t="s">
        <v>4590</v>
      </c>
      <c r="F1219" s="662" t="s">
        <v>4572</v>
      </c>
      <c r="G1219" s="662" t="s">
        <v>4689</v>
      </c>
      <c r="H1219" s="662" t="s">
        <v>576</v>
      </c>
      <c r="I1219" s="662" t="s">
        <v>1023</v>
      </c>
      <c r="J1219" s="662" t="s">
        <v>1024</v>
      </c>
      <c r="K1219" s="662" t="s">
        <v>4367</v>
      </c>
      <c r="L1219" s="663">
        <v>2026.32</v>
      </c>
      <c r="M1219" s="663">
        <v>16210.56</v>
      </c>
      <c r="N1219" s="662">
        <v>8</v>
      </c>
      <c r="O1219" s="745">
        <v>4</v>
      </c>
      <c r="P1219" s="663">
        <v>14184.24</v>
      </c>
      <c r="Q1219" s="678">
        <v>0.875</v>
      </c>
      <c r="R1219" s="662">
        <v>7</v>
      </c>
      <c r="S1219" s="678">
        <v>0.875</v>
      </c>
      <c r="T1219" s="745">
        <v>3</v>
      </c>
      <c r="U1219" s="701">
        <v>0.75</v>
      </c>
    </row>
    <row r="1220" spans="1:21" ht="14.4" customHeight="1" x14ac:dyDescent="0.3">
      <c r="A1220" s="661">
        <v>50</v>
      </c>
      <c r="B1220" s="662" t="s">
        <v>575</v>
      </c>
      <c r="C1220" s="662" t="s">
        <v>4577</v>
      </c>
      <c r="D1220" s="743" t="s">
        <v>5978</v>
      </c>
      <c r="E1220" s="744" t="s">
        <v>4590</v>
      </c>
      <c r="F1220" s="662" t="s">
        <v>4572</v>
      </c>
      <c r="G1220" s="662" t="s">
        <v>4689</v>
      </c>
      <c r="H1220" s="662" t="s">
        <v>576</v>
      </c>
      <c r="I1220" s="662" t="s">
        <v>4690</v>
      </c>
      <c r="J1220" s="662" t="s">
        <v>4691</v>
      </c>
      <c r="K1220" s="662" t="s">
        <v>4692</v>
      </c>
      <c r="L1220" s="663">
        <v>2026.32</v>
      </c>
      <c r="M1220" s="663">
        <v>6078.96</v>
      </c>
      <c r="N1220" s="662">
        <v>3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50</v>
      </c>
      <c r="B1221" s="662" t="s">
        <v>575</v>
      </c>
      <c r="C1221" s="662" t="s">
        <v>4577</v>
      </c>
      <c r="D1221" s="743" t="s">
        <v>5978</v>
      </c>
      <c r="E1221" s="744" t="s">
        <v>4590</v>
      </c>
      <c r="F1221" s="662" t="s">
        <v>4572</v>
      </c>
      <c r="G1221" s="662" t="s">
        <v>5346</v>
      </c>
      <c r="H1221" s="662" t="s">
        <v>576</v>
      </c>
      <c r="I1221" s="662" t="s">
        <v>2563</v>
      </c>
      <c r="J1221" s="662" t="s">
        <v>2564</v>
      </c>
      <c r="K1221" s="662" t="s">
        <v>1917</v>
      </c>
      <c r="L1221" s="663">
        <v>207.45</v>
      </c>
      <c r="M1221" s="663">
        <v>207.45</v>
      </c>
      <c r="N1221" s="662">
        <v>1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50</v>
      </c>
      <c r="B1222" s="662" t="s">
        <v>575</v>
      </c>
      <c r="C1222" s="662" t="s">
        <v>4577</v>
      </c>
      <c r="D1222" s="743" t="s">
        <v>5978</v>
      </c>
      <c r="E1222" s="744" t="s">
        <v>4590</v>
      </c>
      <c r="F1222" s="662" t="s">
        <v>4572</v>
      </c>
      <c r="G1222" s="662" t="s">
        <v>5596</v>
      </c>
      <c r="H1222" s="662" t="s">
        <v>576</v>
      </c>
      <c r="I1222" s="662" t="s">
        <v>3135</v>
      </c>
      <c r="J1222" s="662" t="s">
        <v>3136</v>
      </c>
      <c r="K1222" s="662" t="s">
        <v>3552</v>
      </c>
      <c r="L1222" s="663">
        <v>43.76</v>
      </c>
      <c r="M1222" s="663">
        <v>131.28</v>
      </c>
      <c r="N1222" s="662">
        <v>3</v>
      </c>
      <c r="O1222" s="745">
        <v>2.5</v>
      </c>
      <c r="P1222" s="663">
        <v>43.76</v>
      </c>
      <c r="Q1222" s="678">
        <v>0.33333333333333331</v>
      </c>
      <c r="R1222" s="662">
        <v>1</v>
      </c>
      <c r="S1222" s="678">
        <v>0.33333333333333331</v>
      </c>
      <c r="T1222" s="745">
        <v>1</v>
      </c>
      <c r="U1222" s="701">
        <v>0.4</v>
      </c>
    </row>
    <row r="1223" spans="1:21" ht="14.4" customHeight="1" x14ac:dyDescent="0.3">
      <c r="A1223" s="661">
        <v>50</v>
      </c>
      <c r="B1223" s="662" t="s">
        <v>575</v>
      </c>
      <c r="C1223" s="662" t="s">
        <v>4577</v>
      </c>
      <c r="D1223" s="743" t="s">
        <v>5978</v>
      </c>
      <c r="E1223" s="744" t="s">
        <v>4590</v>
      </c>
      <c r="F1223" s="662" t="s">
        <v>4572</v>
      </c>
      <c r="G1223" s="662" t="s">
        <v>4818</v>
      </c>
      <c r="H1223" s="662" t="s">
        <v>576</v>
      </c>
      <c r="I1223" s="662" t="s">
        <v>725</v>
      </c>
      <c r="J1223" s="662" t="s">
        <v>4819</v>
      </c>
      <c r="K1223" s="662" t="s">
        <v>4490</v>
      </c>
      <c r="L1223" s="663">
        <v>47.46</v>
      </c>
      <c r="M1223" s="663">
        <v>142.38</v>
      </c>
      <c r="N1223" s="662">
        <v>3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50</v>
      </c>
      <c r="B1224" s="662" t="s">
        <v>575</v>
      </c>
      <c r="C1224" s="662" t="s">
        <v>4577</v>
      </c>
      <c r="D1224" s="743" t="s">
        <v>5978</v>
      </c>
      <c r="E1224" s="744" t="s">
        <v>4590</v>
      </c>
      <c r="F1224" s="662" t="s">
        <v>4572</v>
      </c>
      <c r="G1224" s="662" t="s">
        <v>4818</v>
      </c>
      <c r="H1224" s="662" t="s">
        <v>576</v>
      </c>
      <c r="I1224" s="662" t="s">
        <v>928</v>
      </c>
      <c r="J1224" s="662" t="s">
        <v>4820</v>
      </c>
      <c r="K1224" s="662" t="s">
        <v>4821</v>
      </c>
      <c r="L1224" s="663">
        <v>23.72</v>
      </c>
      <c r="M1224" s="663">
        <v>71.16</v>
      </c>
      <c r="N1224" s="662">
        <v>3</v>
      </c>
      <c r="O1224" s="745">
        <v>0.5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50</v>
      </c>
      <c r="B1225" s="662" t="s">
        <v>575</v>
      </c>
      <c r="C1225" s="662" t="s">
        <v>4577</v>
      </c>
      <c r="D1225" s="743" t="s">
        <v>5978</v>
      </c>
      <c r="E1225" s="744" t="s">
        <v>4590</v>
      </c>
      <c r="F1225" s="662" t="s">
        <v>4572</v>
      </c>
      <c r="G1225" s="662" t="s">
        <v>5283</v>
      </c>
      <c r="H1225" s="662" t="s">
        <v>576</v>
      </c>
      <c r="I1225" s="662" t="s">
        <v>5597</v>
      </c>
      <c r="J1225" s="662" t="s">
        <v>2689</v>
      </c>
      <c r="K1225" s="662" t="s">
        <v>5598</v>
      </c>
      <c r="L1225" s="663">
        <v>96.84</v>
      </c>
      <c r="M1225" s="663">
        <v>193.68</v>
      </c>
      <c r="N1225" s="662">
        <v>2</v>
      </c>
      <c r="O1225" s="745">
        <v>0.5</v>
      </c>
      <c r="P1225" s="663">
        <v>193.68</v>
      </c>
      <c r="Q1225" s="678">
        <v>1</v>
      </c>
      <c r="R1225" s="662">
        <v>2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50</v>
      </c>
      <c r="B1226" s="662" t="s">
        <v>575</v>
      </c>
      <c r="C1226" s="662" t="s">
        <v>4577</v>
      </c>
      <c r="D1226" s="743" t="s">
        <v>5978</v>
      </c>
      <c r="E1226" s="744" t="s">
        <v>4590</v>
      </c>
      <c r="F1226" s="662" t="s">
        <v>4572</v>
      </c>
      <c r="G1226" s="662" t="s">
        <v>5283</v>
      </c>
      <c r="H1226" s="662" t="s">
        <v>576</v>
      </c>
      <c r="I1226" s="662" t="s">
        <v>5599</v>
      </c>
      <c r="J1226" s="662" t="s">
        <v>5600</v>
      </c>
      <c r="K1226" s="662" t="s">
        <v>5601</v>
      </c>
      <c r="L1226" s="663">
        <v>161.4</v>
      </c>
      <c r="M1226" s="663">
        <v>161.4</v>
      </c>
      <c r="N1226" s="662">
        <v>1</v>
      </c>
      <c r="O1226" s="745">
        <v>0.5</v>
      </c>
      <c r="P1226" s="663">
        <v>161.4</v>
      </c>
      <c r="Q1226" s="678">
        <v>1</v>
      </c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50</v>
      </c>
      <c r="B1227" s="662" t="s">
        <v>575</v>
      </c>
      <c r="C1227" s="662" t="s">
        <v>4577</v>
      </c>
      <c r="D1227" s="743" t="s">
        <v>5978</v>
      </c>
      <c r="E1227" s="744" t="s">
        <v>4590</v>
      </c>
      <c r="F1227" s="662" t="s">
        <v>4572</v>
      </c>
      <c r="G1227" s="662" t="s">
        <v>5602</v>
      </c>
      <c r="H1227" s="662" t="s">
        <v>576</v>
      </c>
      <c r="I1227" s="662" t="s">
        <v>5603</v>
      </c>
      <c r="J1227" s="662" t="s">
        <v>5604</v>
      </c>
      <c r="K1227" s="662" t="s">
        <v>5605</v>
      </c>
      <c r="L1227" s="663">
        <v>0</v>
      </c>
      <c r="M1227" s="663">
        <v>0</v>
      </c>
      <c r="N1227" s="662">
        <v>1</v>
      </c>
      <c r="O1227" s="745">
        <v>0.5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50</v>
      </c>
      <c r="B1228" s="662" t="s">
        <v>575</v>
      </c>
      <c r="C1228" s="662" t="s">
        <v>4577</v>
      </c>
      <c r="D1228" s="743" t="s">
        <v>5978</v>
      </c>
      <c r="E1228" s="744" t="s">
        <v>4590</v>
      </c>
      <c r="F1228" s="662" t="s">
        <v>4572</v>
      </c>
      <c r="G1228" s="662" t="s">
        <v>4822</v>
      </c>
      <c r="H1228" s="662" t="s">
        <v>576</v>
      </c>
      <c r="I1228" s="662" t="s">
        <v>4002</v>
      </c>
      <c r="J1228" s="662" t="s">
        <v>764</v>
      </c>
      <c r="K1228" s="662" t="s">
        <v>4003</v>
      </c>
      <c r="L1228" s="663">
        <v>220.56</v>
      </c>
      <c r="M1228" s="663">
        <v>2867.2799999999997</v>
      </c>
      <c r="N1228" s="662">
        <v>13</v>
      </c>
      <c r="O1228" s="745">
        <v>6</v>
      </c>
      <c r="P1228" s="663">
        <v>220.56</v>
      </c>
      <c r="Q1228" s="678">
        <v>7.6923076923076927E-2</v>
      </c>
      <c r="R1228" s="662">
        <v>1</v>
      </c>
      <c r="S1228" s="678">
        <v>7.6923076923076927E-2</v>
      </c>
      <c r="T1228" s="745">
        <v>0.5</v>
      </c>
      <c r="U1228" s="701">
        <v>8.3333333333333329E-2</v>
      </c>
    </row>
    <row r="1229" spans="1:21" ht="14.4" customHeight="1" x14ac:dyDescent="0.3">
      <c r="A1229" s="661">
        <v>50</v>
      </c>
      <c r="B1229" s="662" t="s">
        <v>575</v>
      </c>
      <c r="C1229" s="662" t="s">
        <v>4577</v>
      </c>
      <c r="D1229" s="743" t="s">
        <v>5978</v>
      </c>
      <c r="E1229" s="744" t="s">
        <v>4590</v>
      </c>
      <c r="F1229" s="662" t="s">
        <v>4572</v>
      </c>
      <c r="G1229" s="662" t="s">
        <v>4822</v>
      </c>
      <c r="H1229" s="662" t="s">
        <v>576</v>
      </c>
      <c r="I1229" s="662" t="s">
        <v>4002</v>
      </c>
      <c r="J1229" s="662" t="s">
        <v>764</v>
      </c>
      <c r="K1229" s="662" t="s">
        <v>4003</v>
      </c>
      <c r="L1229" s="663">
        <v>182.22</v>
      </c>
      <c r="M1229" s="663">
        <v>364.44</v>
      </c>
      <c r="N1229" s="662">
        <v>2</v>
      </c>
      <c r="O1229" s="745">
        <v>1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50</v>
      </c>
      <c r="B1230" s="662" t="s">
        <v>575</v>
      </c>
      <c r="C1230" s="662" t="s">
        <v>4577</v>
      </c>
      <c r="D1230" s="743" t="s">
        <v>5978</v>
      </c>
      <c r="E1230" s="744" t="s">
        <v>4590</v>
      </c>
      <c r="F1230" s="662" t="s">
        <v>4572</v>
      </c>
      <c r="G1230" s="662" t="s">
        <v>4822</v>
      </c>
      <c r="H1230" s="662" t="s">
        <v>576</v>
      </c>
      <c r="I1230" s="662" t="s">
        <v>5606</v>
      </c>
      <c r="J1230" s="662" t="s">
        <v>764</v>
      </c>
      <c r="K1230" s="662" t="s">
        <v>4003</v>
      </c>
      <c r="L1230" s="663">
        <v>0</v>
      </c>
      <c r="M1230" s="663">
        <v>0</v>
      </c>
      <c r="N1230" s="662">
        <v>8</v>
      </c>
      <c r="O1230" s="745">
        <v>5.5</v>
      </c>
      <c r="P1230" s="663">
        <v>0</v>
      </c>
      <c r="Q1230" s="678"/>
      <c r="R1230" s="662">
        <v>3</v>
      </c>
      <c r="S1230" s="678">
        <v>0.375</v>
      </c>
      <c r="T1230" s="745">
        <v>2.5</v>
      </c>
      <c r="U1230" s="701">
        <v>0.45454545454545453</v>
      </c>
    </row>
    <row r="1231" spans="1:21" ht="14.4" customHeight="1" x14ac:dyDescent="0.3">
      <c r="A1231" s="661">
        <v>50</v>
      </c>
      <c r="B1231" s="662" t="s">
        <v>575</v>
      </c>
      <c r="C1231" s="662" t="s">
        <v>4577</v>
      </c>
      <c r="D1231" s="743" t="s">
        <v>5978</v>
      </c>
      <c r="E1231" s="744" t="s">
        <v>4590</v>
      </c>
      <c r="F1231" s="662" t="s">
        <v>4572</v>
      </c>
      <c r="G1231" s="662" t="s">
        <v>4823</v>
      </c>
      <c r="H1231" s="662" t="s">
        <v>576</v>
      </c>
      <c r="I1231" s="662" t="s">
        <v>5607</v>
      </c>
      <c r="J1231" s="662" t="s">
        <v>5608</v>
      </c>
      <c r="K1231" s="662" t="s">
        <v>5609</v>
      </c>
      <c r="L1231" s="663">
        <v>158.96</v>
      </c>
      <c r="M1231" s="663">
        <v>317.92</v>
      </c>
      <c r="N1231" s="662">
        <v>2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50</v>
      </c>
      <c r="B1232" s="662" t="s">
        <v>575</v>
      </c>
      <c r="C1232" s="662" t="s">
        <v>4577</v>
      </c>
      <c r="D1232" s="743" t="s">
        <v>5978</v>
      </c>
      <c r="E1232" s="744" t="s">
        <v>4590</v>
      </c>
      <c r="F1232" s="662" t="s">
        <v>4572</v>
      </c>
      <c r="G1232" s="662" t="s">
        <v>5355</v>
      </c>
      <c r="H1232" s="662" t="s">
        <v>576</v>
      </c>
      <c r="I1232" s="662" t="s">
        <v>960</v>
      </c>
      <c r="J1232" s="662" t="s">
        <v>961</v>
      </c>
      <c r="K1232" s="662" t="s">
        <v>5356</v>
      </c>
      <c r="L1232" s="663">
        <v>0</v>
      </c>
      <c r="M1232" s="663">
        <v>0</v>
      </c>
      <c r="N1232" s="662">
        <v>11</v>
      </c>
      <c r="O1232" s="745">
        <v>3.5</v>
      </c>
      <c r="P1232" s="663">
        <v>0</v>
      </c>
      <c r="Q1232" s="678"/>
      <c r="R1232" s="662">
        <v>8</v>
      </c>
      <c r="S1232" s="678">
        <v>0.72727272727272729</v>
      </c>
      <c r="T1232" s="745">
        <v>2</v>
      </c>
      <c r="U1232" s="701">
        <v>0.5714285714285714</v>
      </c>
    </row>
    <row r="1233" spans="1:21" ht="14.4" customHeight="1" x14ac:dyDescent="0.3">
      <c r="A1233" s="661">
        <v>50</v>
      </c>
      <c r="B1233" s="662" t="s">
        <v>575</v>
      </c>
      <c r="C1233" s="662" t="s">
        <v>4577</v>
      </c>
      <c r="D1233" s="743" t="s">
        <v>5978</v>
      </c>
      <c r="E1233" s="744" t="s">
        <v>4590</v>
      </c>
      <c r="F1233" s="662" t="s">
        <v>4572</v>
      </c>
      <c r="G1233" s="662" t="s">
        <v>5610</v>
      </c>
      <c r="H1233" s="662" t="s">
        <v>576</v>
      </c>
      <c r="I1233" s="662" t="s">
        <v>5611</v>
      </c>
      <c r="J1233" s="662" t="s">
        <v>5612</v>
      </c>
      <c r="K1233" s="662" t="s">
        <v>4393</v>
      </c>
      <c r="L1233" s="663">
        <v>0</v>
      </c>
      <c r="M1233" s="663">
        <v>0</v>
      </c>
      <c r="N1233" s="662">
        <v>1</v>
      </c>
      <c r="O1233" s="745">
        <v>1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50</v>
      </c>
      <c r="B1234" s="662" t="s">
        <v>575</v>
      </c>
      <c r="C1234" s="662" t="s">
        <v>4577</v>
      </c>
      <c r="D1234" s="743" t="s">
        <v>5978</v>
      </c>
      <c r="E1234" s="744" t="s">
        <v>4590</v>
      </c>
      <c r="F1234" s="662" t="s">
        <v>4572</v>
      </c>
      <c r="G1234" s="662" t="s">
        <v>5484</v>
      </c>
      <c r="H1234" s="662" t="s">
        <v>1772</v>
      </c>
      <c r="I1234" s="662" t="s">
        <v>5485</v>
      </c>
      <c r="J1234" s="662" t="s">
        <v>5486</v>
      </c>
      <c r="K1234" s="662" t="s">
        <v>5487</v>
      </c>
      <c r="L1234" s="663">
        <v>556.04</v>
      </c>
      <c r="M1234" s="663">
        <v>1112.08</v>
      </c>
      <c r="N1234" s="662">
        <v>2</v>
      </c>
      <c r="O1234" s="745">
        <v>1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50</v>
      </c>
      <c r="B1235" s="662" t="s">
        <v>575</v>
      </c>
      <c r="C1235" s="662" t="s">
        <v>4577</v>
      </c>
      <c r="D1235" s="743" t="s">
        <v>5978</v>
      </c>
      <c r="E1235" s="744" t="s">
        <v>4590</v>
      </c>
      <c r="F1235" s="662" t="s">
        <v>4572</v>
      </c>
      <c r="G1235" s="662" t="s">
        <v>5613</v>
      </c>
      <c r="H1235" s="662" t="s">
        <v>576</v>
      </c>
      <c r="I1235" s="662" t="s">
        <v>3420</v>
      </c>
      <c r="J1235" s="662" t="s">
        <v>5614</v>
      </c>
      <c r="K1235" s="662" t="s">
        <v>5615</v>
      </c>
      <c r="L1235" s="663">
        <v>120.89</v>
      </c>
      <c r="M1235" s="663">
        <v>120.89</v>
      </c>
      <c r="N1235" s="662">
        <v>1</v>
      </c>
      <c r="O1235" s="745">
        <v>0.5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50</v>
      </c>
      <c r="B1236" s="662" t="s">
        <v>575</v>
      </c>
      <c r="C1236" s="662" t="s">
        <v>4577</v>
      </c>
      <c r="D1236" s="743" t="s">
        <v>5978</v>
      </c>
      <c r="E1236" s="744" t="s">
        <v>4590</v>
      </c>
      <c r="F1236" s="662" t="s">
        <v>4572</v>
      </c>
      <c r="G1236" s="662" t="s">
        <v>5220</v>
      </c>
      <c r="H1236" s="662" t="s">
        <v>576</v>
      </c>
      <c r="I1236" s="662" t="s">
        <v>5616</v>
      </c>
      <c r="J1236" s="662" t="s">
        <v>5617</v>
      </c>
      <c r="K1236" s="662" t="s">
        <v>773</v>
      </c>
      <c r="L1236" s="663">
        <v>58.29</v>
      </c>
      <c r="M1236" s="663">
        <v>233.16</v>
      </c>
      <c r="N1236" s="662">
        <v>4</v>
      </c>
      <c r="O1236" s="745">
        <v>0.5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50</v>
      </c>
      <c r="B1237" s="662" t="s">
        <v>575</v>
      </c>
      <c r="C1237" s="662" t="s">
        <v>4577</v>
      </c>
      <c r="D1237" s="743" t="s">
        <v>5978</v>
      </c>
      <c r="E1237" s="744" t="s">
        <v>4590</v>
      </c>
      <c r="F1237" s="662" t="s">
        <v>4572</v>
      </c>
      <c r="G1237" s="662" t="s">
        <v>5220</v>
      </c>
      <c r="H1237" s="662" t="s">
        <v>576</v>
      </c>
      <c r="I1237" s="662" t="s">
        <v>5618</v>
      </c>
      <c r="J1237" s="662" t="s">
        <v>5619</v>
      </c>
      <c r="K1237" s="662" t="s">
        <v>5620</v>
      </c>
      <c r="L1237" s="663">
        <v>176.59</v>
      </c>
      <c r="M1237" s="663">
        <v>176.59</v>
      </c>
      <c r="N1237" s="662">
        <v>1</v>
      </c>
      <c r="O1237" s="745">
        <v>0.5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50</v>
      </c>
      <c r="B1238" s="662" t="s">
        <v>575</v>
      </c>
      <c r="C1238" s="662" t="s">
        <v>4577</v>
      </c>
      <c r="D1238" s="743" t="s">
        <v>5978</v>
      </c>
      <c r="E1238" s="744" t="s">
        <v>4590</v>
      </c>
      <c r="F1238" s="662" t="s">
        <v>4572</v>
      </c>
      <c r="G1238" s="662" t="s">
        <v>5220</v>
      </c>
      <c r="H1238" s="662" t="s">
        <v>576</v>
      </c>
      <c r="I1238" s="662" t="s">
        <v>5621</v>
      </c>
      <c r="J1238" s="662" t="s">
        <v>4585</v>
      </c>
      <c r="K1238" s="662"/>
      <c r="L1238" s="663">
        <v>0</v>
      </c>
      <c r="M1238" s="663">
        <v>0</v>
      </c>
      <c r="N1238" s="662">
        <v>4</v>
      </c>
      <c r="O1238" s="745">
        <v>0.5</v>
      </c>
      <c r="P1238" s="663"/>
      <c r="Q1238" s="678"/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50</v>
      </c>
      <c r="B1239" s="662" t="s">
        <v>575</v>
      </c>
      <c r="C1239" s="662" t="s">
        <v>4577</v>
      </c>
      <c r="D1239" s="743" t="s">
        <v>5978</v>
      </c>
      <c r="E1239" s="744" t="s">
        <v>4590</v>
      </c>
      <c r="F1239" s="662" t="s">
        <v>4572</v>
      </c>
      <c r="G1239" s="662" t="s">
        <v>5220</v>
      </c>
      <c r="H1239" s="662" t="s">
        <v>576</v>
      </c>
      <c r="I1239" s="662" t="s">
        <v>5621</v>
      </c>
      <c r="J1239" s="662" t="s">
        <v>5619</v>
      </c>
      <c r="K1239" s="662" t="s">
        <v>773</v>
      </c>
      <c r="L1239" s="663">
        <v>0</v>
      </c>
      <c r="M1239" s="663">
        <v>0</v>
      </c>
      <c r="N1239" s="662">
        <v>4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50</v>
      </c>
      <c r="B1240" s="662" t="s">
        <v>575</v>
      </c>
      <c r="C1240" s="662" t="s">
        <v>4577</v>
      </c>
      <c r="D1240" s="743" t="s">
        <v>5978</v>
      </c>
      <c r="E1240" s="744" t="s">
        <v>4590</v>
      </c>
      <c r="F1240" s="662" t="s">
        <v>4572</v>
      </c>
      <c r="G1240" s="662" t="s">
        <v>4606</v>
      </c>
      <c r="H1240" s="662" t="s">
        <v>576</v>
      </c>
      <c r="I1240" s="662" t="s">
        <v>1008</v>
      </c>
      <c r="J1240" s="662" t="s">
        <v>4608</v>
      </c>
      <c r="K1240" s="662" t="s">
        <v>4610</v>
      </c>
      <c r="L1240" s="663">
        <v>63.7</v>
      </c>
      <c r="M1240" s="663">
        <v>1592.5000000000002</v>
      </c>
      <c r="N1240" s="662">
        <v>25</v>
      </c>
      <c r="O1240" s="745">
        <v>9</v>
      </c>
      <c r="P1240" s="663">
        <v>254.8</v>
      </c>
      <c r="Q1240" s="678">
        <v>0.15999999999999998</v>
      </c>
      <c r="R1240" s="662">
        <v>4</v>
      </c>
      <c r="S1240" s="678">
        <v>0.16</v>
      </c>
      <c r="T1240" s="745">
        <v>2</v>
      </c>
      <c r="U1240" s="701">
        <v>0.22222222222222221</v>
      </c>
    </row>
    <row r="1241" spans="1:21" ht="14.4" customHeight="1" x14ac:dyDescent="0.3">
      <c r="A1241" s="661">
        <v>50</v>
      </c>
      <c r="B1241" s="662" t="s">
        <v>575</v>
      </c>
      <c r="C1241" s="662" t="s">
        <v>4577</v>
      </c>
      <c r="D1241" s="743" t="s">
        <v>5978</v>
      </c>
      <c r="E1241" s="744" t="s">
        <v>4590</v>
      </c>
      <c r="F1241" s="662" t="s">
        <v>4572</v>
      </c>
      <c r="G1241" s="662" t="s">
        <v>4830</v>
      </c>
      <c r="H1241" s="662" t="s">
        <v>576</v>
      </c>
      <c r="I1241" s="662" t="s">
        <v>5622</v>
      </c>
      <c r="J1241" s="662" t="s">
        <v>690</v>
      </c>
      <c r="K1241" s="662" t="s">
        <v>5623</v>
      </c>
      <c r="L1241" s="663">
        <v>92.5</v>
      </c>
      <c r="M1241" s="663">
        <v>277.5</v>
      </c>
      <c r="N1241" s="662">
        <v>3</v>
      </c>
      <c r="O1241" s="745">
        <v>2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50</v>
      </c>
      <c r="B1242" s="662" t="s">
        <v>575</v>
      </c>
      <c r="C1242" s="662" t="s">
        <v>4577</v>
      </c>
      <c r="D1242" s="743" t="s">
        <v>5978</v>
      </c>
      <c r="E1242" s="744" t="s">
        <v>4590</v>
      </c>
      <c r="F1242" s="662" t="s">
        <v>4572</v>
      </c>
      <c r="G1242" s="662" t="s">
        <v>4839</v>
      </c>
      <c r="H1242" s="662" t="s">
        <v>576</v>
      </c>
      <c r="I1242" s="662" t="s">
        <v>5624</v>
      </c>
      <c r="J1242" s="662" t="s">
        <v>5625</v>
      </c>
      <c r="K1242" s="662" t="s">
        <v>1717</v>
      </c>
      <c r="L1242" s="663">
        <v>46.25</v>
      </c>
      <c r="M1242" s="663">
        <v>462.5</v>
      </c>
      <c r="N1242" s="662">
        <v>10</v>
      </c>
      <c r="O1242" s="745">
        <v>1.5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50</v>
      </c>
      <c r="B1243" s="662" t="s">
        <v>575</v>
      </c>
      <c r="C1243" s="662" t="s">
        <v>4577</v>
      </c>
      <c r="D1243" s="743" t="s">
        <v>5978</v>
      </c>
      <c r="E1243" s="744" t="s">
        <v>4590</v>
      </c>
      <c r="F1243" s="662" t="s">
        <v>4572</v>
      </c>
      <c r="G1243" s="662" t="s">
        <v>4847</v>
      </c>
      <c r="H1243" s="662" t="s">
        <v>576</v>
      </c>
      <c r="I1243" s="662" t="s">
        <v>908</v>
      </c>
      <c r="J1243" s="662" t="s">
        <v>909</v>
      </c>
      <c r="K1243" s="662" t="s">
        <v>4848</v>
      </c>
      <c r="L1243" s="663">
        <v>156.77000000000001</v>
      </c>
      <c r="M1243" s="663">
        <v>37154.490000000005</v>
      </c>
      <c r="N1243" s="662">
        <v>237</v>
      </c>
      <c r="O1243" s="745">
        <v>47.5</v>
      </c>
      <c r="P1243" s="663">
        <v>14109.300000000003</v>
      </c>
      <c r="Q1243" s="678">
        <v>0.379746835443038</v>
      </c>
      <c r="R1243" s="662">
        <v>90</v>
      </c>
      <c r="S1243" s="678">
        <v>0.379746835443038</v>
      </c>
      <c r="T1243" s="745">
        <v>16</v>
      </c>
      <c r="U1243" s="701">
        <v>0.33684210526315789</v>
      </c>
    </row>
    <row r="1244" spans="1:21" ht="14.4" customHeight="1" x14ac:dyDescent="0.3">
      <c r="A1244" s="661">
        <v>50</v>
      </c>
      <c r="B1244" s="662" t="s">
        <v>575</v>
      </c>
      <c r="C1244" s="662" t="s">
        <v>4577</v>
      </c>
      <c r="D1244" s="743" t="s">
        <v>5978</v>
      </c>
      <c r="E1244" s="744" t="s">
        <v>4590</v>
      </c>
      <c r="F1244" s="662" t="s">
        <v>4572</v>
      </c>
      <c r="G1244" s="662" t="s">
        <v>4847</v>
      </c>
      <c r="H1244" s="662" t="s">
        <v>576</v>
      </c>
      <c r="I1244" s="662" t="s">
        <v>908</v>
      </c>
      <c r="J1244" s="662" t="s">
        <v>909</v>
      </c>
      <c r="K1244" s="662" t="s">
        <v>4848</v>
      </c>
      <c r="L1244" s="663">
        <v>107.27</v>
      </c>
      <c r="M1244" s="663">
        <v>22955.780000000002</v>
      </c>
      <c r="N1244" s="662">
        <v>214</v>
      </c>
      <c r="O1244" s="745">
        <v>42.5</v>
      </c>
      <c r="P1244" s="663">
        <v>7508.9000000000033</v>
      </c>
      <c r="Q1244" s="678">
        <v>0.32710280373831785</v>
      </c>
      <c r="R1244" s="662">
        <v>70</v>
      </c>
      <c r="S1244" s="678">
        <v>0.32710280373831774</v>
      </c>
      <c r="T1244" s="745">
        <v>15.5</v>
      </c>
      <c r="U1244" s="701">
        <v>0.36470588235294116</v>
      </c>
    </row>
    <row r="1245" spans="1:21" ht="14.4" customHeight="1" x14ac:dyDescent="0.3">
      <c r="A1245" s="661">
        <v>50</v>
      </c>
      <c r="B1245" s="662" t="s">
        <v>575</v>
      </c>
      <c r="C1245" s="662" t="s">
        <v>4577</v>
      </c>
      <c r="D1245" s="743" t="s">
        <v>5978</v>
      </c>
      <c r="E1245" s="744" t="s">
        <v>4590</v>
      </c>
      <c r="F1245" s="662" t="s">
        <v>4572</v>
      </c>
      <c r="G1245" s="662" t="s">
        <v>4847</v>
      </c>
      <c r="H1245" s="662" t="s">
        <v>576</v>
      </c>
      <c r="I1245" s="662" t="s">
        <v>5626</v>
      </c>
      <c r="J1245" s="662" t="s">
        <v>909</v>
      </c>
      <c r="K1245" s="662" t="s">
        <v>4848</v>
      </c>
      <c r="L1245" s="663">
        <v>107.27</v>
      </c>
      <c r="M1245" s="663">
        <v>321.81</v>
      </c>
      <c r="N1245" s="662">
        <v>3</v>
      </c>
      <c r="O1245" s="745">
        <v>0.5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50</v>
      </c>
      <c r="B1246" s="662" t="s">
        <v>575</v>
      </c>
      <c r="C1246" s="662" t="s">
        <v>4577</v>
      </c>
      <c r="D1246" s="743" t="s">
        <v>5978</v>
      </c>
      <c r="E1246" s="744" t="s">
        <v>4590</v>
      </c>
      <c r="F1246" s="662" t="s">
        <v>4572</v>
      </c>
      <c r="G1246" s="662" t="s">
        <v>5627</v>
      </c>
      <c r="H1246" s="662" t="s">
        <v>576</v>
      </c>
      <c r="I1246" s="662" t="s">
        <v>5628</v>
      </c>
      <c r="J1246" s="662" t="s">
        <v>3712</v>
      </c>
      <c r="K1246" s="662" t="s">
        <v>5629</v>
      </c>
      <c r="L1246" s="663">
        <v>0</v>
      </c>
      <c r="M1246" s="663">
        <v>0</v>
      </c>
      <c r="N1246" s="662">
        <v>3</v>
      </c>
      <c r="O1246" s="745">
        <v>1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50</v>
      </c>
      <c r="B1247" s="662" t="s">
        <v>575</v>
      </c>
      <c r="C1247" s="662" t="s">
        <v>4577</v>
      </c>
      <c r="D1247" s="743" t="s">
        <v>5978</v>
      </c>
      <c r="E1247" s="744" t="s">
        <v>4590</v>
      </c>
      <c r="F1247" s="662" t="s">
        <v>4572</v>
      </c>
      <c r="G1247" s="662" t="s">
        <v>4755</v>
      </c>
      <c r="H1247" s="662" t="s">
        <v>1772</v>
      </c>
      <c r="I1247" s="662" t="s">
        <v>5630</v>
      </c>
      <c r="J1247" s="662" t="s">
        <v>4757</v>
      </c>
      <c r="K1247" s="662" t="s">
        <v>2735</v>
      </c>
      <c r="L1247" s="663">
        <v>287.95999999999998</v>
      </c>
      <c r="M1247" s="663">
        <v>287.95999999999998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50</v>
      </c>
      <c r="B1248" s="662" t="s">
        <v>575</v>
      </c>
      <c r="C1248" s="662" t="s">
        <v>4577</v>
      </c>
      <c r="D1248" s="743" t="s">
        <v>5978</v>
      </c>
      <c r="E1248" s="744" t="s">
        <v>4590</v>
      </c>
      <c r="F1248" s="662" t="s">
        <v>4572</v>
      </c>
      <c r="G1248" s="662" t="s">
        <v>4755</v>
      </c>
      <c r="H1248" s="662" t="s">
        <v>1772</v>
      </c>
      <c r="I1248" s="662" t="s">
        <v>5630</v>
      </c>
      <c r="J1248" s="662" t="s">
        <v>4757</v>
      </c>
      <c r="K1248" s="662" t="s">
        <v>2735</v>
      </c>
      <c r="L1248" s="663">
        <v>138.27000000000001</v>
      </c>
      <c r="M1248" s="663">
        <v>276.54000000000002</v>
      </c>
      <c r="N1248" s="662">
        <v>2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50</v>
      </c>
      <c r="B1249" s="662" t="s">
        <v>575</v>
      </c>
      <c r="C1249" s="662" t="s">
        <v>4577</v>
      </c>
      <c r="D1249" s="743" t="s">
        <v>5978</v>
      </c>
      <c r="E1249" s="744" t="s">
        <v>4590</v>
      </c>
      <c r="F1249" s="662" t="s">
        <v>4572</v>
      </c>
      <c r="G1249" s="662" t="s">
        <v>4755</v>
      </c>
      <c r="H1249" s="662" t="s">
        <v>1772</v>
      </c>
      <c r="I1249" s="662" t="s">
        <v>5631</v>
      </c>
      <c r="J1249" s="662" t="s">
        <v>5632</v>
      </c>
      <c r="K1249" s="662" t="s">
        <v>2735</v>
      </c>
      <c r="L1249" s="663">
        <v>238.69</v>
      </c>
      <c r="M1249" s="663">
        <v>238.69</v>
      </c>
      <c r="N1249" s="662">
        <v>1</v>
      </c>
      <c r="O1249" s="745">
        <v>0.5</v>
      </c>
      <c r="P1249" s="663">
        <v>238.69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50</v>
      </c>
      <c r="B1250" s="662" t="s">
        <v>575</v>
      </c>
      <c r="C1250" s="662" t="s">
        <v>4577</v>
      </c>
      <c r="D1250" s="743" t="s">
        <v>5978</v>
      </c>
      <c r="E1250" s="744" t="s">
        <v>4590</v>
      </c>
      <c r="F1250" s="662" t="s">
        <v>4572</v>
      </c>
      <c r="G1250" s="662" t="s">
        <v>5326</v>
      </c>
      <c r="H1250" s="662" t="s">
        <v>576</v>
      </c>
      <c r="I1250" s="662" t="s">
        <v>1248</v>
      </c>
      <c r="J1250" s="662" t="s">
        <v>1249</v>
      </c>
      <c r="K1250" s="662" t="s">
        <v>5327</v>
      </c>
      <c r="L1250" s="663">
        <v>60.9</v>
      </c>
      <c r="M1250" s="663">
        <v>182.7</v>
      </c>
      <c r="N1250" s="662">
        <v>3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50</v>
      </c>
      <c r="B1251" s="662" t="s">
        <v>575</v>
      </c>
      <c r="C1251" s="662" t="s">
        <v>4577</v>
      </c>
      <c r="D1251" s="743" t="s">
        <v>5978</v>
      </c>
      <c r="E1251" s="744" t="s">
        <v>4590</v>
      </c>
      <c r="F1251" s="662" t="s">
        <v>4572</v>
      </c>
      <c r="G1251" s="662" t="s">
        <v>5256</v>
      </c>
      <c r="H1251" s="662" t="s">
        <v>576</v>
      </c>
      <c r="I1251" s="662" t="s">
        <v>1542</v>
      </c>
      <c r="J1251" s="662" t="s">
        <v>1543</v>
      </c>
      <c r="K1251" s="662" t="s">
        <v>1140</v>
      </c>
      <c r="L1251" s="663">
        <v>85.54</v>
      </c>
      <c r="M1251" s="663">
        <v>256.62</v>
      </c>
      <c r="N1251" s="662">
        <v>3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50</v>
      </c>
      <c r="B1252" s="662" t="s">
        <v>575</v>
      </c>
      <c r="C1252" s="662" t="s">
        <v>4577</v>
      </c>
      <c r="D1252" s="743" t="s">
        <v>5978</v>
      </c>
      <c r="E1252" s="744" t="s">
        <v>4590</v>
      </c>
      <c r="F1252" s="662" t="s">
        <v>4572</v>
      </c>
      <c r="G1252" s="662" t="s">
        <v>5299</v>
      </c>
      <c r="H1252" s="662" t="s">
        <v>576</v>
      </c>
      <c r="I1252" s="662" t="s">
        <v>944</v>
      </c>
      <c r="J1252" s="662" t="s">
        <v>945</v>
      </c>
      <c r="K1252" s="662" t="s">
        <v>5300</v>
      </c>
      <c r="L1252" s="663">
        <v>58.59</v>
      </c>
      <c r="M1252" s="663">
        <v>58.59</v>
      </c>
      <c r="N1252" s="662">
        <v>1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50</v>
      </c>
      <c r="B1253" s="662" t="s">
        <v>575</v>
      </c>
      <c r="C1253" s="662" t="s">
        <v>4577</v>
      </c>
      <c r="D1253" s="743" t="s">
        <v>5978</v>
      </c>
      <c r="E1253" s="744" t="s">
        <v>4590</v>
      </c>
      <c r="F1253" s="662" t="s">
        <v>4572</v>
      </c>
      <c r="G1253" s="662" t="s">
        <v>5546</v>
      </c>
      <c r="H1253" s="662" t="s">
        <v>576</v>
      </c>
      <c r="I1253" s="662" t="s">
        <v>2211</v>
      </c>
      <c r="J1253" s="662" t="s">
        <v>2212</v>
      </c>
      <c r="K1253" s="662" t="s">
        <v>5547</v>
      </c>
      <c r="L1253" s="663">
        <v>48.09</v>
      </c>
      <c r="M1253" s="663">
        <v>192.36</v>
      </c>
      <c r="N1253" s="662">
        <v>4</v>
      </c>
      <c r="O1253" s="745">
        <v>1</v>
      </c>
      <c r="P1253" s="663">
        <v>96.18</v>
      </c>
      <c r="Q1253" s="678">
        <v>0.5</v>
      </c>
      <c r="R1253" s="662">
        <v>2</v>
      </c>
      <c r="S1253" s="678">
        <v>0.5</v>
      </c>
      <c r="T1253" s="745">
        <v>0.5</v>
      </c>
      <c r="U1253" s="701">
        <v>0.5</v>
      </c>
    </row>
    <row r="1254" spans="1:21" ht="14.4" customHeight="1" x14ac:dyDescent="0.3">
      <c r="A1254" s="661">
        <v>50</v>
      </c>
      <c r="B1254" s="662" t="s">
        <v>575</v>
      </c>
      <c r="C1254" s="662" t="s">
        <v>4577</v>
      </c>
      <c r="D1254" s="743" t="s">
        <v>5978</v>
      </c>
      <c r="E1254" s="744" t="s">
        <v>4590</v>
      </c>
      <c r="F1254" s="662" t="s">
        <v>4572</v>
      </c>
      <c r="G1254" s="662" t="s">
        <v>5546</v>
      </c>
      <c r="H1254" s="662" t="s">
        <v>576</v>
      </c>
      <c r="I1254" s="662" t="s">
        <v>3715</v>
      </c>
      <c r="J1254" s="662" t="s">
        <v>2212</v>
      </c>
      <c r="K1254" s="662" t="s">
        <v>5633</v>
      </c>
      <c r="L1254" s="663">
        <v>55.58</v>
      </c>
      <c r="M1254" s="663">
        <v>55.58</v>
      </c>
      <c r="N1254" s="662">
        <v>1</v>
      </c>
      <c r="O1254" s="745">
        <v>1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50</v>
      </c>
      <c r="B1255" s="662" t="s">
        <v>575</v>
      </c>
      <c r="C1255" s="662" t="s">
        <v>4577</v>
      </c>
      <c r="D1255" s="743" t="s">
        <v>5978</v>
      </c>
      <c r="E1255" s="744" t="s">
        <v>4590</v>
      </c>
      <c r="F1255" s="662" t="s">
        <v>4572</v>
      </c>
      <c r="G1255" s="662" t="s">
        <v>5546</v>
      </c>
      <c r="H1255" s="662" t="s">
        <v>576</v>
      </c>
      <c r="I1255" s="662" t="s">
        <v>5634</v>
      </c>
      <c r="J1255" s="662" t="s">
        <v>2284</v>
      </c>
      <c r="K1255" s="662" t="s">
        <v>5635</v>
      </c>
      <c r="L1255" s="663">
        <v>89.91</v>
      </c>
      <c r="M1255" s="663">
        <v>179.82</v>
      </c>
      <c r="N1255" s="662">
        <v>2</v>
      </c>
      <c r="O1255" s="745">
        <v>2</v>
      </c>
      <c r="P1255" s="663">
        <v>89.91</v>
      </c>
      <c r="Q1255" s="678">
        <v>0.5</v>
      </c>
      <c r="R1255" s="662">
        <v>1</v>
      </c>
      <c r="S1255" s="678">
        <v>0.5</v>
      </c>
      <c r="T1255" s="745">
        <v>1</v>
      </c>
      <c r="U1255" s="701">
        <v>0.5</v>
      </c>
    </row>
    <row r="1256" spans="1:21" ht="14.4" customHeight="1" x14ac:dyDescent="0.3">
      <c r="A1256" s="661">
        <v>50</v>
      </c>
      <c r="B1256" s="662" t="s">
        <v>575</v>
      </c>
      <c r="C1256" s="662" t="s">
        <v>4577</v>
      </c>
      <c r="D1256" s="743" t="s">
        <v>5978</v>
      </c>
      <c r="E1256" s="744" t="s">
        <v>4590</v>
      </c>
      <c r="F1256" s="662" t="s">
        <v>4572</v>
      </c>
      <c r="G1256" s="662" t="s">
        <v>5636</v>
      </c>
      <c r="H1256" s="662" t="s">
        <v>576</v>
      </c>
      <c r="I1256" s="662" t="s">
        <v>705</v>
      </c>
      <c r="J1256" s="662" t="s">
        <v>706</v>
      </c>
      <c r="K1256" s="662" t="s">
        <v>5637</v>
      </c>
      <c r="L1256" s="663">
        <v>27.28</v>
      </c>
      <c r="M1256" s="663">
        <v>54.56</v>
      </c>
      <c r="N1256" s="662">
        <v>2</v>
      </c>
      <c r="O1256" s="745">
        <v>0.5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50</v>
      </c>
      <c r="B1257" s="662" t="s">
        <v>575</v>
      </c>
      <c r="C1257" s="662" t="s">
        <v>4577</v>
      </c>
      <c r="D1257" s="743" t="s">
        <v>5978</v>
      </c>
      <c r="E1257" s="744" t="s">
        <v>4590</v>
      </c>
      <c r="F1257" s="662" t="s">
        <v>4572</v>
      </c>
      <c r="G1257" s="662" t="s">
        <v>5638</v>
      </c>
      <c r="H1257" s="662" t="s">
        <v>576</v>
      </c>
      <c r="I1257" s="662" t="s">
        <v>5639</v>
      </c>
      <c r="J1257" s="662" t="s">
        <v>5640</v>
      </c>
      <c r="K1257" s="662" t="s">
        <v>4394</v>
      </c>
      <c r="L1257" s="663">
        <v>0</v>
      </c>
      <c r="M1257" s="663">
        <v>0</v>
      </c>
      <c r="N1257" s="662">
        <v>3</v>
      </c>
      <c r="O1257" s="745">
        <v>1</v>
      </c>
      <c r="P1257" s="663">
        <v>0</v>
      </c>
      <c r="Q1257" s="678"/>
      <c r="R1257" s="662">
        <v>1</v>
      </c>
      <c r="S1257" s="678">
        <v>0.33333333333333331</v>
      </c>
      <c r="T1257" s="745">
        <v>0.5</v>
      </c>
      <c r="U1257" s="701">
        <v>0.5</v>
      </c>
    </row>
    <row r="1258" spans="1:21" ht="14.4" customHeight="1" x14ac:dyDescent="0.3">
      <c r="A1258" s="661">
        <v>50</v>
      </c>
      <c r="B1258" s="662" t="s">
        <v>575</v>
      </c>
      <c r="C1258" s="662" t="s">
        <v>4577</v>
      </c>
      <c r="D1258" s="743" t="s">
        <v>5978</v>
      </c>
      <c r="E1258" s="744" t="s">
        <v>4590</v>
      </c>
      <c r="F1258" s="662" t="s">
        <v>4572</v>
      </c>
      <c r="G1258" s="662" t="s">
        <v>5388</v>
      </c>
      <c r="H1258" s="662" t="s">
        <v>576</v>
      </c>
      <c r="I1258" s="662" t="s">
        <v>5641</v>
      </c>
      <c r="J1258" s="662" t="s">
        <v>5642</v>
      </c>
      <c r="K1258" s="662" t="s">
        <v>2201</v>
      </c>
      <c r="L1258" s="663">
        <v>0</v>
      </c>
      <c r="M1258" s="663">
        <v>0</v>
      </c>
      <c r="N1258" s="662">
        <v>2</v>
      </c>
      <c r="O1258" s="745">
        <v>1</v>
      </c>
      <c r="P1258" s="663">
        <v>0</v>
      </c>
      <c r="Q1258" s="678"/>
      <c r="R1258" s="662">
        <v>2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50</v>
      </c>
      <c r="B1259" s="662" t="s">
        <v>575</v>
      </c>
      <c r="C1259" s="662" t="s">
        <v>4577</v>
      </c>
      <c r="D1259" s="743" t="s">
        <v>5978</v>
      </c>
      <c r="E1259" s="744" t="s">
        <v>4590</v>
      </c>
      <c r="F1259" s="662" t="s">
        <v>4572</v>
      </c>
      <c r="G1259" s="662" t="s">
        <v>5388</v>
      </c>
      <c r="H1259" s="662" t="s">
        <v>576</v>
      </c>
      <c r="I1259" s="662" t="s">
        <v>2861</v>
      </c>
      <c r="J1259" s="662" t="s">
        <v>2282</v>
      </c>
      <c r="K1259" s="662" t="s">
        <v>2201</v>
      </c>
      <c r="L1259" s="663">
        <v>111.72</v>
      </c>
      <c r="M1259" s="663">
        <v>335.15999999999997</v>
      </c>
      <c r="N1259" s="662">
        <v>3</v>
      </c>
      <c r="O1259" s="745">
        <v>2</v>
      </c>
      <c r="P1259" s="663">
        <v>223.44</v>
      </c>
      <c r="Q1259" s="678">
        <v>0.66666666666666674</v>
      </c>
      <c r="R1259" s="662">
        <v>2</v>
      </c>
      <c r="S1259" s="678">
        <v>0.66666666666666663</v>
      </c>
      <c r="T1259" s="745">
        <v>1</v>
      </c>
      <c r="U1259" s="701">
        <v>0.5</v>
      </c>
    </row>
    <row r="1260" spans="1:21" ht="14.4" customHeight="1" x14ac:dyDescent="0.3">
      <c r="A1260" s="661">
        <v>50</v>
      </c>
      <c r="B1260" s="662" t="s">
        <v>575</v>
      </c>
      <c r="C1260" s="662" t="s">
        <v>4577</v>
      </c>
      <c r="D1260" s="743" t="s">
        <v>5978</v>
      </c>
      <c r="E1260" s="744" t="s">
        <v>4590</v>
      </c>
      <c r="F1260" s="662" t="s">
        <v>4572</v>
      </c>
      <c r="G1260" s="662" t="s">
        <v>5388</v>
      </c>
      <c r="H1260" s="662" t="s">
        <v>576</v>
      </c>
      <c r="I1260" s="662" t="s">
        <v>5643</v>
      </c>
      <c r="J1260" s="662" t="s">
        <v>2282</v>
      </c>
      <c r="K1260" s="662" t="s">
        <v>5644</v>
      </c>
      <c r="L1260" s="663">
        <v>0</v>
      </c>
      <c r="M1260" s="663">
        <v>0</v>
      </c>
      <c r="N1260" s="662">
        <v>2</v>
      </c>
      <c r="O1260" s="745">
        <v>1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50</v>
      </c>
      <c r="B1261" s="662" t="s">
        <v>575</v>
      </c>
      <c r="C1261" s="662" t="s">
        <v>4577</v>
      </c>
      <c r="D1261" s="743" t="s">
        <v>5978</v>
      </c>
      <c r="E1261" s="744" t="s">
        <v>4590</v>
      </c>
      <c r="F1261" s="662" t="s">
        <v>4572</v>
      </c>
      <c r="G1261" s="662" t="s">
        <v>5388</v>
      </c>
      <c r="H1261" s="662" t="s">
        <v>576</v>
      </c>
      <c r="I1261" s="662" t="s">
        <v>2281</v>
      </c>
      <c r="J1261" s="662" t="s">
        <v>2282</v>
      </c>
      <c r="K1261" s="662" t="s">
        <v>2201</v>
      </c>
      <c r="L1261" s="663">
        <v>111.72</v>
      </c>
      <c r="M1261" s="663">
        <v>111.72</v>
      </c>
      <c r="N1261" s="662">
        <v>1</v>
      </c>
      <c r="O1261" s="745">
        <v>0.5</v>
      </c>
      <c r="P1261" s="663">
        <v>111.72</v>
      </c>
      <c r="Q1261" s="678">
        <v>1</v>
      </c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50</v>
      </c>
      <c r="B1262" s="662" t="s">
        <v>575</v>
      </c>
      <c r="C1262" s="662" t="s">
        <v>4577</v>
      </c>
      <c r="D1262" s="743" t="s">
        <v>5978</v>
      </c>
      <c r="E1262" s="744" t="s">
        <v>4590</v>
      </c>
      <c r="F1262" s="662" t="s">
        <v>4572</v>
      </c>
      <c r="G1262" s="662" t="s">
        <v>4618</v>
      </c>
      <c r="H1262" s="662" t="s">
        <v>1772</v>
      </c>
      <c r="I1262" s="662" t="s">
        <v>2099</v>
      </c>
      <c r="J1262" s="662" t="s">
        <v>2100</v>
      </c>
      <c r="K1262" s="662" t="s">
        <v>2101</v>
      </c>
      <c r="L1262" s="663">
        <v>93.43</v>
      </c>
      <c r="M1262" s="663">
        <v>93.43</v>
      </c>
      <c r="N1262" s="662">
        <v>1</v>
      </c>
      <c r="O1262" s="745">
        <v>0.5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50</v>
      </c>
      <c r="B1263" s="662" t="s">
        <v>575</v>
      </c>
      <c r="C1263" s="662" t="s">
        <v>4577</v>
      </c>
      <c r="D1263" s="743" t="s">
        <v>5978</v>
      </c>
      <c r="E1263" s="744" t="s">
        <v>4590</v>
      </c>
      <c r="F1263" s="662" t="s">
        <v>4572</v>
      </c>
      <c r="G1263" s="662" t="s">
        <v>4618</v>
      </c>
      <c r="H1263" s="662" t="s">
        <v>1772</v>
      </c>
      <c r="I1263" s="662" t="s">
        <v>2118</v>
      </c>
      <c r="J1263" s="662" t="s">
        <v>2100</v>
      </c>
      <c r="K1263" s="662" t="s">
        <v>2119</v>
      </c>
      <c r="L1263" s="663">
        <v>186.87</v>
      </c>
      <c r="M1263" s="663">
        <v>6353.58</v>
      </c>
      <c r="N1263" s="662">
        <v>34</v>
      </c>
      <c r="O1263" s="745">
        <v>10</v>
      </c>
      <c r="P1263" s="663">
        <v>2616.1800000000003</v>
      </c>
      <c r="Q1263" s="678">
        <v>0.41176470588235298</v>
      </c>
      <c r="R1263" s="662">
        <v>14</v>
      </c>
      <c r="S1263" s="678">
        <v>0.41176470588235292</v>
      </c>
      <c r="T1263" s="745">
        <v>4</v>
      </c>
      <c r="U1263" s="701">
        <v>0.4</v>
      </c>
    </row>
    <row r="1264" spans="1:21" ht="14.4" customHeight="1" x14ac:dyDescent="0.3">
      <c r="A1264" s="661">
        <v>50</v>
      </c>
      <c r="B1264" s="662" t="s">
        <v>575</v>
      </c>
      <c r="C1264" s="662" t="s">
        <v>4577</v>
      </c>
      <c r="D1264" s="743" t="s">
        <v>5978</v>
      </c>
      <c r="E1264" s="744" t="s">
        <v>4590</v>
      </c>
      <c r="F1264" s="662" t="s">
        <v>4572</v>
      </c>
      <c r="G1264" s="662" t="s">
        <v>5472</v>
      </c>
      <c r="H1264" s="662" t="s">
        <v>576</v>
      </c>
      <c r="I1264" s="662" t="s">
        <v>5645</v>
      </c>
      <c r="J1264" s="662" t="s">
        <v>3746</v>
      </c>
      <c r="K1264" s="662" t="s">
        <v>5646</v>
      </c>
      <c r="L1264" s="663">
        <v>0</v>
      </c>
      <c r="M1264" s="663">
        <v>0</v>
      </c>
      <c r="N1264" s="662">
        <v>2</v>
      </c>
      <c r="O1264" s="745">
        <v>0.5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50</v>
      </c>
      <c r="B1265" s="662" t="s">
        <v>575</v>
      </c>
      <c r="C1265" s="662" t="s">
        <v>4577</v>
      </c>
      <c r="D1265" s="743" t="s">
        <v>5978</v>
      </c>
      <c r="E1265" s="744" t="s">
        <v>4590</v>
      </c>
      <c r="F1265" s="662" t="s">
        <v>4572</v>
      </c>
      <c r="G1265" s="662" t="s">
        <v>5528</v>
      </c>
      <c r="H1265" s="662" t="s">
        <v>576</v>
      </c>
      <c r="I1265" s="662" t="s">
        <v>4064</v>
      </c>
      <c r="J1265" s="662" t="s">
        <v>5551</v>
      </c>
      <c r="K1265" s="662" t="s">
        <v>5552</v>
      </c>
      <c r="L1265" s="663">
        <v>0</v>
      </c>
      <c r="M1265" s="663">
        <v>0</v>
      </c>
      <c r="N1265" s="662">
        <v>6</v>
      </c>
      <c r="O1265" s="745">
        <v>2.5</v>
      </c>
      <c r="P1265" s="663">
        <v>0</v>
      </c>
      <c r="Q1265" s="678"/>
      <c r="R1265" s="662">
        <v>2</v>
      </c>
      <c r="S1265" s="678">
        <v>0.33333333333333331</v>
      </c>
      <c r="T1265" s="745">
        <v>0.5</v>
      </c>
      <c r="U1265" s="701">
        <v>0.2</v>
      </c>
    </row>
    <row r="1266" spans="1:21" ht="14.4" customHeight="1" x14ac:dyDescent="0.3">
      <c r="A1266" s="661">
        <v>50</v>
      </c>
      <c r="B1266" s="662" t="s">
        <v>575</v>
      </c>
      <c r="C1266" s="662" t="s">
        <v>4577</v>
      </c>
      <c r="D1266" s="743" t="s">
        <v>5978</v>
      </c>
      <c r="E1266" s="744" t="s">
        <v>4590</v>
      </c>
      <c r="F1266" s="662" t="s">
        <v>4572</v>
      </c>
      <c r="G1266" s="662" t="s">
        <v>5647</v>
      </c>
      <c r="H1266" s="662" t="s">
        <v>576</v>
      </c>
      <c r="I1266" s="662" t="s">
        <v>3052</v>
      </c>
      <c r="J1266" s="662" t="s">
        <v>5648</v>
      </c>
      <c r="K1266" s="662" t="s">
        <v>5649</v>
      </c>
      <c r="L1266" s="663">
        <v>44.59</v>
      </c>
      <c r="M1266" s="663">
        <v>89.18</v>
      </c>
      <c r="N1266" s="662">
        <v>2</v>
      </c>
      <c r="O1266" s="745">
        <v>0.5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50</v>
      </c>
      <c r="B1267" s="662" t="s">
        <v>575</v>
      </c>
      <c r="C1267" s="662" t="s">
        <v>4577</v>
      </c>
      <c r="D1267" s="743" t="s">
        <v>5978</v>
      </c>
      <c r="E1267" s="744" t="s">
        <v>4590</v>
      </c>
      <c r="F1267" s="662" t="s">
        <v>4572</v>
      </c>
      <c r="G1267" s="662" t="s">
        <v>4621</v>
      </c>
      <c r="H1267" s="662" t="s">
        <v>576</v>
      </c>
      <c r="I1267" s="662" t="s">
        <v>1060</v>
      </c>
      <c r="J1267" s="662" t="s">
        <v>4623</v>
      </c>
      <c r="K1267" s="662" t="s">
        <v>4758</v>
      </c>
      <c r="L1267" s="663">
        <v>31.65</v>
      </c>
      <c r="M1267" s="663">
        <v>189.89999999999998</v>
      </c>
      <c r="N1267" s="662">
        <v>6</v>
      </c>
      <c r="O1267" s="745">
        <v>1.5</v>
      </c>
      <c r="P1267" s="663">
        <v>189.89999999999998</v>
      </c>
      <c r="Q1267" s="678">
        <v>1</v>
      </c>
      <c r="R1267" s="662">
        <v>6</v>
      </c>
      <c r="S1267" s="678">
        <v>1</v>
      </c>
      <c r="T1267" s="745">
        <v>1.5</v>
      </c>
      <c r="U1267" s="701">
        <v>1</v>
      </c>
    </row>
    <row r="1268" spans="1:21" ht="14.4" customHeight="1" x14ac:dyDescent="0.3">
      <c r="A1268" s="661">
        <v>50</v>
      </c>
      <c r="B1268" s="662" t="s">
        <v>575</v>
      </c>
      <c r="C1268" s="662" t="s">
        <v>4577</v>
      </c>
      <c r="D1268" s="743" t="s">
        <v>5978</v>
      </c>
      <c r="E1268" s="744" t="s">
        <v>4590</v>
      </c>
      <c r="F1268" s="662" t="s">
        <v>4572</v>
      </c>
      <c r="G1268" s="662" t="s">
        <v>4621</v>
      </c>
      <c r="H1268" s="662" t="s">
        <v>576</v>
      </c>
      <c r="I1268" s="662" t="s">
        <v>1119</v>
      </c>
      <c r="J1268" s="662" t="s">
        <v>1110</v>
      </c>
      <c r="K1268" s="662" t="s">
        <v>845</v>
      </c>
      <c r="L1268" s="663">
        <v>26.37</v>
      </c>
      <c r="M1268" s="663">
        <v>158.22</v>
      </c>
      <c r="N1268" s="662">
        <v>6</v>
      </c>
      <c r="O1268" s="745">
        <v>1.5</v>
      </c>
      <c r="P1268" s="663">
        <v>52.74</v>
      </c>
      <c r="Q1268" s="678">
        <v>0.33333333333333337</v>
      </c>
      <c r="R1268" s="662">
        <v>2</v>
      </c>
      <c r="S1268" s="678">
        <v>0.33333333333333331</v>
      </c>
      <c r="T1268" s="745">
        <v>0.5</v>
      </c>
      <c r="U1268" s="701">
        <v>0.33333333333333331</v>
      </c>
    </row>
    <row r="1269" spans="1:21" ht="14.4" customHeight="1" x14ac:dyDescent="0.3">
      <c r="A1269" s="661">
        <v>50</v>
      </c>
      <c r="B1269" s="662" t="s">
        <v>575</v>
      </c>
      <c r="C1269" s="662" t="s">
        <v>4577</v>
      </c>
      <c r="D1269" s="743" t="s">
        <v>5978</v>
      </c>
      <c r="E1269" s="744" t="s">
        <v>4590</v>
      </c>
      <c r="F1269" s="662" t="s">
        <v>4572</v>
      </c>
      <c r="G1269" s="662" t="s">
        <v>4621</v>
      </c>
      <c r="H1269" s="662" t="s">
        <v>576</v>
      </c>
      <c r="I1269" s="662" t="s">
        <v>1109</v>
      </c>
      <c r="J1269" s="662" t="s">
        <v>1110</v>
      </c>
      <c r="K1269" s="662" t="s">
        <v>1111</v>
      </c>
      <c r="L1269" s="663">
        <v>52.75</v>
      </c>
      <c r="M1269" s="663">
        <v>2743</v>
      </c>
      <c r="N1269" s="662">
        <v>52</v>
      </c>
      <c r="O1269" s="745">
        <v>25.5</v>
      </c>
      <c r="P1269" s="663">
        <v>844</v>
      </c>
      <c r="Q1269" s="678">
        <v>0.30769230769230771</v>
      </c>
      <c r="R1269" s="662">
        <v>16</v>
      </c>
      <c r="S1269" s="678">
        <v>0.30769230769230771</v>
      </c>
      <c r="T1269" s="745">
        <v>11</v>
      </c>
      <c r="U1269" s="701">
        <v>0.43137254901960786</v>
      </c>
    </row>
    <row r="1270" spans="1:21" ht="14.4" customHeight="1" x14ac:dyDescent="0.3">
      <c r="A1270" s="661">
        <v>50</v>
      </c>
      <c r="B1270" s="662" t="s">
        <v>575</v>
      </c>
      <c r="C1270" s="662" t="s">
        <v>4577</v>
      </c>
      <c r="D1270" s="743" t="s">
        <v>5978</v>
      </c>
      <c r="E1270" s="744" t="s">
        <v>4590</v>
      </c>
      <c r="F1270" s="662" t="s">
        <v>4572</v>
      </c>
      <c r="G1270" s="662" t="s">
        <v>4621</v>
      </c>
      <c r="H1270" s="662" t="s">
        <v>576</v>
      </c>
      <c r="I1270" s="662" t="s">
        <v>5650</v>
      </c>
      <c r="J1270" s="662" t="s">
        <v>4877</v>
      </c>
      <c r="K1270" s="662" t="s">
        <v>5651</v>
      </c>
      <c r="L1270" s="663">
        <v>0</v>
      </c>
      <c r="M1270" s="663">
        <v>0</v>
      </c>
      <c r="N1270" s="662">
        <v>2</v>
      </c>
      <c r="O1270" s="745">
        <v>0.5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50</v>
      </c>
      <c r="B1271" s="662" t="s">
        <v>575</v>
      </c>
      <c r="C1271" s="662" t="s">
        <v>4577</v>
      </c>
      <c r="D1271" s="743" t="s">
        <v>5978</v>
      </c>
      <c r="E1271" s="744" t="s">
        <v>4590</v>
      </c>
      <c r="F1271" s="662" t="s">
        <v>4572</v>
      </c>
      <c r="G1271" s="662" t="s">
        <v>4621</v>
      </c>
      <c r="H1271" s="662" t="s">
        <v>576</v>
      </c>
      <c r="I1271" s="662" t="s">
        <v>4624</v>
      </c>
      <c r="J1271" s="662" t="s">
        <v>4623</v>
      </c>
      <c r="K1271" s="662" t="s">
        <v>4625</v>
      </c>
      <c r="L1271" s="663">
        <v>0</v>
      </c>
      <c r="M1271" s="663">
        <v>0</v>
      </c>
      <c r="N1271" s="662">
        <v>2</v>
      </c>
      <c r="O1271" s="745">
        <v>0.5</v>
      </c>
      <c r="P1271" s="663"/>
      <c r="Q1271" s="678"/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50</v>
      </c>
      <c r="B1272" s="662" t="s">
        <v>575</v>
      </c>
      <c r="C1272" s="662" t="s">
        <v>4577</v>
      </c>
      <c r="D1272" s="743" t="s">
        <v>5978</v>
      </c>
      <c r="E1272" s="744" t="s">
        <v>4590</v>
      </c>
      <c r="F1272" s="662" t="s">
        <v>4572</v>
      </c>
      <c r="G1272" s="662" t="s">
        <v>4621</v>
      </c>
      <c r="H1272" s="662" t="s">
        <v>576</v>
      </c>
      <c r="I1272" s="662" t="s">
        <v>5652</v>
      </c>
      <c r="J1272" s="662" t="s">
        <v>5103</v>
      </c>
      <c r="K1272" s="662" t="s">
        <v>5653</v>
      </c>
      <c r="L1272" s="663">
        <v>52.75</v>
      </c>
      <c r="M1272" s="663">
        <v>105.5</v>
      </c>
      <c r="N1272" s="662">
        <v>2</v>
      </c>
      <c r="O1272" s="745">
        <v>1</v>
      </c>
      <c r="P1272" s="663">
        <v>52.75</v>
      </c>
      <c r="Q1272" s="678">
        <v>0.5</v>
      </c>
      <c r="R1272" s="662">
        <v>1</v>
      </c>
      <c r="S1272" s="678">
        <v>0.5</v>
      </c>
      <c r="T1272" s="745">
        <v>0.5</v>
      </c>
      <c r="U1272" s="701">
        <v>0.5</v>
      </c>
    </row>
    <row r="1273" spans="1:21" ht="14.4" customHeight="1" x14ac:dyDescent="0.3">
      <c r="A1273" s="661">
        <v>50</v>
      </c>
      <c r="B1273" s="662" t="s">
        <v>575</v>
      </c>
      <c r="C1273" s="662" t="s">
        <v>4577</v>
      </c>
      <c r="D1273" s="743" t="s">
        <v>5978</v>
      </c>
      <c r="E1273" s="744" t="s">
        <v>4590</v>
      </c>
      <c r="F1273" s="662" t="s">
        <v>4572</v>
      </c>
      <c r="G1273" s="662" t="s">
        <v>4621</v>
      </c>
      <c r="H1273" s="662" t="s">
        <v>576</v>
      </c>
      <c r="I1273" s="662" t="s">
        <v>5654</v>
      </c>
      <c r="J1273" s="662" t="s">
        <v>5103</v>
      </c>
      <c r="K1273" s="662" t="s">
        <v>5655</v>
      </c>
      <c r="L1273" s="663">
        <v>0</v>
      </c>
      <c r="M1273" s="663">
        <v>0</v>
      </c>
      <c r="N1273" s="662">
        <v>1</v>
      </c>
      <c r="O1273" s="745">
        <v>1</v>
      </c>
      <c r="P1273" s="663">
        <v>0</v>
      </c>
      <c r="Q1273" s="678"/>
      <c r="R1273" s="662">
        <v>1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50</v>
      </c>
      <c r="B1274" s="662" t="s">
        <v>575</v>
      </c>
      <c r="C1274" s="662" t="s">
        <v>4577</v>
      </c>
      <c r="D1274" s="743" t="s">
        <v>5978</v>
      </c>
      <c r="E1274" s="744" t="s">
        <v>4590</v>
      </c>
      <c r="F1274" s="662" t="s">
        <v>4572</v>
      </c>
      <c r="G1274" s="662" t="s">
        <v>5259</v>
      </c>
      <c r="H1274" s="662" t="s">
        <v>576</v>
      </c>
      <c r="I1274" s="662" t="s">
        <v>5656</v>
      </c>
      <c r="J1274" s="662" t="s">
        <v>5261</v>
      </c>
      <c r="K1274" s="662" t="s">
        <v>5657</v>
      </c>
      <c r="L1274" s="663">
        <v>733.55</v>
      </c>
      <c r="M1274" s="663">
        <v>4401.2999999999993</v>
      </c>
      <c r="N1274" s="662">
        <v>6</v>
      </c>
      <c r="O1274" s="745">
        <v>2.5</v>
      </c>
      <c r="P1274" s="663">
        <v>1467.1</v>
      </c>
      <c r="Q1274" s="678">
        <v>0.33333333333333337</v>
      </c>
      <c r="R1274" s="662">
        <v>2</v>
      </c>
      <c r="S1274" s="678">
        <v>0.33333333333333331</v>
      </c>
      <c r="T1274" s="745">
        <v>1</v>
      </c>
      <c r="U1274" s="701">
        <v>0.4</v>
      </c>
    </row>
    <row r="1275" spans="1:21" ht="14.4" customHeight="1" x14ac:dyDescent="0.3">
      <c r="A1275" s="661">
        <v>50</v>
      </c>
      <c r="B1275" s="662" t="s">
        <v>575</v>
      </c>
      <c r="C1275" s="662" t="s">
        <v>4577</v>
      </c>
      <c r="D1275" s="743" t="s">
        <v>5978</v>
      </c>
      <c r="E1275" s="744" t="s">
        <v>4590</v>
      </c>
      <c r="F1275" s="662" t="s">
        <v>4572</v>
      </c>
      <c r="G1275" s="662" t="s">
        <v>5105</v>
      </c>
      <c r="H1275" s="662" t="s">
        <v>576</v>
      </c>
      <c r="I1275" s="662" t="s">
        <v>5106</v>
      </c>
      <c r="J1275" s="662" t="s">
        <v>5107</v>
      </c>
      <c r="K1275" s="662" t="s">
        <v>5108</v>
      </c>
      <c r="L1275" s="663">
        <v>49.45</v>
      </c>
      <c r="M1275" s="663">
        <v>247.25</v>
      </c>
      <c r="N1275" s="662">
        <v>5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50</v>
      </c>
      <c r="B1276" s="662" t="s">
        <v>575</v>
      </c>
      <c r="C1276" s="662" t="s">
        <v>4577</v>
      </c>
      <c r="D1276" s="743" t="s">
        <v>5978</v>
      </c>
      <c r="E1276" s="744" t="s">
        <v>4590</v>
      </c>
      <c r="F1276" s="662" t="s">
        <v>4572</v>
      </c>
      <c r="G1276" s="662" t="s">
        <v>4879</v>
      </c>
      <c r="H1276" s="662" t="s">
        <v>1772</v>
      </c>
      <c r="I1276" s="662" t="s">
        <v>5658</v>
      </c>
      <c r="J1276" s="662" t="s">
        <v>4337</v>
      </c>
      <c r="K1276" s="662" t="s">
        <v>5659</v>
      </c>
      <c r="L1276" s="663">
        <v>115.27</v>
      </c>
      <c r="M1276" s="663">
        <v>461.08</v>
      </c>
      <c r="N1276" s="662">
        <v>4</v>
      </c>
      <c r="O1276" s="745">
        <v>1.5</v>
      </c>
      <c r="P1276" s="663">
        <v>230.54</v>
      </c>
      <c r="Q1276" s="678">
        <v>0.5</v>
      </c>
      <c r="R1276" s="662">
        <v>2</v>
      </c>
      <c r="S1276" s="678">
        <v>0.5</v>
      </c>
      <c r="T1276" s="745">
        <v>1</v>
      </c>
      <c r="U1276" s="701">
        <v>0.66666666666666663</v>
      </c>
    </row>
    <row r="1277" spans="1:21" ht="14.4" customHeight="1" x14ac:dyDescent="0.3">
      <c r="A1277" s="661">
        <v>50</v>
      </c>
      <c r="B1277" s="662" t="s">
        <v>575</v>
      </c>
      <c r="C1277" s="662" t="s">
        <v>4577</v>
      </c>
      <c r="D1277" s="743" t="s">
        <v>5978</v>
      </c>
      <c r="E1277" s="744" t="s">
        <v>4590</v>
      </c>
      <c r="F1277" s="662" t="s">
        <v>4572</v>
      </c>
      <c r="G1277" s="662" t="s">
        <v>5273</v>
      </c>
      <c r="H1277" s="662" t="s">
        <v>576</v>
      </c>
      <c r="I1277" s="662" t="s">
        <v>5660</v>
      </c>
      <c r="J1277" s="662" t="s">
        <v>5661</v>
      </c>
      <c r="K1277" s="662" t="s">
        <v>5662</v>
      </c>
      <c r="L1277" s="663">
        <v>0</v>
      </c>
      <c r="M1277" s="663">
        <v>0</v>
      </c>
      <c r="N1277" s="662">
        <v>6</v>
      </c>
      <c r="O1277" s="745">
        <v>1.5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50</v>
      </c>
      <c r="B1278" s="662" t="s">
        <v>575</v>
      </c>
      <c r="C1278" s="662" t="s">
        <v>4577</v>
      </c>
      <c r="D1278" s="743" t="s">
        <v>5978</v>
      </c>
      <c r="E1278" s="744" t="s">
        <v>4590</v>
      </c>
      <c r="F1278" s="662" t="s">
        <v>4572</v>
      </c>
      <c r="G1278" s="662" t="s">
        <v>5222</v>
      </c>
      <c r="H1278" s="662" t="s">
        <v>1772</v>
      </c>
      <c r="I1278" s="662" t="s">
        <v>2035</v>
      </c>
      <c r="J1278" s="662" t="s">
        <v>2036</v>
      </c>
      <c r="K1278" s="662" t="s">
        <v>1917</v>
      </c>
      <c r="L1278" s="663">
        <v>207.45</v>
      </c>
      <c r="M1278" s="663">
        <v>207.45</v>
      </c>
      <c r="N1278" s="662">
        <v>1</v>
      </c>
      <c r="O1278" s="745">
        <v>1</v>
      </c>
      <c r="P1278" s="663">
        <v>207.45</v>
      </c>
      <c r="Q1278" s="678">
        <v>1</v>
      </c>
      <c r="R1278" s="662">
        <v>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50</v>
      </c>
      <c r="B1279" s="662" t="s">
        <v>575</v>
      </c>
      <c r="C1279" s="662" t="s">
        <v>4577</v>
      </c>
      <c r="D1279" s="743" t="s">
        <v>5978</v>
      </c>
      <c r="E1279" s="744" t="s">
        <v>4590</v>
      </c>
      <c r="F1279" s="662" t="s">
        <v>4572</v>
      </c>
      <c r="G1279" s="662" t="s">
        <v>5222</v>
      </c>
      <c r="H1279" s="662" t="s">
        <v>576</v>
      </c>
      <c r="I1279" s="662" t="s">
        <v>5663</v>
      </c>
      <c r="J1279" s="662" t="s">
        <v>5224</v>
      </c>
      <c r="K1279" s="662" t="s">
        <v>1917</v>
      </c>
      <c r="L1279" s="663">
        <v>340.97</v>
      </c>
      <c r="M1279" s="663">
        <v>681.94</v>
      </c>
      <c r="N1279" s="662">
        <v>2</v>
      </c>
      <c r="O1279" s="745">
        <v>1.5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50</v>
      </c>
      <c r="B1280" s="662" t="s">
        <v>575</v>
      </c>
      <c r="C1280" s="662" t="s">
        <v>4577</v>
      </c>
      <c r="D1280" s="743" t="s">
        <v>5978</v>
      </c>
      <c r="E1280" s="744" t="s">
        <v>4590</v>
      </c>
      <c r="F1280" s="662" t="s">
        <v>4572</v>
      </c>
      <c r="G1280" s="662" t="s">
        <v>4627</v>
      </c>
      <c r="H1280" s="662" t="s">
        <v>1772</v>
      </c>
      <c r="I1280" s="662" t="s">
        <v>2789</v>
      </c>
      <c r="J1280" s="662" t="s">
        <v>2790</v>
      </c>
      <c r="K1280" s="662" t="s">
        <v>2791</v>
      </c>
      <c r="L1280" s="663">
        <v>59.27</v>
      </c>
      <c r="M1280" s="663">
        <v>118.54</v>
      </c>
      <c r="N1280" s="662">
        <v>2</v>
      </c>
      <c r="O1280" s="745">
        <v>1</v>
      </c>
      <c r="P1280" s="663">
        <v>59.27</v>
      </c>
      <c r="Q1280" s="678">
        <v>0.5</v>
      </c>
      <c r="R1280" s="662">
        <v>1</v>
      </c>
      <c r="S1280" s="678">
        <v>0.5</v>
      </c>
      <c r="T1280" s="745">
        <v>0.5</v>
      </c>
      <c r="U1280" s="701">
        <v>0.5</v>
      </c>
    </row>
    <row r="1281" spans="1:21" ht="14.4" customHeight="1" x14ac:dyDescent="0.3">
      <c r="A1281" s="661">
        <v>50</v>
      </c>
      <c r="B1281" s="662" t="s">
        <v>575</v>
      </c>
      <c r="C1281" s="662" t="s">
        <v>4577</v>
      </c>
      <c r="D1281" s="743" t="s">
        <v>5978</v>
      </c>
      <c r="E1281" s="744" t="s">
        <v>4590</v>
      </c>
      <c r="F1281" s="662" t="s">
        <v>4572</v>
      </c>
      <c r="G1281" s="662" t="s">
        <v>4627</v>
      </c>
      <c r="H1281" s="662" t="s">
        <v>1772</v>
      </c>
      <c r="I1281" s="662" t="s">
        <v>3656</v>
      </c>
      <c r="J1281" s="662" t="s">
        <v>2750</v>
      </c>
      <c r="K1281" s="662" t="s">
        <v>2751</v>
      </c>
      <c r="L1281" s="663">
        <v>79.03</v>
      </c>
      <c r="M1281" s="663">
        <v>79.03</v>
      </c>
      <c r="N1281" s="662">
        <v>1</v>
      </c>
      <c r="O1281" s="745">
        <v>1</v>
      </c>
      <c r="P1281" s="663">
        <v>79.03</v>
      </c>
      <c r="Q1281" s="678">
        <v>1</v>
      </c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50</v>
      </c>
      <c r="B1282" s="662" t="s">
        <v>575</v>
      </c>
      <c r="C1282" s="662" t="s">
        <v>4577</v>
      </c>
      <c r="D1282" s="743" t="s">
        <v>5978</v>
      </c>
      <c r="E1282" s="744" t="s">
        <v>4590</v>
      </c>
      <c r="F1282" s="662" t="s">
        <v>4572</v>
      </c>
      <c r="G1282" s="662" t="s">
        <v>4627</v>
      </c>
      <c r="H1282" s="662" t="s">
        <v>1772</v>
      </c>
      <c r="I1282" s="662" t="s">
        <v>4880</v>
      </c>
      <c r="J1282" s="662" t="s">
        <v>2790</v>
      </c>
      <c r="K1282" s="662" t="s">
        <v>4881</v>
      </c>
      <c r="L1282" s="663">
        <v>62.24</v>
      </c>
      <c r="M1282" s="663">
        <v>124.48</v>
      </c>
      <c r="N1282" s="662">
        <v>2</v>
      </c>
      <c r="O1282" s="745">
        <v>1</v>
      </c>
      <c r="P1282" s="663">
        <v>62.24</v>
      </c>
      <c r="Q1282" s="678">
        <v>0.5</v>
      </c>
      <c r="R1282" s="662">
        <v>1</v>
      </c>
      <c r="S1282" s="678">
        <v>0.5</v>
      </c>
      <c r="T1282" s="745">
        <v>0.5</v>
      </c>
      <c r="U1282" s="701">
        <v>0.5</v>
      </c>
    </row>
    <row r="1283" spans="1:21" ht="14.4" customHeight="1" x14ac:dyDescent="0.3">
      <c r="A1283" s="661">
        <v>50</v>
      </c>
      <c r="B1283" s="662" t="s">
        <v>575</v>
      </c>
      <c r="C1283" s="662" t="s">
        <v>4577</v>
      </c>
      <c r="D1283" s="743" t="s">
        <v>5978</v>
      </c>
      <c r="E1283" s="744" t="s">
        <v>4590</v>
      </c>
      <c r="F1283" s="662" t="s">
        <v>4572</v>
      </c>
      <c r="G1283" s="662" t="s">
        <v>4627</v>
      </c>
      <c r="H1283" s="662" t="s">
        <v>1772</v>
      </c>
      <c r="I1283" s="662" t="s">
        <v>2041</v>
      </c>
      <c r="J1283" s="662" t="s">
        <v>4405</v>
      </c>
      <c r="K1283" s="662" t="s">
        <v>4406</v>
      </c>
      <c r="L1283" s="663">
        <v>62.24</v>
      </c>
      <c r="M1283" s="663">
        <v>62.24</v>
      </c>
      <c r="N1283" s="662">
        <v>1</v>
      </c>
      <c r="O1283" s="745">
        <v>1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50</v>
      </c>
      <c r="B1284" s="662" t="s">
        <v>575</v>
      </c>
      <c r="C1284" s="662" t="s">
        <v>4577</v>
      </c>
      <c r="D1284" s="743" t="s">
        <v>5978</v>
      </c>
      <c r="E1284" s="744" t="s">
        <v>4590</v>
      </c>
      <c r="F1284" s="662" t="s">
        <v>4572</v>
      </c>
      <c r="G1284" s="662" t="s">
        <v>4627</v>
      </c>
      <c r="H1284" s="662" t="s">
        <v>1772</v>
      </c>
      <c r="I1284" s="662" t="s">
        <v>4882</v>
      </c>
      <c r="J1284" s="662" t="s">
        <v>2787</v>
      </c>
      <c r="K1284" s="662" t="s">
        <v>4883</v>
      </c>
      <c r="L1284" s="663">
        <v>46.07</v>
      </c>
      <c r="M1284" s="663">
        <v>46.07</v>
      </c>
      <c r="N1284" s="662">
        <v>1</v>
      </c>
      <c r="O1284" s="745">
        <v>1</v>
      </c>
      <c r="P1284" s="663">
        <v>46.07</v>
      </c>
      <c r="Q1284" s="678">
        <v>1</v>
      </c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50</v>
      </c>
      <c r="B1285" s="662" t="s">
        <v>575</v>
      </c>
      <c r="C1285" s="662" t="s">
        <v>4577</v>
      </c>
      <c r="D1285" s="743" t="s">
        <v>5978</v>
      </c>
      <c r="E1285" s="744" t="s">
        <v>4590</v>
      </c>
      <c r="F1285" s="662" t="s">
        <v>4572</v>
      </c>
      <c r="G1285" s="662" t="s">
        <v>4627</v>
      </c>
      <c r="H1285" s="662" t="s">
        <v>1772</v>
      </c>
      <c r="I1285" s="662" t="s">
        <v>2749</v>
      </c>
      <c r="J1285" s="662" t="s">
        <v>2750</v>
      </c>
      <c r="K1285" s="662" t="s">
        <v>4532</v>
      </c>
      <c r="L1285" s="663">
        <v>82.99</v>
      </c>
      <c r="M1285" s="663">
        <v>82.99</v>
      </c>
      <c r="N1285" s="662">
        <v>1</v>
      </c>
      <c r="O1285" s="745">
        <v>1</v>
      </c>
      <c r="P1285" s="663">
        <v>82.99</v>
      </c>
      <c r="Q1285" s="678">
        <v>1</v>
      </c>
      <c r="R1285" s="662">
        <v>1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50</v>
      </c>
      <c r="B1286" s="662" t="s">
        <v>575</v>
      </c>
      <c r="C1286" s="662" t="s">
        <v>4577</v>
      </c>
      <c r="D1286" s="743" t="s">
        <v>5978</v>
      </c>
      <c r="E1286" s="744" t="s">
        <v>4590</v>
      </c>
      <c r="F1286" s="662" t="s">
        <v>4572</v>
      </c>
      <c r="G1286" s="662" t="s">
        <v>4627</v>
      </c>
      <c r="H1286" s="662" t="s">
        <v>1772</v>
      </c>
      <c r="I1286" s="662" t="s">
        <v>2749</v>
      </c>
      <c r="J1286" s="662" t="s">
        <v>2750</v>
      </c>
      <c r="K1286" s="662" t="s">
        <v>4532</v>
      </c>
      <c r="L1286" s="663">
        <v>79.03</v>
      </c>
      <c r="M1286" s="663">
        <v>79.03</v>
      </c>
      <c r="N1286" s="662">
        <v>1</v>
      </c>
      <c r="O1286" s="745">
        <v>1</v>
      </c>
      <c r="P1286" s="663">
        <v>79.03</v>
      </c>
      <c r="Q1286" s="678">
        <v>1</v>
      </c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50</v>
      </c>
      <c r="B1287" s="662" t="s">
        <v>575</v>
      </c>
      <c r="C1287" s="662" t="s">
        <v>4577</v>
      </c>
      <c r="D1287" s="743" t="s">
        <v>5978</v>
      </c>
      <c r="E1287" s="744" t="s">
        <v>4590</v>
      </c>
      <c r="F1287" s="662" t="s">
        <v>4572</v>
      </c>
      <c r="G1287" s="662" t="s">
        <v>4627</v>
      </c>
      <c r="H1287" s="662" t="s">
        <v>1772</v>
      </c>
      <c r="I1287" s="662" t="s">
        <v>1975</v>
      </c>
      <c r="J1287" s="662" t="s">
        <v>4407</v>
      </c>
      <c r="K1287" s="662" t="s">
        <v>4408</v>
      </c>
      <c r="L1287" s="663">
        <v>46.07</v>
      </c>
      <c r="M1287" s="663">
        <v>92.14</v>
      </c>
      <c r="N1287" s="662">
        <v>2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50</v>
      </c>
      <c r="B1288" s="662" t="s">
        <v>575</v>
      </c>
      <c r="C1288" s="662" t="s">
        <v>4577</v>
      </c>
      <c r="D1288" s="743" t="s">
        <v>5978</v>
      </c>
      <c r="E1288" s="744" t="s">
        <v>4590</v>
      </c>
      <c r="F1288" s="662" t="s">
        <v>4572</v>
      </c>
      <c r="G1288" s="662" t="s">
        <v>4627</v>
      </c>
      <c r="H1288" s="662" t="s">
        <v>1772</v>
      </c>
      <c r="I1288" s="662" t="s">
        <v>2786</v>
      </c>
      <c r="J1288" s="662" t="s">
        <v>2787</v>
      </c>
      <c r="K1288" s="662" t="s">
        <v>2788</v>
      </c>
      <c r="L1288" s="663">
        <v>48.37</v>
      </c>
      <c r="M1288" s="663">
        <v>48.37</v>
      </c>
      <c r="N1288" s="662">
        <v>1</v>
      </c>
      <c r="O1288" s="745">
        <v>1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50</v>
      </c>
      <c r="B1289" s="662" t="s">
        <v>575</v>
      </c>
      <c r="C1289" s="662" t="s">
        <v>4577</v>
      </c>
      <c r="D1289" s="743" t="s">
        <v>5978</v>
      </c>
      <c r="E1289" s="744" t="s">
        <v>4590</v>
      </c>
      <c r="F1289" s="662" t="s">
        <v>4572</v>
      </c>
      <c r="G1289" s="662" t="s">
        <v>4891</v>
      </c>
      <c r="H1289" s="662" t="s">
        <v>576</v>
      </c>
      <c r="I1289" s="662" t="s">
        <v>5664</v>
      </c>
      <c r="J1289" s="662" t="s">
        <v>1401</v>
      </c>
      <c r="K1289" s="662" t="s">
        <v>1917</v>
      </c>
      <c r="L1289" s="663">
        <v>3414.26</v>
      </c>
      <c r="M1289" s="663">
        <v>3414.26</v>
      </c>
      <c r="N1289" s="662">
        <v>1</v>
      </c>
      <c r="O1289" s="745">
        <v>0.5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50</v>
      </c>
      <c r="B1290" s="662" t="s">
        <v>575</v>
      </c>
      <c r="C1290" s="662" t="s">
        <v>4577</v>
      </c>
      <c r="D1290" s="743" t="s">
        <v>5978</v>
      </c>
      <c r="E1290" s="744" t="s">
        <v>4590</v>
      </c>
      <c r="F1290" s="662" t="s">
        <v>4572</v>
      </c>
      <c r="G1290" s="662" t="s">
        <v>5665</v>
      </c>
      <c r="H1290" s="662" t="s">
        <v>1772</v>
      </c>
      <c r="I1290" s="662" t="s">
        <v>5666</v>
      </c>
      <c r="J1290" s="662" t="s">
        <v>5667</v>
      </c>
      <c r="K1290" s="662" t="s">
        <v>3128</v>
      </c>
      <c r="L1290" s="663">
        <v>80.45</v>
      </c>
      <c r="M1290" s="663">
        <v>80.45</v>
      </c>
      <c r="N1290" s="662">
        <v>1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50</v>
      </c>
      <c r="B1291" s="662" t="s">
        <v>575</v>
      </c>
      <c r="C1291" s="662" t="s">
        <v>4577</v>
      </c>
      <c r="D1291" s="743" t="s">
        <v>5978</v>
      </c>
      <c r="E1291" s="744" t="s">
        <v>4590</v>
      </c>
      <c r="F1291" s="662" t="s">
        <v>4572</v>
      </c>
      <c r="G1291" s="662" t="s">
        <v>4713</v>
      </c>
      <c r="H1291" s="662" t="s">
        <v>1772</v>
      </c>
      <c r="I1291" s="662" t="s">
        <v>4892</v>
      </c>
      <c r="J1291" s="662" t="s">
        <v>3584</v>
      </c>
      <c r="K1291" s="662" t="s">
        <v>4893</v>
      </c>
      <c r="L1291" s="663">
        <v>54.98</v>
      </c>
      <c r="M1291" s="663">
        <v>219.92</v>
      </c>
      <c r="N1291" s="662">
        <v>4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50</v>
      </c>
      <c r="B1292" s="662" t="s">
        <v>575</v>
      </c>
      <c r="C1292" s="662" t="s">
        <v>4577</v>
      </c>
      <c r="D1292" s="743" t="s">
        <v>5978</v>
      </c>
      <c r="E1292" s="744" t="s">
        <v>4590</v>
      </c>
      <c r="F1292" s="662" t="s">
        <v>4572</v>
      </c>
      <c r="G1292" s="662" t="s">
        <v>4713</v>
      </c>
      <c r="H1292" s="662" t="s">
        <v>576</v>
      </c>
      <c r="I1292" s="662" t="s">
        <v>5668</v>
      </c>
      <c r="J1292" s="662" t="s">
        <v>5669</v>
      </c>
      <c r="K1292" s="662" t="s">
        <v>5670</v>
      </c>
      <c r="L1292" s="663">
        <v>0</v>
      </c>
      <c r="M1292" s="663">
        <v>0</v>
      </c>
      <c r="N1292" s="662">
        <v>1</v>
      </c>
      <c r="O1292" s="745">
        <v>1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50</v>
      </c>
      <c r="B1293" s="662" t="s">
        <v>575</v>
      </c>
      <c r="C1293" s="662" t="s">
        <v>4577</v>
      </c>
      <c r="D1293" s="743" t="s">
        <v>5978</v>
      </c>
      <c r="E1293" s="744" t="s">
        <v>4590</v>
      </c>
      <c r="F1293" s="662" t="s">
        <v>4572</v>
      </c>
      <c r="G1293" s="662" t="s">
        <v>5671</v>
      </c>
      <c r="H1293" s="662" t="s">
        <v>576</v>
      </c>
      <c r="I1293" s="662" t="s">
        <v>5672</v>
      </c>
      <c r="J1293" s="662" t="s">
        <v>5673</v>
      </c>
      <c r="K1293" s="662" t="s">
        <v>5674</v>
      </c>
      <c r="L1293" s="663">
        <v>90.95</v>
      </c>
      <c r="M1293" s="663">
        <v>181.9</v>
      </c>
      <c r="N1293" s="662">
        <v>2</v>
      </c>
      <c r="O1293" s="745">
        <v>1</v>
      </c>
      <c r="P1293" s="663">
        <v>181.9</v>
      </c>
      <c r="Q1293" s="678">
        <v>1</v>
      </c>
      <c r="R1293" s="662">
        <v>2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50</v>
      </c>
      <c r="B1294" s="662" t="s">
        <v>575</v>
      </c>
      <c r="C1294" s="662" t="s">
        <v>4577</v>
      </c>
      <c r="D1294" s="743" t="s">
        <v>5978</v>
      </c>
      <c r="E1294" s="744" t="s">
        <v>4590</v>
      </c>
      <c r="F1294" s="662" t="s">
        <v>4572</v>
      </c>
      <c r="G1294" s="662" t="s">
        <v>5394</v>
      </c>
      <c r="H1294" s="662" t="s">
        <v>576</v>
      </c>
      <c r="I1294" s="662" t="s">
        <v>2481</v>
      </c>
      <c r="J1294" s="662" t="s">
        <v>5395</v>
      </c>
      <c r="K1294" s="662" t="s">
        <v>4373</v>
      </c>
      <c r="L1294" s="663">
        <v>38.56</v>
      </c>
      <c r="M1294" s="663">
        <v>77.12</v>
      </c>
      <c r="N1294" s="662">
        <v>2</v>
      </c>
      <c r="O1294" s="745">
        <v>0.5</v>
      </c>
      <c r="P1294" s="663">
        <v>77.12</v>
      </c>
      <c r="Q1294" s="678">
        <v>1</v>
      </c>
      <c r="R1294" s="662">
        <v>2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50</v>
      </c>
      <c r="B1295" s="662" t="s">
        <v>575</v>
      </c>
      <c r="C1295" s="662" t="s">
        <v>4577</v>
      </c>
      <c r="D1295" s="743" t="s">
        <v>5978</v>
      </c>
      <c r="E1295" s="744" t="s">
        <v>4590</v>
      </c>
      <c r="F1295" s="662" t="s">
        <v>4572</v>
      </c>
      <c r="G1295" s="662" t="s">
        <v>4628</v>
      </c>
      <c r="H1295" s="662" t="s">
        <v>1772</v>
      </c>
      <c r="I1295" s="662" t="s">
        <v>5277</v>
      </c>
      <c r="J1295" s="662" t="s">
        <v>1867</v>
      </c>
      <c r="K1295" s="662" t="s">
        <v>5278</v>
      </c>
      <c r="L1295" s="663">
        <v>172.85</v>
      </c>
      <c r="M1295" s="663">
        <v>172.85</v>
      </c>
      <c r="N1295" s="662">
        <v>1</v>
      </c>
      <c r="O1295" s="745">
        <v>0.5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50</v>
      </c>
      <c r="B1296" s="662" t="s">
        <v>575</v>
      </c>
      <c r="C1296" s="662" t="s">
        <v>4577</v>
      </c>
      <c r="D1296" s="743" t="s">
        <v>5978</v>
      </c>
      <c r="E1296" s="744" t="s">
        <v>4590</v>
      </c>
      <c r="F1296" s="662" t="s">
        <v>4572</v>
      </c>
      <c r="G1296" s="662" t="s">
        <v>4628</v>
      </c>
      <c r="H1296" s="662" t="s">
        <v>576</v>
      </c>
      <c r="I1296" s="662" t="s">
        <v>5675</v>
      </c>
      <c r="J1296" s="662" t="s">
        <v>5123</v>
      </c>
      <c r="K1296" s="662" t="s">
        <v>5518</v>
      </c>
      <c r="L1296" s="663">
        <v>0</v>
      </c>
      <c r="M1296" s="663">
        <v>0</v>
      </c>
      <c r="N1296" s="662">
        <v>2</v>
      </c>
      <c r="O1296" s="745">
        <v>0.5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50</v>
      </c>
      <c r="B1297" s="662" t="s">
        <v>575</v>
      </c>
      <c r="C1297" s="662" t="s">
        <v>4577</v>
      </c>
      <c r="D1297" s="743" t="s">
        <v>5978</v>
      </c>
      <c r="E1297" s="744" t="s">
        <v>4590</v>
      </c>
      <c r="F1297" s="662" t="s">
        <v>4572</v>
      </c>
      <c r="G1297" s="662" t="s">
        <v>4628</v>
      </c>
      <c r="H1297" s="662" t="s">
        <v>576</v>
      </c>
      <c r="I1297" s="662" t="s">
        <v>5676</v>
      </c>
      <c r="J1297" s="662" t="s">
        <v>5677</v>
      </c>
      <c r="K1297" s="662" t="s">
        <v>4348</v>
      </c>
      <c r="L1297" s="663">
        <v>73.45</v>
      </c>
      <c r="M1297" s="663">
        <v>220.35000000000002</v>
      </c>
      <c r="N1297" s="662">
        <v>3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50</v>
      </c>
      <c r="B1298" s="662" t="s">
        <v>575</v>
      </c>
      <c r="C1298" s="662" t="s">
        <v>4577</v>
      </c>
      <c r="D1298" s="743" t="s">
        <v>5978</v>
      </c>
      <c r="E1298" s="744" t="s">
        <v>4590</v>
      </c>
      <c r="F1298" s="662" t="s">
        <v>4572</v>
      </c>
      <c r="G1298" s="662" t="s">
        <v>4628</v>
      </c>
      <c r="H1298" s="662" t="s">
        <v>576</v>
      </c>
      <c r="I1298" s="662" t="s">
        <v>5122</v>
      </c>
      <c r="J1298" s="662" t="s">
        <v>5123</v>
      </c>
      <c r="K1298" s="662" t="s">
        <v>5124</v>
      </c>
      <c r="L1298" s="663">
        <v>42.38</v>
      </c>
      <c r="M1298" s="663">
        <v>84.76</v>
      </c>
      <c r="N1298" s="662">
        <v>2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50</v>
      </c>
      <c r="B1299" s="662" t="s">
        <v>575</v>
      </c>
      <c r="C1299" s="662" t="s">
        <v>4577</v>
      </c>
      <c r="D1299" s="743" t="s">
        <v>5978</v>
      </c>
      <c r="E1299" s="744" t="s">
        <v>4590</v>
      </c>
      <c r="F1299" s="662" t="s">
        <v>4572</v>
      </c>
      <c r="G1299" s="662" t="s">
        <v>4628</v>
      </c>
      <c r="H1299" s="662" t="s">
        <v>576</v>
      </c>
      <c r="I1299" s="662" t="s">
        <v>5122</v>
      </c>
      <c r="J1299" s="662" t="s">
        <v>5123</v>
      </c>
      <c r="K1299" s="662" t="s">
        <v>5124</v>
      </c>
      <c r="L1299" s="663">
        <v>36.020000000000003</v>
      </c>
      <c r="M1299" s="663">
        <v>72.040000000000006</v>
      </c>
      <c r="N1299" s="662">
        <v>2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50</v>
      </c>
      <c r="B1300" s="662" t="s">
        <v>575</v>
      </c>
      <c r="C1300" s="662" t="s">
        <v>4577</v>
      </c>
      <c r="D1300" s="743" t="s">
        <v>5978</v>
      </c>
      <c r="E1300" s="744" t="s">
        <v>4590</v>
      </c>
      <c r="F1300" s="662" t="s">
        <v>4572</v>
      </c>
      <c r="G1300" s="662" t="s">
        <v>4922</v>
      </c>
      <c r="H1300" s="662" t="s">
        <v>576</v>
      </c>
      <c r="I1300" s="662" t="s">
        <v>693</v>
      </c>
      <c r="J1300" s="662" t="s">
        <v>694</v>
      </c>
      <c r="K1300" s="662" t="s">
        <v>4923</v>
      </c>
      <c r="L1300" s="663">
        <v>152.24</v>
      </c>
      <c r="M1300" s="663">
        <v>913.44</v>
      </c>
      <c r="N1300" s="662">
        <v>6</v>
      </c>
      <c r="O1300" s="745">
        <v>1.5</v>
      </c>
      <c r="P1300" s="663">
        <v>913.44</v>
      </c>
      <c r="Q1300" s="678">
        <v>1</v>
      </c>
      <c r="R1300" s="662">
        <v>6</v>
      </c>
      <c r="S1300" s="678">
        <v>1</v>
      </c>
      <c r="T1300" s="745">
        <v>1.5</v>
      </c>
      <c r="U1300" s="701">
        <v>1</v>
      </c>
    </row>
    <row r="1301" spans="1:21" ht="14.4" customHeight="1" x14ac:dyDescent="0.3">
      <c r="A1301" s="661">
        <v>50</v>
      </c>
      <c r="B1301" s="662" t="s">
        <v>575</v>
      </c>
      <c r="C1301" s="662" t="s">
        <v>4577</v>
      </c>
      <c r="D1301" s="743" t="s">
        <v>5978</v>
      </c>
      <c r="E1301" s="744" t="s">
        <v>4590</v>
      </c>
      <c r="F1301" s="662" t="s">
        <v>4572</v>
      </c>
      <c r="G1301" s="662" t="s">
        <v>4630</v>
      </c>
      <c r="H1301" s="662" t="s">
        <v>576</v>
      </c>
      <c r="I1301" s="662" t="s">
        <v>802</v>
      </c>
      <c r="J1301" s="662" t="s">
        <v>803</v>
      </c>
      <c r="K1301" s="662" t="s">
        <v>5279</v>
      </c>
      <c r="L1301" s="663">
        <v>38.04</v>
      </c>
      <c r="M1301" s="663">
        <v>190.2</v>
      </c>
      <c r="N1301" s="662">
        <v>5</v>
      </c>
      <c r="O1301" s="745">
        <v>3</v>
      </c>
      <c r="P1301" s="663">
        <v>114.12</v>
      </c>
      <c r="Q1301" s="678">
        <v>0.60000000000000009</v>
      </c>
      <c r="R1301" s="662">
        <v>3</v>
      </c>
      <c r="S1301" s="678">
        <v>0.6</v>
      </c>
      <c r="T1301" s="745">
        <v>1.5</v>
      </c>
      <c r="U1301" s="701">
        <v>0.5</v>
      </c>
    </row>
    <row r="1302" spans="1:21" ht="14.4" customHeight="1" x14ac:dyDescent="0.3">
      <c r="A1302" s="661">
        <v>50</v>
      </c>
      <c r="B1302" s="662" t="s">
        <v>575</v>
      </c>
      <c r="C1302" s="662" t="s">
        <v>4577</v>
      </c>
      <c r="D1302" s="743" t="s">
        <v>5978</v>
      </c>
      <c r="E1302" s="744" t="s">
        <v>4590</v>
      </c>
      <c r="F1302" s="662" t="s">
        <v>4572</v>
      </c>
      <c r="G1302" s="662" t="s">
        <v>4630</v>
      </c>
      <c r="H1302" s="662" t="s">
        <v>576</v>
      </c>
      <c r="I1302" s="662" t="s">
        <v>5678</v>
      </c>
      <c r="J1302" s="662" t="s">
        <v>5679</v>
      </c>
      <c r="K1302" s="662" t="s">
        <v>5680</v>
      </c>
      <c r="L1302" s="663">
        <v>117.03</v>
      </c>
      <c r="M1302" s="663">
        <v>117.03</v>
      </c>
      <c r="N1302" s="662">
        <v>1</v>
      </c>
      <c r="O1302" s="745">
        <v>0.5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50</v>
      </c>
      <c r="B1303" s="662" t="s">
        <v>575</v>
      </c>
      <c r="C1303" s="662" t="s">
        <v>4577</v>
      </c>
      <c r="D1303" s="743" t="s">
        <v>5978</v>
      </c>
      <c r="E1303" s="744" t="s">
        <v>4590</v>
      </c>
      <c r="F1303" s="662" t="s">
        <v>4572</v>
      </c>
      <c r="G1303" s="662" t="s">
        <v>4630</v>
      </c>
      <c r="H1303" s="662" t="s">
        <v>576</v>
      </c>
      <c r="I1303" s="662" t="s">
        <v>1315</v>
      </c>
      <c r="J1303" s="662" t="s">
        <v>4719</v>
      </c>
      <c r="K1303" s="662" t="s">
        <v>5125</v>
      </c>
      <c r="L1303" s="663">
        <v>234.07</v>
      </c>
      <c r="M1303" s="663">
        <v>3042.91</v>
      </c>
      <c r="N1303" s="662">
        <v>13</v>
      </c>
      <c r="O1303" s="745">
        <v>7.5</v>
      </c>
      <c r="P1303" s="663">
        <v>1404.4199999999998</v>
      </c>
      <c r="Q1303" s="678">
        <v>0.46153846153846151</v>
      </c>
      <c r="R1303" s="662">
        <v>6</v>
      </c>
      <c r="S1303" s="678">
        <v>0.46153846153846156</v>
      </c>
      <c r="T1303" s="745">
        <v>3</v>
      </c>
      <c r="U1303" s="701">
        <v>0.4</v>
      </c>
    </row>
    <row r="1304" spans="1:21" ht="14.4" customHeight="1" x14ac:dyDescent="0.3">
      <c r="A1304" s="661">
        <v>50</v>
      </c>
      <c r="B1304" s="662" t="s">
        <v>575</v>
      </c>
      <c r="C1304" s="662" t="s">
        <v>4577</v>
      </c>
      <c r="D1304" s="743" t="s">
        <v>5978</v>
      </c>
      <c r="E1304" s="744" t="s">
        <v>4590</v>
      </c>
      <c r="F1304" s="662" t="s">
        <v>4572</v>
      </c>
      <c r="G1304" s="662" t="s">
        <v>4630</v>
      </c>
      <c r="H1304" s="662" t="s">
        <v>576</v>
      </c>
      <c r="I1304" s="662" t="s">
        <v>4718</v>
      </c>
      <c r="J1304" s="662" t="s">
        <v>4719</v>
      </c>
      <c r="K1304" s="662" t="s">
        <v>4720</v>
      </c>
      <c r="L1304" s="663">
        <v>70.23</v>
      </c>
      <c r="M1304" s="663">
        <v>561.84</v>
      </c>
      <c r="N1304" s="662">
        <v>8</v>
      </c>
      <c r="O1304" s="745">
        <v>2</v>
      </c>
      <c r="P1304" s="663">
        <v>140.46</v>
      </c>
      <c r="Q1304" s="678">
        <v>0.25</v>
      </c>
      <c r="R1304" s="662">
        <v>2</v>
      </c>
      <c r="S1304" s="678">
        <v>0.25</v>
      </c>
      <c r="T1304" s="745">
        <v>0.5</v>
      </c>
      <c r="U1304" s="701">
        <v>0.25</v>
      </c>
    </row>
    <row r="1305" spans="1:21" ht="14.4" customHeight="1" x14ac:dyDescent="0.3">
      <c r="A1305" s="661">
        <v>50</v>
      </c>
      <c r="B1305" s="662" t="s">
        <v>575</v>
      </c>
      <c r="C1305" s="662" t="s">
        <v>4577</v>
      </c>
      <c r="D1305" s="743" t="s">
        <v>5978</v>
      </c>
      <c r="E1305" s="744" t="s">
        <v>4590</v>
      </c>
      <c r="F1305" s="662" t="s">
        <v>4572</v>
      </c>
      <c r="G1305" s="662" t="s">
        <v>4630</v>
      </c>
      <c r="H1305" s="662" t="s">
        <v>576</v>
      </c>
      <c r="I1305" s="662" t="s">
        <v>638</v>
      </c>
      <c r="J1305" s="662" t="s">
        <v>639</v>
      </c>
      <c r="K1305" s="662" t="s">
        <v>640</v>
      </c>
      <c r="L1305" s="663">
        <v>117.03</v>
      </c>
      <c r="M1305" s="663">
        <v>234.06</v>
      </c>
      <c r="N1305" s="662">
        <v>2</v>
      </c>
      <c r="O1305" s="745">
        <v>2</v>
      </c>
      <c r="P1305" s="663">
        <v>117.03</v>
      </c>
      <c r="Q1305" s="678">
        <v>0.5</v>
      </c>
      <c r="R1305" s="662">
        <v>1</v>
      </c>
      <c r="S1305" s="678">
        <v>0.5</v>
      </c>
      <c r="T1305" s="745">
        <v>1</v>
      </c>
      <c r="U1305" s="701">
        <v>0.5</v>
      </c>
    </row>
    <row r="1306" spans="1:21" ht="14.4" customHeight="1" x14ac:dyDescent="0.3">
      <c r="A1306" s="661">
        <v>50</v>
      </c>
      <c r="B1306" s="662" t="s">
        <v>575</v>
      </c>
      <c r="C1306" s="662" t="s">
        <v>4577</v>
      </c>
      <c r="D1306" s="743" t="s">
        <v>5978</v>
      </c>
      <c r="E1306" s="744" t="s">
        <v>4590</v>
      </c>
      <c r="F1306" s="662" t="s">
        <v>4572</v>
      </c>
      <c r="G1306" s="662" t="s">
        <v>4630</v>
      </c>
      <c r="H1306" s="662" t="s">
        <v>576</v>
      </c>
      <c r="I1306" s="662" t="s">
        <v>896</v>
      </c>
      <c r="J1306" s="662" t="s">
        <v>1301</v>
      </c>
      <c r="K1306" s="662" t="s">
        <v>4721</v>
      </c>
      <c r="L1306" s="663">
        <v>17.559999999999999</v>
      </c>
      <c r="M1306" s="663">
        <v>158.04</v>
      </c>
      <c r="N1306" s="662">
        <v>9</v>
      </c>
      <c r="O1306" s="745">
        <v>3</v>
      </c>
      <c r="P1306" s="663">
        <v>17.559999999999999</v>
      </c>
      <c r="Q1306" s="678">
        <v>0.1111111111111111</v>
      </c>
      <c r="R1306" s="662">
        <v>1</v>
      </c>
      <c r="S1306" s="678">
        <v>0.1111111111111111</v>
      </c>
      <c r="T1306" s="745">
        <v>1</v>
      </c>
      <c r="U1306" s="701">
        <v>0.33333333333333331</v>
      </c>
    </row>
    <row r="1307" spans="1:21" ht="14.4" customHeight="1" x14ac:dyDescent="0.3">
      <c r="A1307" s="661">
        <v>50</v>
      </c>
      <c r="B1307" s="662" t="s">
        <v>575</v>
      </c>
      <c r="C1307" s="662" t="s">
        <v>4577</v>
      </c>
      <c r="D1307" s="743" t="s">
        <v>5978</v>
      </c>
      <c r="E1307" s="744" t="s">
        <v>4590</v>
      </c>
      <c r="F1307" s="662" t="s">
        <v>4572</v>
      </c>
      <c r="G1307" s="662" t="s">
        <v>4630</v>
      </c>
      <c r="H1307" s="662" t="s">
        <v>576</v>
      </c>
      <c r="I1307" s="662" t="s">
        <v>1300</v>
      </c>
      <c r="J1307" s="662" t="s">
        <v>1301</v>
      </c>
      <c r="K1307" s="662" t="s">
        <v>1302</v>
      </c>
      <c r="L1307" s="663">
        <v>58.52</v>
      </c>
      <c r="M1307" s="663">
        <v>234.08</v>
      </c>
      <c r="N1307" s="662">
        <v>4</v>
      </c>
      <c r="O1307" s="745">
        <v>2.5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50</v>
      </c>
      <c r="B1308" s="662" t="s">
        <v>575</v>
      </c>
      <c r="C1308" s="662" t="s">
        <v>4577</v>
      </c>
      <c r="D1308" s="743" t="s">
        <v>5978</v>
      </c>
      <c r="E1308" s="744" t="s">
        <v>4590</v>
      </c>
      <c r="F1308" s="662" t="s">
        <v>4572</v>
      </c>
      <c r="G1308" s="662" t="s">
        <v>5500</v>
      </c>
      <c r="H1308" s="662" t="s">
        <v>576</v>
      </c>
      <c r="I1308" s="662" t="s">
        <v>5681</v>
      </c>
      <c r="J1308" s="662" t="s">
        <v>5682</v>
      </c>
      <c r="K1308" s="662" t="s">
        <v>5683</v>
      </c>
      <c r="L1308" s="663">
        <v>141.04</v>
      </c>
      <c r="M1308" s="663">
        <v>282.08</v>
      </c>
      <c r="N1308" s="662">
        <v>2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50</v>
      </c>
      <c r="B1309" s="662" t="s">
        <v>575</v>
      </c>
      <c r="C1309" s="662" t="s">
        <v>4577</v>
      </c>
      <c r="D1309" s="743" t="s">
        <v>5978</v>
      </c>
      <c r="E1309" s="744" t="s">
        <v>4590</v>
      </c>
      <c r="F1309" s="662" t="s">
        <v>4572</v>
      </c>
      <c r="G1309" s="662" t="s">
        <v>5500</v>
      </c>
      <c r="H1309" s="662" t="s">
        <v>576</v>
      </c>
      <c r="I1309" s="662" t="s">
        <v>5684</v>
      </c>
      <c r="J1309" s="662" t="s">
        <v>3305</v>
      </c>
      <c r="K1309" s="662" t="s">
        <v>5685</v>
      </c>
      <c r="L1309" s="663">
        <v>94.84</v>
      </c>
      <c r="M1309" s="663">
        <v>284.52</v>
      </c>
      <c r="N1309" s="662">
        <v>3</v>
      </c>
      <c r="O1309" s="745">
        <v>1.5</v>
      </c>
      <c r="P1309" s="663">
        <v>94.84</v>
      </c>
      <c r="Q1309" s="678">
        <v>0.33333333333333337</v>
      </c>
      <c r="R1309" s="662">
        <v>1</v>
      </c>
      <c r="S1309" s="678">
        <v>0.33333333333333331</v>
      </c>
      <c r="T1309" s="745">
        <v>1</v>
      </c>
      <c r="U1309" s="701">
        <v>0.66666666666666663</v>
      </c>
    </row>
    <row r="1310" spans="1:21" ht="14.4" customHeight="1" x14ac:dyDescent="0.3">
      <c r="A1310" s="661">
        <v>50</v>
      </c>
      <c r="B1310" s="662" t="s">
        <v>575</v>
      </c>
      <c r="C1310" s="662" t="s">
        <v>4577</v>
      </c>
      <c r="D1310" s="743" t="s">
        <v>5978</v>
      </c>
      <c r="E1310" s="744" t="s">
        <v>4590</v>
      </c>
      <c r="F1310" s="662" t="s">
        <v>4572</v>
      </c>
      <c r="G1310" s="662" t="s">
        <v>5126</v>
      </c>
      <c r="H1310" s="662" t="s">
        <v>576</v>
      </c>
      <c r="I1310" s="662" t="s">
        <v>5686</v>
      </c>
      <c r="J1310" s="662" t="s">
        <v>5687</v>
      </c>
      <c r="K1310" s="662" t="s">
        <v>5688</v>
      </c>
      <c r="L1310" s="663">
        <v>459.3</v>
      </c>
      <c r="M1310" s="663">
        <v>1377.9</v>
      </c>
      <c r="N1310" s="662">
        <v>3</v>
      </c>
      <c r="O1310" s="745">
        <v>1.5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50</v>
      </c>
      <c r="B1311" s="662" t="s">
        <v>575</v>
      </c>
      <c r="C1311" s="662" t="s">
        <v>4577</v>
      </c>
      <c r="D1311" s="743" t="s">
        <v>5978</v>
      </c>
      <c r="E1311" s="744" t="s">
        <v>4590</v>
      </c>
      <c r="F1311" s="662" t="s">
        <v>4572</v>
      </c>
      <c r="G1311" s="662" t="s">
        <v>4636</v>
      </c>
      <c r="H1311" s="662" t="s">
        <v>1772</v>
      </c>
      <c r="I1311" s="662" t="s">
        <v>2025</v>
      </c>
      <c r="J1311" s="662" t="s">
        <v>1821</v>
      </c>
      <c r="K1311" s="662" t="s">
        <v>4362</v>
      </c>
      <c r="L1311" s="663">
        <v>543.39</v>
      </c>
      <c r="M1311" s="663">
        <v>2173.56</v>
      </c>
      <c r="N1311" s="662">
        <v>4</v>
      </c>
      <c r="O1311" s="745">
        <v>1</v>
      </c>
      <c r="P1311" s="663">
        <v>2173.56</v>
      </c>
      <c r="Q1311" s="678">
        <v>1</v>
      </c>
      <c r="R1311" s="662">
        <v>4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50</v>
      </c>
      <c r="B1312" s="662" t="s">
        <v>575</v>
      </c>
      <c r="C1312" s="662" t="s">
        <v>4577</v>
      </c>
      <c r="D1312" s="743" t="s">
        <v>5978</v>
      </c>
      <c r="E1312" s="744" t="s">
        <v>4590</v>
      </c>
      <c r="F1312" s="662" t="s">
        <v>4572</v>
      </c>
      <c r="G1312" s="662" t="s">
        <v>4636</v>
      </c>
      <c r="H1312" s="662" t="s">
        <v>1772</v>
      </c>
      <c r="I1312" s="662" t="s">
        <v>1820</v>
      </c>
      <c r="J1312" s="662" t="s">
        <v>1821</v>
      </c>
      <c r="K1312" s="662" t="s">
        <v>4360</v>
      </c>
      <c r="L1312" s="663">
        <v>815.1</v>
      </c>
      <c r="M1312" s="663">
        <v>815.1</v>
      </c>
      <c r="N1312" s="662">
        <v>1</v>
      </c>
      <c r="O1312" s="745">
        <v>1</v>
      </c>
      <c r="P1312" s="663">
        <v>815.1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50</v>
      </c>
      <c r="B1313" s="662" t="s">
        <v>575</v>
      </c>
      <c r="C1313" s="662" t="s">
        <v>4577</v>
      </c>
      <c r="D1313" s="743" t="s">
        <v>5978</v>
      </c>
      <c r="E1313" s="744" t="s">
        <v>4590</v>
      </c>
      <c r="F1313" s="662" t="s">
        <v>4572</v>
      </c>
      <c r="G1313" s="662" t="s">
        <v>4636</v>
      </c>
      <c r="H1313" s="662" t="s">
        <v>1772</v>
      </c>
      <c r="I1313" s="662" t="s">
        <v>1878</v>
      </c>
      <c r="J1313" s="662" t="s">
        <v>1879</v>
      </c>
      <c r="K1313" s="662" t="s">
        <v>4357</v>
      </c>
      <c r="L1313" s="663">
        <v>1385.62</v>
      </c>
      <c r="M1313" s="663">
        <v>6928.0999999999995</v>
      </c>
      <c r="N1313" s="662">
        <v>5</v>
      </c>
      <c r="O1313" s="745">
        <v>2.5</v>
      </c>
      <c r="P1313" s="663">
        <v>5542.48</v>
      </c>
      <c r="Q1313" s="678">
        <v>0.8</v>
      </c>
      <c r="R1313" s="662">
        <v>4</v>
      </c>
      <c r="S1313" s="678">
        <v>0.8</v>
      </c>
      <c r="T1313" s="745">
        <v>2</v>
      </c>
      <c r="U1313" s="701">
        <v>0.8</v>
      </c>
    </row>
    <row r="1314" spans="1:21" ht="14.4" customHeight="1" x14ac:dyDescent="0.3">
      <c r="A1314" s="661">
        <v>50</v>
      </c>
      <c r="B1314" s="662" t="s">
        <v>575</v>
      </c>
      <c r="C1314" s="662" t="s">
        <v>4577</v>
      </c>
      <c r="D1314" s="743" t="s">
        <v>5978</v>
      </c>
      <c r="E1314" s="744" t="s">
        <v>4590</v>
      </c>
      <c r="F1314" s="662" t="s">
        <v>4572</v>
      </c>
      <c r="G1314" s="662" t="s">
        <v>4636</v>
      </c>
      <c r="H1314" s="662" t="s">
        <v>1772</v>
      </c>
      <c r="I1314" s="662" t="s">
        <v>1885</v>
      </c>
      <c r="J1314" s="662" t="s">
        <v>1879</v>
      </c>
      <c r="K1314" s="662" t="s">
        <v>4358</v>
      </c>
      <c r="L1314" s="663">
        <v>2309.36</v>
      </c>
      <c r="M1314" s="663">
        <v>6928.08</v>
      </c>
      <c r="N1314" s="662">
        <v>3</v>
      </c>
      <c r="O1314" s="745">
        <v>3</v>
      </c>
      <c r="P1314" s="663">
        <v>4618.72</v>
      </c>
      <c r="Q1314" s="678">
        <v>0.66666666666666674</v>
      </c>
      <c r="R1314" s="662">
        <v>2</v>
      </c>
      <c r="S1314" s="678">
        <v>0.66666666666666663</v>
      </c>
      <c r="T1314" s="745">
        <v>2</v>
      </c>
      <c r="U1314" s="701">
        <v>0.66666666666666663</v>
      </c>
    </row>
    <row r="1315" spans="1:21" ht="14.4" customHeight="1" x14ac:dyDescent="0.3">
      <c r="A1315" s="661">
        <v>50</v>
      </c>
      <c r="B1315" s="662" t="s">
        <v>575</v>
      </c>
      <c r="C1315" s="662" t="s">
        <v>4577</v>
      </c>
      <c r="D1315" s="743" t="s">
        <v>5978</v>
      </c>
      <c r="E1315" s="744" t="s">
        <v>4590</v>
      </c>
      <c r="F1315" s="662" t="s">
        <v>4572</v>
      </c>
      <c r="G1315" s="662" t="s">
        <v>4935</v>
      </c>
      <c r="H1315" s="662" t="s">
        <v>576</v>
      </c>
      <c r="I1315" s="662" t="s">
        <v>1166</v>
      </c>
      <c r="J1315" s="662" t="s">
        <v>1167</v>
      </c>
      <c r="K1315" s="662" t="s">
        <v>1168</v>
      </c>
      <c r="L1315" s="663">
        <v>32.76</v>
      </c>
      <c r="M1315" s="663">
        <v>229.32</v>
      </c>
      <c r="N1315" s="662">
        <v>7</v>
      </c>
      <c r="O1315" s="745">
        <v>1.5</v>
      </c>
      <c r="P1315" s="663">
        <v>98.28</v>
      </c>
      <c r="Q1315" s="678">
        <v>0.4285714285714286</v>
      </c>
      <c r="R1315" s="662">
        <v>3</v>
      </c>
      <c r="S1315" s="678">
        <v>0.42857142857142855</v>
      </c>
      <c r="T1315" s="745">
        <v>1</v>
      </c>
      <c r="U1315" s="701">
        <v>0.66666666666666663</v>
      </c>
    </row>
    <row r="1316" spans="1:21" ht="14.4" customHeight="1" x14ac:dyDescent="0.3">
      <c r="A1316" s="661">
        <v>50</v>
      </c>
      <c r="B1316" s="662" t="s">
        <v>575</v>
      </c>
      <c r="C1316" s="662" t="s">
        <v>4577</v>
      </c>
      <c r="D1316" s="743" t="s">
        <v>5978</v>
      </c>
      <c r="E1316" s="744" t="s">
        <v>4590</v>
      </c>
      <c r="F1316" s="662" t="s">
        <v>4572</v>
      </c>
      <c r="G1316" s="662" t="s">
        <v>4935</v>
      </c>
      <c r="H1316" s="662" t="s">
        <v>576</v>
      </c>
      <c r="I1316" s="662" t="s">
        <v>5689</v>
      </c>
      <c r="J1316" s="662" t="s">
        <v>5690</v>
      </c>
      <c r="K1316" s="662" t="s">
        <v>1168</v>
      </c>
      <c r="L1316" s="663">
        <v>32.76</v>
      </c>
      <c r="M1316" s="663">
        <v>131.04</v>
      </c>
      <c r="N1316" s="662">
        <v>4</v>
      </c>
      <c r="O1316" s="745">
        <v>1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50</v>
      </c>
      <c r="B1317" s="662" t="s">
        <v>575</v>
      </c>
      <c r="C1317" s="662" t="s">
        <v>4577</v>
      </c>
      <c r="D1317" s="743" t="s">
        <v>5978</v>
      </c>
      <c r="E1317" s="744" t="s">
        <v>4590</v>
      </c>
      <c r="F1317" s="662" t="s">
        <v>4572</v>
      </c>
      <c r="G1317" s="662" t="s">
        <v>5333</v>
      </c>
      <c r="H1317" s="662" t="s">
        <v>576</v>
      </c>
      <c r="I1317" s="662" t="s">
        <v>2681</v>
      </c>
      <c r="J1317" s="662" t="s">
        <v>1791</v>
      </c>
      <c r="K1317" s="662" t="s">
        <v>5532</v>
      </c>
      <c r="L1317" s="663">
        <v>48.42</v>
      </c>
      <c r="M1317" s="663">
        <v>387.36</v>
      </c>
      <c r="N1317" s="662">
        <v>8</v>
      </c>
      <c r="O1317" s="745">
        <v>3</v>
      </c>
      <c r="P1317" s="663">
        <v>193.68</v>
      </c>
      <c r="Q1317" s="678">
        <v>0.5</v>
      </c>
      <c r="R1317" s="662">
        <v>4</v>
      </c>
      <c r="S1317" s="678">
        <v>0.5</v>
      </c>
      <c r="T1317" s="745">
        <v>1.5</v>
      </c>
      <c r="U1317" s="701">
        <v>0.5</v>
      </c>
    </row>
    <row r="1318" spans="1:21" ht="14.4" customHeight="1" x14ac:dyDescent="0.3">
      <c r="A1318" s="661">
        <v>50</v>
      </c>
      <c r="B1318" s="662" t="s">
        <v>575</v>
      </c>
      <c r="C1318" s="662" t="s">
        <v>4577</v>
      </c>
      <c r="D1318" s="743" t="s">
        <v>5978</v>
      </c>
      <c r="E1318" s="744" t="s">
        <v>4590</v>
      </c>
      <c r="F1318" s="662" t="s">
        <v>4572</v>
      </c>
      <c r="G1318" s="662" t="s">
        <v>5333</v>
      </c>
      <c r="H1318" s="662" t="s">
        <v>576</v>
      </c>
      <c r="I1318" s="662" t="s">
        <v>3023</v>
      </c>
      <c r="J1318" s="662" t="s">
        <v>3024</v>
      </c>
      <c r="K1318" s="662" t="s">
        <v>5396</v>
      </c>
      <c r="L1318" s="663">
        <v>48.42</v>
      </c>
      <c r="M1318" s="663">
        <v>193.68</v>
      </c>
      <c r="N1318" s="662">
        <v>4</v>
      </c>
      <c r="O1318" s="745">
        <v>1.5</v>
      </c>
      <c r="P1318" s="663">
        <v>193.68</v>
      </c>
      <c r="Q1318" s="678">
        <v>1</v>
      </c>
      <c r="R1318" s="662">
        <v>4</v>
      </c>
      <c r="S1318" s="678">
        <v>1</v>
      </c>
      <c r="T1318" s="745">
        <v>1.5</v>
      </c>
      <c r="U1318" s="701">
        <v>1</v>
      </c>
    </row>
    <row r="1319" spans="1:21" ht="14.4" customHeight="1" x14ac:dyDescent="0.3">
      <c r="A1319" s="661">
        <v>50</v>
      </c>
      <c r="B1319" s="662" t="s">
        <v>575</v>
      </c>
      <c r="C1319" s="662" t="s">
        <v>4577</v>
      </c>
      <c r="D1319" s="743" t="s">
        <v>5978</v>
      </c>
      <c r="E1319" s="744" t="s">
        <v>4590</v>
      </c>
      <c r="F1319" s="662" t="s">
        <v>4572</v>
      </c>
      <c r="G1319" s="662" t="s">
        <v>5333</v>
      </c>
      <c r="H1319" s="662" t="s">
        <v>576</v>
      </c>
      <c r="I1319" s="662" t="s">
        <v>3023</v>
      </c>
      <c r="J1319" s="662" t="s">
        <v>3024</v>
      </c>
      <c r="K1319" s="662" t="s">
        <v>5396</v>
      </c>
      <c r="L1319" s="663">
        <v>36.54</v>
      </c>
      <c r="M1319" s="663">
        <v>36.54</v>
      </c>
      <c r="N1319" s="662">
        <v>1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50</v>
      </c>
      <c r="B1320" s="662" t="s">
        <v>575</v>
      </c>
      <c r="C1320" s="662" t="s">
        <v>4577</v>
      </c>
      <c r="D1320" s="743" t="s">
        <v>5978</v>
      </c>
      <c r="E1320" s="744" t="s">
        <v>4590</v>
      </c>
      <c r="F1320" s="662" t="s">
        <v>4572</v>
      </c>
      <c r="G1320" s="662" t="s">
        <v>5333</v>
      </c>
      <c r="H1320" s="662" t="s">
        <v>576</v>
      </c>
      <c r="I1320" s="662" t="s">
        <v>5691</v>
      </c>
      <c r="J1320" s="662" t="s">
        <v>5692</v>
      </c>
      <c r="K1320" s="662" t="s">
        <v>5693</v>
      </c>
      <c r="L1320" s="663">
        <v>0</v>
      </c>
      <c r="M1320" s="663">
        <v>0</v>
      </c>
      <c r="N1320" s="662">
        <v>2</v>
      </c>
      <c r="O1320" s="745">
        <v>1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50</v>
      </c>
      <c r="B1321" s="662" t="s">
        <v>575</v>
      </c>
      <c r="C1321" s="662" t="s">
        <v>4577</v>
      </c>
      <c r="D1321" s="743" t="s">
        <v>5978</v>
      </c>
      <c r="E1321" s="744" t="s">
        <v>4590</v>
      </c>
      <c r="F1321" s="662" t="s">
        <v>4572</v>
      </c>
      <c r="G1321" s="662" t="s">
        <v>4637</v>
      </c>
      <c r="H1321" s="662" t="s">
        <v>1772</v>
      </c>
      <c r="I1321" s="662" t="s">
        <v>2074</v>
      </c>
      <c r="J1321" s="662" t="s">
        <v>2007</v>
      </c>
      <c r="K1321" s="662" t="s">
        <v>2075</v>
      </c>
      <c r="L1321" s="663">
        <v>122.87</v>
      </c>
      <c r="M1321" s="663">
        <v>245.74</v>
      </c>
      <c r="N1321" s="662">
        <v>2</v>
      </c>
      <c r="O1321" s="745">
        <v>1</v>
      </c>
      <c r="P1321" s="663">
        <v>245.74</v>
      </c>
      <c r="Q1321" s="678">
        <v>1</v>
      </c>
      <c r="R1321" s="662">
        <v>2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50</v>
      </c>
      <c r="B1322" s="662" t="s">
        <v>575</v>
      </c>
      <c r="C1322" s="662" t="s">
        <v>4577</v>
      </c>
      <c r="D1322" s="743" t="s">
        <v>5978</v>
      </c>
      <c r="E1322" s="744" t="s">
        <v>4590</v>
      </c>
      <c r="F1322" s="662" t="s">
        <v>4572</v>
      </c>
      <c r="G1322" s="662" t="s">
        <v>4640</v>
      </c>
      <c r="H1322" s="662" t="s">
        <v>576</v>
      </c>
      <c r="I1322" s="662" t="s">
        <v>3701</v>
      </c>
      <c r="J1322" s="662" t="s">
        <v>3702</v>
      </c>
      <c r="K1322" s="662" t="s">
        <v>816</v>
      </c>
      <c r="L1322" s="663">
        <v>146.84</v>
      </c>
      <c r="M1322" s="663">
        <v>1174.72</v>
      </c>
      <c r="N1322" s="662">
        <v>8</v>
      </c>
      <c r="O1322" s="745">
        <v>2</v>
      </c>
      <c r="P1322" s="663">
        <v>1174.72</v>
      </c>
      <c r="Q1322" s="678">
        <v>1</v>
      </c>
      <c r="R1322" s="662">
        <v>8</v>
      </c>
      <c r="S1322" s="678">
        <v>1</v>
      </c>
      <c r="T1322" s="745">
        <v>2</v>
      </c>
      <c r="U1322" s="701">
        <v>1</v>
      </c>
    </row>
    <row r="1323" spans="1:21" ht="14.4" customHeight="1" x14ac:dyDescent="0.3">
      <c r="A1323" s="661">
        <v>50</v>
      </c>
      <c r="B1323" s="662" t="s">
        <v>575</v>
      </c>
      <c r="C1323" s="662" t="s">
        <v>4577</v>
      </c>
      <c r="D1323" s="743" t="s">
        <v>5978</v>
      </c>
      <c r="E1323" s="744" t="s">
        <v>4590</v>
      </c>
      <c r="F1323" s="662" t="s">
        <v>4572</v>
      </c>
      <c r="G1323" s="662" t="s">
        <v>5397</v>
      </c>
      <c r="H1323" s="662" t="s">
        <v>576</v>
      </c>
      <c r="I1323" s="662" t="s">
        <v>5398</v>
      </c>
      <c r="J1323" s="662" t="s">
        <v>5399</v>
      </c>
      <c r="K1323" s="662" t="s">
        <v>5400</v>
      </c>
      <c r="L1323" s="663">
        <v>66.819999999999993</v>
      </c>
      <c r="M1323" s="663">
        <v>66.819999999999993</v>
      </c>
      <c r="N1323" s="662">
        <v>1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50</v>
      </c>
      <c r="B1324" s="662" t="s">
        <v>575</v>
      </c>
      <c r="C1324" s="662" t="s">
        <v>4577</v>
      </c>
      <c r="D1324" s="743" t="s">
        <v>5978</v>
      </c>
      <c r="E1324" s="744" t="s">
        <v>4590</v>
      </c>
      <c r="F1324" s="662" t="s">
        <v>4572</v>
      </c>
      <c r="G1324" s="662" t="s">
        <v>5397</v>
      </c>
      <c r="H1324" s="662" t="s">
        <v>576</v>
      </c>
      <c r="I1324" s="662" t="s">
        <v>5398</v>
      </c>
      <c r="J1324" s="662" t="s">
        <v>5399</v>
      </c>
      <c r="K1324" s="662" t="s">
        <v>5400</v>
      </c>
      <c r="L1324" s="663">
        <v>78.33</v>
      </c>
      <c r="M1324" s="663">
        <v>391.65</v>
      </c>
      <c r="N1324" s="662">
        <v>5</v>
      </c>
      <c r="O1324" s="745">
        <v>1</v>
      </c>
      <c r="P1324" s="663">
        <v>391.65</v>
      </c>
      <c r="Q1324" s="678">
        <v>1</v>
      </c>
      <c r="R1324" s="662">
        <v>5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50</v>
      </c>
      <c r="B1325" s="662" t="s">
        <v>575</v>
      </c>
      <c r="C1325" s="662" t="s">
        <v>4577</v>
      </c>
      <c r="D1325" s="743" t="s">
        <v>5978</v>
      </c>
      <c r="E1325" s="744" t="s">
        <v>4590</v>
      </c>
      <c r="F1325" s="662" t="s">
        <v>4572</v>
      </c>
      <c r="G1325" s="662" t="s">
        <v>4641</v>
      </c>
      <c r="H1325" s="662" t="s">
        <v>576</v>
      </c>
      <c r="I1325" s="662" t="s">
        <v>5401</v>
      </c>
      <c r="J1325" s="662" t="s">
        <v>5402</v>
      </c>
      <c r="K1325" s="662" t="s">
        <v>5403</v>
      </c>
      <c r="L1325" s="663">
        <v>334.66</v>
      </c>
      <c r="M1325" s="663">
        <v>334.66</v>
      </c>
      <c r="N1325" s="662">
        <v>1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50</v>
      </c>
      <c r="B1326" s="662" t="s">
        <v>575</v>
      </c>
      <c r="C1326" s="662" t="s">
        <v>4577</v>
      </c>
      <c r="D1326" s="743" t="s">
        <v>5978</v>
      </c>
      <c r="E1326" s="744" t="s">
        <v>4590</v>
      </c>
      <c r="F1326" s="662" t="s">
        <v>4572</v>
      </c>
      <c r="G1326" s="662" t="s">
        <v>4641</v>
      </c>
      <c r="H1326" s="662" t="s">
        <v>576</v>
      </c>
      <c r="I1326" s="662" t="s">
        <v>5401</v>
      </c>
      <c r="J1326" s="662" t="s">
        <v>5402</v>
      </c>
      <c r="K1326" s="662" t="s">
        <v>5403</v>
      </c>
      <c r="L1326" s="663">
        <v>205.84</v>
      </c>
      <c r="M1326" s="663">
        <v>205.84</v>
      </c>
      <c r="N1326" s="662">
        <v>1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50</v>
      </c>
      <c r="B1327" s="662" t="s">
        <v>575</v>
      </c>
      <c r="C1327" s="662" t="s">
        <v>4577</v>
      </c>
      <c r="D1327" s="743" t="s">
        <v>5978</v>
      </c>
      <c r="E1327" s="744" t="s">
        <v>4590</v>
      </c>
      <c r="F1327" s="662" t="s">
        <v>4572</v>
      </c>
      <c r="G1327" s="662" t="s">
        <v>4641</v>
      </c>
      <c r="H1327" s="662" t="s">
        <v>576</v>
      </c>
      <c r="I1327" s="662" t="s">
        <v>5694</v>
      </c>
      <c r="J1327" s="662" t="s">
        <v>4643</v>
      </c>
      <c r="K1327" s="662" t="s">
        <v>788</v>
      </c>
      <c r="L1327" s="663">
        <v>301.2</v>
      </c>
      <c r="M1327" s="663">
        <v>903.59999999999991</v>
      </c>
      <c r="N1327" s="662">
        <v>3</v>
      </c>
      <c r="O1327" s="745">
        <v>1.5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50</v>
      </c>
      <c r="B1328" s="662" t="s">
        <v>575</v>
      </c>
      <c r="C1328" s="662" t="s">
        <v>4577</v>
      </c>
      <c r="D1328" s="743" t="s">
        <v>5978</v>
      </c>
      <c r="E1328" s="744" t="s">
        <v>4590</v>
      </c>
      <c r="F1328" s="662" t="s">
        <v>4572</v>
      </c>
      <c r="G1328" s="662" t="s">
        <v>4641</v>
      </c>
      <c r="H1328" s="662" t="s">
        <v>576</v>
      </c>
      <c r="I1328" s="662" t="s">
        <v>5694</v>
      </c>
      <c r="J1328" s="662" t="s">
        <v>4643</v>
      </c>
      <c r="K1328" s="662" t="s">
        <v>788</v>
      </c>
      <c r="L1328" s="663">
        <v>185.26</v>
      </c>
      <c r="M1328" s="663">
        <v>926.3</v>
      </c>
      <c r="N1328" s="662">
        <v>5</v>
      </c>
      <c r="O1328" s="745">
        <v>3</v>
      </c>
      <c r="P1328" s="663">
        <v>185.26</v>
      </c>
      <c r="Q1328" s="678">
        <v>0.2</v>
      </c>
      <c r="R1328" s="662">
        <v>1</v>
      </c>
      <c r="S1328" s="678">
        <v>0.2</v>
      </c>
      <c r="T1328" s="745">
        <v>0.5</v>
      </c>
      <c r="U1328" s="701">
        <v>0.16666666666666666</v>
      </c>
    </row>
    <row r="1329" spans="1:21" ht="14.4" customHeight="1" x14ac:dyDescent="0.3">
      <c r="A1329" s="661">
        <v>50</v>
      </c>
      <c r="B1329" s="662" t="s">
        <v>575</v>
      </c>
      <c r="C1329" s="662" t="s">
        <v>4577</v>
      </c>
      <c r="D1329" s="743" t="s">
        <v>5978</v>
      </c>
      <c r="E1329" s="744" t="s">
        <v>4590</v>
      </c>
      <c r="F1329" s="662" t="s">
        <v>4572</v>
      </c>
      <c r="G1329" s="662" t="s">
        <v>4641</v>
      </c>
      <c r="H1329" s="662" t="s">
        <v>576</v>
      </c>
      <c r="I1329" s="662" t="s">
        <v>786</v>
      </c>
      <c r="J1329" s="662" t="s">
        <v>787</v>
      </c>
      <c r="K1329" s="662" t="s">
        <v>788</v>
      </c>
      <c r="L1329" s="663">
        <v>185.26</v>
      </c>
      <c r="M1329" s="663">
        <v>741.04</v>
      </c>
      <c r="N1329" s="662">
        <v>4</v>
      </c>
      <c r="O1329" s="745">
        <v>2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50</v>
      </c>
      <c r="B1330" s="662" t="s">
        <v>575</v>
      </c>
      <c r="C1330" s="662" t="s">
        <v>4577</v>
      </c>
      <c r="D1330" s="743" t="s">
        <v>5978</v>
      </c>
      <c r="E1330" s="744" t="s">
        <v>4590</v>
      </c>
      <c r="F1330" s="662" t="s">
        <v>4572</v>
      </c>
      <c r="G1330" s="662" t="s">
        <v>4644</v>
      </c>
      <c r="H1330" s="662" t="s">
        <v>1772</v>
      </c>
      <c r="I1330" s="662" t="s">
        <v>2051</v>
      </c>
      <c r="J1330" s="662" t="s">
        <v>1850</v>
      </c>
      <c r="K1330" s="662" t="s">
        <v>3819</v>
      </c>
      <c r="L1330" s="663">
        <v>334.66</v>
      </c>
      <c r="M1330" s="663">
        <v>1673.3000000000002</v>
      </c>
      <c r="N1330" s="662">
        <v>5</v>
      </c>
      <c r="O1330" s="745">
        <v>2.5</v>
      </c>
      <c r="P1330" s="663">
        <v>334.66</v>
      </c>
      <c r="Q1330" s="678">
        <v>0.19999999999999998</v>
      </c>
      <c r="R1330" s="662">
        <v>1</v>
      </c>
      <c r="S1330" s="678">
        <v>0.2</v>
      </c>
      <c r="T1330" s="745">
        <v>0.5</v>
      </c>
      <c r="U1330" s="701">
        <v>0.2</v>
      </c>
    </row>
    <row r="1331" spans="1:21" ht="14.4" customHeight="1" x14ac:dyDescent="0.3">
      <c r="A1331" s="661">
        <v>50</v>
      </c>
      <c r="B1331" s="662" t="s">
        <v>575</v>
      </c>
      <c r="C1331" s="662" t="s">
        <v>4577</v>
      </c>
      <c r="D1331" s="743" t="s">
        <v>5978</v>
      </c>
      <c r="E1331" s="744" t="s">
        <v>4590</v>
      </c>
      <c r="F1331" s="662" t="s">
        <v>4572</v>
      </c>
      <c r="G1331" s="662" t="s">
        <v>4644</v>
      </c>
      <c r="H1331" s="662" t="s">
        <v>1772</v>
      </c>
      <c r="I1331" s="662" t="s">
        <v>2051</v>
      </c>
      <c r="J1331" s="662" t="s">
        <v>1850</v>
      </c>
      <c r="K1331" s="662" t="s">
        <v>3819</v>
      </c>
      <c r="L1331" s="663">
        <v>205.84</v>
      </c>
      <c r="M1331" s="663">
        <v>1440.88</v>
      </c>
      <c r="N1331" s="662">
        <v>7</v>
      </c>
      <c r="O1331" s="745">
        <v>4</v>
      </c>
      <c r="P1331" s="663">
        <v>617.52</v>
      </c>
      <c r="Q1331" s="678">
        <v>0.42857142857142855</v>
      </c>
      <c r="R1331" s="662">
        <v>3</v>
      </c>
      <c r="S1331" s="678">
        <v>0.42857142857142855</v>
      </c>
      <c r="T1331" s="745">
        <v>1.5</v>
      </c>
      <c r="U1331" s="701">
        <v>0.375</v>
      </c>
    </row>
    <row r="1332" spans="1:21" ht="14.4" customHeight="1" x14ac:dyDescent="0.3">
      <c r="A1332" s="661">
        <v>50</v>
      </c>
      <c r="B1332" s="662" t="s">
        <v>575</v>
      </c>
      <c r="C1332" s="662" t="s">
        <v>4577</v>
      </c>
      <c r="D1332" s="743" t="s">
        <v>5978</v>
      </c>
      <c r="E1332" s="744" t="s">
        <v>4590</v>
      </c>
      <c r="F1332" s="662" t="s">
        <v>4572</v>
      </c>
      <c r="G1332" s="662" t="s">
        <v>4644</v>
      </c>
      <c r="H1332" s="662" t="s">
        <v>1772</v>
      </c>
      <c r="I1332" s="662" t="s">
        <v>5695</v>
      </c>
      <c r="J1332" s="662" t="s">
        <v>1850</v>
      </c>
      <c r="K1332" s="662" t="s">
        <v>5696</v>
      </c>
      <c r="L1332" s="663">
        <v>0</v>
      </c>
      <c r="M1332" s="663">
        <v>0</v>
      </c>
      <c r="N1332" s="662">
        <v>2</v>
      </c>
      <c r="O1332" s="745">
        <v>1.5</v>
      </c>
      <c r="P1332" s="663">
        <v>0</v>
      </c>
      <c r="Q1332" s="678"/>
      <c r="R1332" s="662">
        <v>1</v>
      </c>
      <c r="S1332" s="678">
        <v>0.5</v>
      </c>
      <c r="T1332" s="745">
        <v>0.5</v>
      </c>
      <c r="U1332" s="701">
        <v>0.33333333333333331</v>
      </c>
    </row>
    <row r="1333" spans="1:21" ht="14.4" customHeight="1" x14ac:dyDescent="0.3">
      <c r="A1333" s="661">
        <v>50</v>
      </c>
      <c r="B1333" s="662" t="s">
        <v>575</v>
      </c>
      <c r="C1333" s="662" t="s">
        <v>4577</v>
      </c>
      <c r="D1333" s="743" t="s">
        <v>5978</v>
      </c>
      <c r="E1333" s="744" t="s">
        <v>4590</v>
      </c>
      <c r="F1333" s="662" t="s">
        <v>4572</v>
      </c>
      <c r="G1333" s="662" t="s">
        <v>5316</v>
      </c>
      <c r="H1333" s="662" t="s">
        <v>576</v>
      </c>
      <c r="I1333" s="662" t="s">
        <v>5697</v>
      </c>
      <c r="J1333" s="662" t="s">
        <v>5698</v>
      </c>
      <c r="K1333" s="662" t="s">
        <v>5699</v>
      </c>
      <c r="L1333" s="663">
        <v>161.66</v>
      </c>
      <c r="M1333" s="663">
        <v>646.64</v>
      </c>
      <c r="N1333" s="662">
        <v>4</v>
      </c>
      <c r="O1333" s="745">
        <v>1</v>
      </c>
      <c r="P1333" s="663">
        <v>323.32</v>
      </c>
      <c r="Q1333" s="678">
        <v>0.5</v>
      </c>
      <c r="R1333" s="662">
        <v>2</v>
      </c>
      <c r="S1333" s="678">
        <v>0.5</v>
      </c>
      <c r="T1333" s="745">
        <v>0.5</v>
      </c>
      <c r="U1333" s="701">
        <v>0.5</v>
      </c>
    </row>
    <row r="1334" spans="1:21" ht="14.4" customHeight="1" x14ac:dyDescent="0.3">
      <c r="A1334" s="661">
        <v>50</v>
      </c>
      <c r="B1334" s="662" t="s">
        <v>575</v>
      </c>
      <c r="C1334" s="662" t="s">
        <v>4577</v>
      </c>
      <c r="D1334" s="743" t="s">
        <v>5978</v>
      </c>
      <c r="E1334" s="744" t="s">
        <v>4590</v>
      </c>
      <c r="F1334" s="662" t="s">
        <v>4572</v>
      </c>
      <c r="G1334" s="662" t="s">
        <v>5316</v>
      </c>
      <c r="H1334" s="662" t="s">
        <v>576</v>
      </c>
      <c r="I1334" s="662" t="s">
        <v>5697</v>
      </c>
      <c r="J1334" s="662" t="s">
        <v>5698</v>
      </c>
      <c r="K1334" s="662" t="s">
        <v>5699</v>
      </c>
      <c r="L1334" s="663">
        <v>173.31</v>
      </c>
      <c r="M1334" s="663">
        <v>346.62</v>
      </c>
      <c r="N1334" s="662">
        <v>2</v>
      </c>
      <c r="O1334" s="745">
        <v>0.5</v>
      </c>
      <c r="P1334" s="663">
        <v>346.62</v>
      </c>
      <c r="Q1334" s="678">
        <v>1</v>
      </c>
      <c r="R1334" s="662">
        <v>2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50</v>
      </c>
      <c r="B1335" s="662" t="s">
        <v>575</v>
      </c>
      <c r="C1335" s="662" t="s">
        <v>4577</v>
      </c>
      <c r="D1335" s="743" t="s">
        <v>5978</v>
      </c>
      <c r="E1335" s="744" t="s">
        <v>4590</v>
      </c>
      <c r="F1335" s="662" t="s">
        <v>4572</v>
      </c>
      <c r="G1335" s="662" t="s">
        <v>4647</v>
      </c>
      <c r="H1335" s="662" t="s">
        <v>1772</v>
      </c>
      <c r="I1335" s="662" t="s">
        <v>1913</v>
      </c>
      <c r="J1335" s="662" t="s">
        <v>1914</v>
      </c>
      <c r="K1335" s="662" t="s">
        <v>1402</v>
      </c>
      <c r="L1335" s="663">
        <v>48.27</v>
      </c>
      <c r="M1335" s="663">
        <v>289.62</v>
      </c>
      <c r="N1335" s="662">
        <v>6</v>
      </c>
      <c r="O1335" s="745">
        <v>1.5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50</v>
      </c>
      <c r="B1336" s="662" t="s">
        <v>575</v>
      </c>
      <c r="C1336" s="662" t="s">
        <v>4577</v>
      </c>
      <c r="D1336" s="743" t="s">
        <v>5978</v>
      </c>
      <c r="E1336" s="744" t="s">
        <v>4590</v>
      </c>
      <c r="F1336" s="662" t="s">
        <v>4572</v>
      </c>
      <c r="G1336" s="662" t="s">
        <v>4647</v>
      </c>
      <c r="H1336" s="662" t="s">
        <v>1772</v>
      </c>
      <c r="I1336" s="662" t="s">
        <v>1916</v>
      </c>
      <c r="J1336" s="662" t="s">
        <v>1914</v>
      </c>
      <c r="K1336" s="662" t="s">
        <v>1917</v>
      </c>
      <c r="L1336" s="663">
        <v>144.81</v>
      </c>
      <c r="M1336" s="663">
        <v>1882.5299999999995</v>
      </c>
      <c r="N1336" s="662">
        <v>13</v>
      </c>
      <c r="O1336" s="745">
        <v>7</v>
      </c>
      <c r="P1336" s="663">
        <v>144.81</v>
      </c>
      <c r="Q1336" s="678">
        <v>7.6923076923076941E-2</v>
      </c>
      <c r="R1336" s="662">
        <v>1</v>
      </c>
      <c r="S1336" s="678">
        <v>7.6923076923076927E-2</v>
      </c>
      <c r="T1336" s="745">
        <v>0.5</v>
      </c>
      <c r="U1336" s="701">
        <v>7.1428571428571425E-2</v>
      </c>
    </row>
    <row r="1337" spans="1:21" ht="14.4" customHeight="1" x14ac:dyDescent="0.3">
      <c r="A1337" s="661">
        <v>50</v>
      </c>
      <c r="B1337" s="662" t="s">
        <v>575</v>
      </c>
      <c r="C1337" s="662" t="s">
        <v>4577</v>
      </c>
      <c r="D1337" s="743" t="s">
        <v>5978</v>
      </c>
      <c r="E1337" s="744" t="s">
        <v>4590</v>
      </c>
      <c r="F1337" s="662" t="s">
        <v>4572</v>
      </c>
      <c r="G1337" s="662" t="s">
        <v>4647</v>
      </c>
      <c r="H1337" s="662" t="s">
        <v>1772</v>
      </c>
      <c r="I1337" s="662" t="s">
        <v>2048</v>
      </c>
      <c r="J1337" s="662" t="s">
        <v>2049</v>
      </c>
      <c r="K1337" s="662" t="s">
        <v>2016</v>
      </c>
      <c r="L1337" s="663">
        <v>289.62</v>
      </c>
      <c r="M1337" s="663">
        <v>1448.1</v>
      </c>
      <c r="N1337" s="662">
        <v>5</v>
      </c>
      <c r="O1337" s="745">
        <v>2.5</v>
      </c>
      <c r="P1337" s="663">
        <v>1158.48</v>
      </c>
      <c r="Q1337" s="678">
        <v>0.8</v>
      </c>
      <c r="R1337" s="662">
        <v>4</v>
      </c>
      <c r="S1337" s="678">
        <v>0.8</v>
      </c>
      <c r="T1337" s="745">
        <v>2</v>
      </c>
      <c r="U1337" s="701">
        <v>0.8</v>
      </c>
    </row>
    <row r="1338" spans="1:21" ht="14.4" customHeight="1" x14ac:dyDescent="0.3">
      <c r="A1338" s="661">
        <v>50</v>
      </c>
      <c r="B1338" s="662" t="s">
        <v>575</v>
      </c>
      <c r="C1338" s="662" t="s">
        <v>4577</v>
      </c>
      <c r="D1338" s="743" t="s">
        <v>5978</v>
      </c>
      <c r="E1338" s="744" t="s">
        <v>4590</v>
      </c>
      <c r="F1338" s="662" t="s">
        <v>4572</v>
      </c>
      <c r="G1338" s="662" t="s">
        <v>4647</v>
      </c>
      <c r="H1338" s="662" t="s">
        <v>1772</v>
      </c>
      <c r="I1338" s="662" t="s">
        <v>5700</v>
      </c>
      <c r="J1338" s="662" t="s">
        <v>5701</v>
      </c>
      <c r="K1338" s="662" t="s">
        <v>5585</v>
      </c>
      <c r="L1338" s="663">
        <v>321.79000000000002</v>
      </c>
      <c r="M1338" s="663">
        <v>1608.95</v>
      </c>
      <c r="N1338" s="662">
        <v>5</v>
      </c>
      <c r="O1338" s="745">
        <v>2.5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50</v>
      </c>
      <c r="B1339" s="662" t="s">
        <v>575</v>
      </c>
      <c r="C1339" s="662" t="s">
        <v>4577</v>
      </c>
      <c r="D1339" s="743" t="s">
        <v>5978</v>
      </c>
      <c r="E1339" s="744" t="s">
        <v>4590</v>
      </c>
      <c r="F1339" s="662" t="s">
        <v>4572</v>
      </c>
      <c r="G1339" s="662" t="s">
        <v>4725</v>
      </c>
      <c r="H1339" s="662" t="s">
        <v>1772</v>
      </c>
      <c r="I1339" s="662" t="s">
        <v>5702</v>
      </c>
      <c r="J1339" s="662" t="s">
        <v>1999</v>
      </c>
      <c r="K1339" s="662" t="s">
        <v>1933</v>
      </c>
      <c r="L1339" s="663">
        <v>614.29999999999995</v>
      </c>
      <c r="M1339" s="663">
        <v>1842.8999999999999</v>
      </c>
      <c r="N1339" s="662">
        <v>3</v>
      </c>
      <c r="O1339" s="745">
        <v>1.5</v>
      </c>
      <c r="P1339" s="663">
        <v>614.29999999999995</v>
      </c>
      <c r="Q1339" s="678">
        <v>0.33333333333333331</v>
      </c>
      <c r="R1339" s="662">
        <v>1</v>
      </c>
      <c r="S1339" s="678">
        <v>0.33333333333333331</v>
      </c>
      <c r="T1339" s="745">
        <v>0.5</v>
      </c>
      <c r="U1339" s="701">
        <v>0.33333333333333331</v>
      </c>
    </row>
    <row r="1340" spans="1:21" ht="14.4" customHeight="1" x14ac:dyDescent="0.3">
      <c r="A1340" s="661">
        <v>50</v>
      </c>
      <c r="B1340" s="662" t="s">
        <v>575</v>
      </c>
      <c r="C1340" s="662" t="s">
        <v>4577</v>
      </c>
      <c r="D1340" s="743" t="s">
        <v>5978</v>
      </c>
      <c r="E1340" s="744" t="s">
        <v>4590</v>
      </c>
      <c r="F1340" s="662" t="s">
        <v>4572</v>
      </c>
      <c r="G1340" s="662" t="s">
        <v>4725</v>
      </c>
      <c r="H1340" s="662" t="s">
        <v>1772</v>
      </c>
      <c r="I1340" s="662" t="s">
        <v>5702</v>
      </c>
      <c r="J1340" s="662" t="s">
        <v>1999</v>
      </c>
      <c r="K1340" s="662" t="s">
        <v>1933</v>
      </c>
      <c r="L1340" s="663">
        <v>704.73</v>
      </c>
      <c r="M1340" s="663">
        <v>2114.19</v>
      </c>
      <c r="N1340" s="662">
        <v>3</v>
      </c>
      <c r="O1340" s="745">
        <v>1.5</v>
      </c>
      <c r="P1340" s="663">
        <v>1409.46</v>
      </c>
      <c r="Q1340" s="678">
        <v>0.66666666666666663</v>
      </c>
      <c r="R1340" s="662">
        <v>2</v>
      </c>
      <c r="S1340" s="678">
        <v>0.66666666666666663</v>
      </c>
      <c r="T1340" s="745">
        <v>1</v>
      </c>
      <c r="U1340" s="701">
        <v>0.66666666666666663</v>
      </c>
    </row>
    <row r="1341" spans="1:21" ht="14.4" customHeight="1" x14ac:dyDescent="0.3">
      <c r="A1341" s="661">
        <v>50</v>
      </c>
      <c r="B1341" s="662" t="s">
        <v>575</v>
      </c>
      <c r="C1341" s="662" t="s">
        <v>4577</v>
      </c>
      <c r="D1341" s="743" t="s">
        <v>5978</v>
      </c>
      <c r="E1341" s="744" t="s">
        <v>4590</v>
      </c>
      <c r="F1341" s="662" t="s">
        <v>4572</v>
      </c>
      <c r="G1341" s="662" t="s">
        <v>4725</v>
      </c>
      <c r="H1341" s="662" t="s">
        <v>1772</v>
      </c>
      <c r="I1341" s="662" t="s">
        <v>5703</v>
      </c>
      <c r="J1341" s="662" t="s">
        <v>1999</v>
      </c>
      <c r="K1341" s="662" t="s">
        <v>5704</v>
      </c>
      <c r="L1341" s="663">
        <v>819.07</v>
      </c>
      <c r="M1341" s="663">
        <v>3276.28</v>
      </c>
      <c r="N1341" s="662">
        <v>4</v>
      </c>
      <c r="O1341" s="745">
        <v>2</v>
      </c>
      <c r="P1341" s="663">
        <v>1638.14</v>
      </c>
      <c r="Q1341" s="678">
        <v>0.5</v>
      </c>
      <c r="R1341" s="662">
        <v>2</v>
      </c>
      <c r="S1341" s="678">
        <v>0.5</v>
      </c>
      <c r="T1341" s="745">
        <v>1</v>
      </c>
      <c r="U1341" s="701">
        <v>0.5</v>
      </c>
    </row>
    <row r="1342" spans="1:21" ht="14.4" customHeight="1" x14ac:dyDescent="0.3">
      <c r="A1342" s="661">
        <v>50</v>
      </c>
      <c r="B1342" s="662" t="s">
        <v>575</v>
      </c>
      <c r="C1342" s="662" t="s">
        <v>4577</v>
      </c>
      <c r="D1342" s="743" t="s">
        <v>5978</v>
      </c>
      <c r="E1342" s="744" t="s">
        <v>4590</v>
      </c>
      <c r="F1342" s="662" t="s">
        <v>4572</v>
      </c>
      <c r="G1342" s="662" t="s">
        <v>4648</v>
      </c>
      <c r="H1342" s="662" t="s">
        <v>1772</v>
      </c>
      <c r="I1342" s="662" t="s">
        <v>1919</v>
      </c>
      <c r="J1342" s="662" t="s">
        <v>4388</v>
      </c>
      <c r="K1342" s="662" t="s">
        <v>1276</v>
      </c>
      <c r="L1342" s="663">
        <v>97.26</v>
      </c>
      <c r="M1342" s="663">
        <v>97.26</v>
      </c>
      <c r="N1342" s="662">
        <v>1</v>
      </c>
      <c r="O1342" s="745">
        <v>0.5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50</v>
      </c>
      <c r="B1343" s="662" t="s">
        <v>575</v>
      </c>
      <c r="C1343" s="662" t="s">
        <v>4577</v>
      </c>
      <c r="D1343" s="743" t="s">
        <v>5978</v>
      </c>
      <c r="E1343" s="744" t="s">
        <v>4590</v>
      </c>
      <c r="F1343" s="662" t="s">
        <v>4572</v>
      </c>
      <c r="G1343" s="662" t="s">
        <v>4648</v>
      </c>
      <c r="H1343" s="662" t="s">
        <v>1772</v>
      </c>
      <c r="I1343" s="662" t="s">
        <v>1996</v>
      </c>
      <c r="J1343" s="662" t="s">
        <v>4388</v>
      </c>
      <c r="K1343" s="662" t="s">
        <v>1691</v>
      </c>
      <c r="L1343" s="663">
        <v>291.82</v>
      </c>
      <c r="M1343" s="663">
        <v>875.46</v>
      </c>
      <c r="N1343" s="662">
        <v>3</v>
      </c>
      <c r="O1343" s="745">
        <v>1.5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50</v>
      </c>
      <c r="B1344" s="662" t="s">
        <v>575</v>
      </c>
      <c r="C1344" s="662" t="s">
        <v>4577</v>
      </c>
      <c r="D1344" s="743" t="s">
        <v>5978</v>
      </c>
      <c r="E1344" s="744" t="s">
        <v>4590</v>
      </c>
      <c r="F1344" s="662" t="s">
        <v>4572</v>
      </c>
      <c r="G1344" s="662" t="s">
        <v>4648</v>
      </c>
      <c r="H1344" s="662" t="s">
        <v>1772</v>
      </c>
      <c r="I1344" s="662" t="s">
        <v>4649</v>
      </c>
      <c r="J1344" s="662" t="s">
        <v>2055</v>
      </c>
      <c r="K1344" s="662" t="s">
        <v>1276</v>
      </c>
      <c r="L1344" s="663">
        <v>194.54</v>
      </c>
      <c r="M1344" s="663">
        <v>194.54</v>
      </c>
      <c r="N1344" s="662">
        <v>1</v>
      </c>
      <c r="O1344" s="745">
        <v>0.5</v>
      </c>
      <c r="P1344" s="663">
        <v>194.54</v>
      </c>
      <c r="Q1344" s="678">
        <v>1</v>
      </c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50</v>
      </c>
      <c r="B1345" s="662" t="s">
        <v>575</v>
      </c>
      <c r="C1345" s="662" t="s">
        <v>4577</v>
      </c>
      <c r="D1345" s="743" t="s">
        <v>5978</v>
      </c>
      <c r="E1345" s="744" t="s">
        <v>4590</v>
      </c>
      <c r="F1345" s="662" t="s">
        <v>4572</v>
      </c>
      <c r="G1345" s="662" t="s">
        <v>4648</v>
      </c>
      <c r="H1345" s="662" t="s">
        <v>1772</v>
      </c>
      <c r="I1345" s="662" t="s">
        <v>2054</v>
      </c>
      <c r="J1345" s="662" t="s">
        <v>2055</v>
      </c>
      <c r="K1345" s="662" t="s">
        <v>1691</v>
      </c>
      <c r="L1345" s="663">
        <v>583.62</v>
      </c>
      <c r="M1345" s="663">
        <v>4085.34</v>
      </c>
      <c r="N1345" s="662">
        <v>7</v>
      </c>
      <c r="O1345" s="745">
        <v>3.5</v>
      </c>
      <c r="P1345" s="663">
        <v>2918.1</v>
      </c>
      <c r="Q1345" s="678">
        <v>0.71428571428571419</v>
      </c>
      <c r="R1345" s="662">
        <v>5</v>
      </c>
      <c r="S1345" s="678">
        <v>0.7142857142857143</v>
      </c>
      <c r="T1345" s="745">
        <v>2.5</v>
      </c>
      <c r="U1345" s="701">
        <v>0.7142857142857143</v>
      </c>
    </row>
    <row r="1346" spans="1:21" ht="14.4" customHeight="1" x14ac:dyDescent="0.3">
      <c r="A1346" s="661">
        <v>50</v>
      </c>
      <c r="B1346" s="662" t="s">
        <v>575</v>
      </c>
      <c r="C1346" s="662" t="s">
        <v>4577</v>
      </c>
      <c r="D1346" s="743" t="s">
        <v>5978</v>
      </c>
      <c r="E1346" s="744" t="s">
        <v>4590</v>
      </c>
      <c r="F1346" s="662" t="s">
        <v>4572</v>
      </c>
      <c r="G1346" s="662" t="s">
        <v>5705</v>
      </c>
      <c r="H1346" s="662" t="s">
        <v>576</v>
      </c>
      <c r="I1346" s="662" t="s">
        <v>2589</v>
      </c>
      <c r="J1346" s="662" t="s">
        <v>5706</v>
      </c>
      <c r="K1346" s="662" t="s">
        <v>2591</v>
      </c>
      <c r="L1346" s="663">
        <v>256.67</v>
      </c>
      <c r="M1346" s="663">
        <v>513.34</v>
      </c>
      <c r="N1346" s="662">
        <v>2</v>
      </c>
      <c r="O1346" s="745">
        <v>2</v>
      </c>
      <c r="P1346" s="663">
        <v>256.67</v>
      </c>
      <c r="Q1346" s="678">
        <v>0.5</v>
      </c>
      <c r="R1346" s="662">
        <v>1</v>
      </c>
      <c r="S1346" s="678">
        <v>0.5</v>
      </c>
      <c r="T1346" s="745">
        <v>1</v>
      </c>
      <c r="U1346" s="701">
        <v>0.5</v>
      </c>
    </row>
    <row r="1347" spans="1:21" ht="14.4" customHeight="1" x14ac:dyDescent="0.3">
      <c r="A1347" s="661">
        <v>50</v>
      </c>
      <c r="B1347" s="662" t="s">
        <v>575</v>
      </c>
      <c r="C1347" s="662" t="s">
        <v>4577</v>
      </c>
      <c r="D1347" s="743" t="s">
        <v>5978</v>
      </c>
      <c r="E1347" s="744" t="s">
        <v>4590</v>
      </c>
      <c r="F1347" s="662" t="s">
        <v>4572</v>
      </c>
      <c r="G1347" s="662" t="s">
        <v>5707</v>
      </c>
      <c r="H1347" s="662" t="s">
        <v>576</v>
      </c>
      <c r="I1347" s="662" t="s">
        <v>1651</v>
      </c>
      <c r="J1347" s="662" t="s">
        <v>1652</v>
      </c>
      <c r="K1347" s="662" t="s">
        <v>1653</v>
      </c>
      <c r="L1347" s="663">
        <v>108.44</v>
      </c>
      <c r="M1347" s="663">
        <v>216.88</v>
      </c>
      <c r="N1347" s="662">
        <v>2</v>
      </c>
      <c r="O1347" s="745">
        <v>0.5</v>
      </c>
      <c r="P1347" s="663">
        <v>216.88</v>
      </c>
      <c r="Q1347" s="678">
        <v>1</v>
      </c>
      <c r="R1347" s="662">
        <v>2</v>
      </c>
      <c r="S1347" s="678">
        <v>1</v>
      </c>
      <c r="T1347" s="745">
        <v>0.5</v>
      </c>
      <c r="U1347" s="701">
        <v>1</v>
      </c>
    </row>
    <row r="1348" spans="1:21" ht="14.4" customHeight="1" x14ac:dyDescent="0.3">
      <c r="A1348" s="661">
        <v>50</v>
      </c>
      <c r="B1348" s="662" t="s">
        <v>575</v>
      </c>
      <c r="C1348" s="662" t="s">
        <v>4577</v>
      </c>
      <c r="D1348" s="743" t="s">
        <v>5978</v>
      </c>
      <c r="E1348" s="744" t="s">
        <v>4590</v>
      </c>
      <c r="F1348" s="662" t="s">
        <v>4572</v>
      </c>
      <c r="G1348" s="662" t="s">
        <v>5708</v>
      </c>
      <c r="H1348" s="662" t="s">
        <v>576</v>
      </c>
      <c r="I1348" s="662" t="s">
        <v>5709</v>
      </c>
      <c r="J1348" s="662" t="s">
        <v>5710</v>
      </c>
      <c r="K1348" s="662" t="s">
        <v>5711</v>
      </c>
      <c r="L1348" s="663">
        <v>0</v>
      </c>
      <c r="M1348" s="663">
        <v>0</v>
      </c>
      <c r="N1348" s="662">
        <v>1</v>
      </c>
      <c r="O1348" s="745">
        <v>1</v>
      </c>
      <c r="P1348" s="663"/>
      <c r="Q1348" s="678"/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50</v>
      </c>
      <c r="B1349" s="662" t="s">
        <v>575</v>
      </c>
      <c r="C1349" s="662" t="s">
        <v>4577</v>
      </c>
      <c r="D1349" s="743" t="s">
        <v>5978</v>
      </c>
      <c r="E1349" s="744" t="s">
        <v>4590</v>
      </c>
      <c r="F1349" s="662" t="s">
        <v>4572</v>
      </c>
      <c r="G1349" s="662" t="s">
        <v>5712</v>
      </c>
      <c r="H1349" s="662" t="s">
        <v>576</v>
      </c>
      <c r="I1349" s="662" t="s">
        <v>5713</v>
      </c>
      <c r="J1349" s="662" t="s">
        <v>1754</v>
      </c>
      <c r="K1349" s="662" t="s">
        <v>5714</v>
      </c>
      <c r="L1349" s="663">
        <v>0</v>
      </c>
      <c r="M1349" s="663">
        <v>0</v>
      </c>
      <c r="N1349" s="662">
        <v>3</v>
      </c>
      <c r="O1349" s="745">
        <v>0.5</v>
      </c>
      <c r="P1349" s="663"/>
      <c r="Q1349" s="678"/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50</v>
      </c>
      <c r="B1350" s="662" t="s">
        <v>575</v>
      </c>
      <c r="C1350" s="662" t="s">
        <v>4577</v>
      </c>
      <c r="D1350" s="743" t="s">
        <v>5978</v>
      </c>
      <c r="E1350" s="744" t="s">
        <v>4590</v>
      </c>
      <c r="F1350" s="662" t="s">
        <v>4572</v>
      </c>
      <c r="G1350" s="662" t="s">
        <v>4957</v>
      </c>
      <c r="H1350" s="662" t="s">
        <v>576</v>
      </c>
      <c r="I1350" s="662" t="s">
        <v>1730</v>
      </c>
      <c r="J1350" s="662" t="s">
        <v>1731</v>
      </c>
      <c r="K1350" s="662" t="s">
        <v>1732</v>
      </c>
      <c r="L1350" s="663">
        <v>187.41</v>
      </c>
      <c r="M1350" s="663">
        <v>374.82</v>
      </c>
      <c r="N1350" s="662">
        <v>2</v>
      </c>
      <c r="O1350" s="745">
        <v>1</v>
      </c>
      <c r="P1350" s="663">
        <v>374.82</v>
      </c>
      <c r="Q1350" s="678">
        <v>1</v>
      </c>
      <c r="R1350" s="662">
        <v>2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50</v>
      </c>
      <c r="B1351" s="662" t="s">
        <v>575</v>
      </c>
      <c r="C1351" s="662" t="s">
        <v>4577</v>
      </c>
      <c r="D1351" s="743" t="s">
        <v>5978</v>
      </c>
      <c r="E1351" s="744" t="s">
        <v>4590</v>
      </c>
      <c r="F1351" s="662" t="s">
        <v>4572</v>
      </c>
      <c r="G1351" s="662" t="s">
        <v>4957</v>
      </c>
      <c r="H1351" s="662" t="s">
        <v>576</v>
      </c>
      <c r="I1351" s="662" t="s">
        <v>1730</v>
      </c>
      <c r="J1351" s="662" t="s">
        <v>1731</v>
      </c>
      <c r="K1351" s="662" t="s">
        <v>1732</v>
      </c>
      <c r="L1351" s="663">
        <v>115.27</v>
      </c>
      <c r="M1351" s="663">
        <v>4034.45</v>
      </c>
      <c r="N1351" s="662">
        <v>35</v>
      </c>
      <c r="O1351" s="745">
        <v>10</v>
      </c>
      <c r="P1351" s="663">
        <v>1498.51</v>
      </c>
      <c r="Q1351" s="678">
        <v>0.37142857142857144</v>
      </c>
      <c r="R1351" s="662">
        <v>13</v>
      </c>
      <c r="S1351" s="678">
        <v>0.37142857142857144</v>
      </c>
      <c r="T1351" s="745">
        <v>3.5</v>
      </c>
      <c r="U1351" s="701">
        <v>0.35</v>
      </c>
    </row>
    <row r="1352" spans="1:21" ht="14.4" customHeight="1" x14ac:dyDescent="0.3">
      <c r="A1352" s="661">
        <v>50</v>
      </c>
      <c r="B1352" s="662" t="s">
        <v>575</v>
      </c>
      <c r="C1352" s="662" t="s">
        <v>4577</v>
      </c>
      <c r="D1352" s="743" t="s">
        <v>5978</v>
      </c>
      <c r="E1352" s="744" t="s">
        <v>4590</v>
      </c>
      <c r="F1352" s="662" t="s">
        <v>4572</v>
      </c>
      <c r="G1352" s="662" t="s">
        <v>4650</v>
      </c>
      <c r="H1352" s="662" t="s">
        <v>1772</v>
      </c>
      <c r="I1352" s="662" t="s">
        <v>1805</v>
      </c>
      <c r="J1352" s="662" t="s">
        <v>4385</v>
      </c>
      <c r="K1352" s="662" t="s">
        <v>1136</v>
      </c>
      <c r="L1352" s="663">
        <v>96.53</v>
      </c>
      <c r="M1352" s="663">
        <v>2509.7800000000007</v>
      </c>
      <c r="N1352" s="662">
        <v>26</v>
      </c>
      <c r="O1352" s="745">
        <v>5</v>
      </c>
      <c r="P1352" s="663">
        <v>2220.1900000000005</v>
      </c>
      <c r="Q1352" s="678">
        <v>0.88461538461538458</v>
      </c>
      <c r="R1352" s="662">
        <v>23</v>
      </c>
      <c r="S1352" s="678">
        <v>0.88461538461538458</v>
      </c>
      <c r="T1352" s="745">
        <v>4</v>
      </c>
      <c r="U1352" s="701">
        <v>0.8</v>
      </c>
    </row>
    <row r="1353" spans="1:21" ht="14.4" customHeight="1" x14ac:dyDescent="0.3">
      <c r="A1353" s="661">
        <v>50</v>
      </c>
      <c r="B1353" s="662" t="s">
        <v>575</v>
      </c>
      <c r="C1353" s="662" t="s">
        <v>4577</v>
      </c>
      <c r="D1353" s="743" t="s">
        <v>5978</v>
      </c>
      <c r="E1353" s="744" t="s">
        <v>4590</v>
      </c>
      <c r="F1353" s="662" t="s">
        <v>4572</v>
      </c>
      <c r="G1353" s="662" t="s">
        <v>4650</v>
      </c>
      <c r="H1353" s="662" t="s">
        <v>1772</v>
      </c>
      <c r="I1353" s="662" t="s">
        <v>1775</v>
      </c>
      <c r="J1353" s="662" t="s">
        <v>1776</v>
      </c>
      <c r="K1353" s="662" t="s">
        <v>1777</v>
      </c>
      <c r="L1353" s="663">
        <v>10.41</v>
      </c>
      <c r="M1353" s="663">
        <v>364.34999999999997</v>
      </c>
      <c r="N1353" s="662">
        <v>35</v>
      </c>
      <c r="O1353" s="745">
        <v>3.5</v>
      </c>
      <c r="P1353" s="663">
        <v>156.14999999999998</v>
      </c>
      <c r="Q1353" s="678">
        <v>0.42857142857142855</v>
      </c>
      <c r="R1353" s="662">
        <v>15</v>
      </c>
      <c r="S1353" s="678">
        <v>0.42857142857142855</v>
      </c>
      <c r="T1353" s="745">
        <v>1.5</v>
      </c>
      <c r="U1353" s="701">
        <v>0.42857142857142855</v>
      </c>
    </row>
    <row r="1354" spans="1:21" ht="14.4" customHeight="1" x14ac:dyDescent="0.3">
      <c r="A1354" s="661">
        <v>50</v>
      </c>
      <c r="B1354" s="662" t="s">
        <v>575</v>
      </c>
      <c r="C1354" s="662" t="s">
        <v>4577</v>
      </c>
      <c r="D1354" s="743" t="s">
        <v>5978</v>
      </c>
      <c r="E1354" s="744" t="s">
        <v>4590</v>
      </c>
      <c r="F1354" s="662" t="s">
        <v>4572</v>
      </c>
      <c r="G1354" s="662" t="s">
        <v>4650</v>
      </c>
      <c r="H1354" s="662" t="s">
        <v>1772</v>
      </c>
      <c r="I1354" s="662" t="s">
        <v>1778</v>
      </c>
      <c r="J1354" s="662" t="s">
        <v>1779</v>
      </c>
      <c r="K1354" s="662" t="s">
        <v>1780</v>
      </c>
      <c r="L1354" s="663">
        <v>16.09</v>
      </c>
      <c r="M1354" s="663">
        <v>128.72</v>
      </c>
      <c r="N1354" s="662">
        <v>8</v>
      </c>
      <c r="O1354" s="745">
        <v>1.5</v>
      </c>
      <c r="P1354" s="663">
        <v>80.45</v>
      </c>
      <c r="Q1354" s="678">
        <v>0.625</v>
      </c>
      <c r="R1354" s="662">
        <v>5</v>
      </c>
      <c r="S1354" s="678">
        <v>0.625</v>
      </c>
      <c r="T1354" s="745">
        <v>0.5</v>
      </c>
      <c r="U1354" s="701">
        <v>0.33333333333333331</v>
      </c>
    </row>
    <row r="1355" spans="1:21" ht="14.4" customHeight="1" x14ac:dyDescent="0.3">
      <c r="A1355" s="661">
        <v>50</v>
      </c>
      <c r="B1355" s="662" t="s">
        <v>575</v>
      </c>
      <c r="C1355" s="662" t="s">
        <v>4577</v>
      </c>
      <c r="D1355" s="743" t="s">
        <v>5978</v>
      </c>
      <c r="E1355" s="744" t="s">
        <v>4590</v>
      </c>
      <c r="F1355" s="662" t="s">
        <v>4572</v>
      </c>
      <c r="G1355" s="662" t="s">
        <v>4650</v>
      </c>
      <c r="H1355" s="662" t="s">
        <v>1772</v>
      </c>
      <c r="I1355" s="662" t="s">
        <v>4763</v>
      </c>
      <c r="J1355" s="662" t="s">
        <v>1779</v>
      </c>
      <c r="K1355" s="662" t="s">
        <v>4764</v>
      </c>
      <c r="L1355" s="663">
        <v>0</v>
      </c>
      <c r="M1355" s="663">
        <v>0</v>
      </c>
      <c r="N1355" s="662">
        <v>2</v>
      </c>
      <c r="O1355" s="745">
        <v>0.5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50</v>
      </c>
      <c r="B1356" s="662" t="s">
        <v>575</v>
      </c>
      <c r="C1356" s="662" t="s">
        <v>4577</v>
      </c>
      <c r="D1356" s="743" t="s">
        <v>5978</v>
      </c>
      <c r="E1356" s="744" t="s">
        <v>4590</v>
      </c>
      <c r="F1356" s="662" t="s">
        <v>4572</v>
      </c>
      <c r="G1356" s="662" t="s">
        <v>4650</v>
      </c>
      <c r="H1356" s="662" t="s">
        <v>1772</v>
      </c>
      <c r="I1356" s="662" t="s">
        <v>4765</v>
      </c>
      <c r="J1356" s="662" t="s">
        <v>4386</v>
      </c>
      <c r="K1356" s="662" t="s">
        <v>4766</v>
      </c>
      <c r="L1356" s="663">
        <v>0</v>
      </c>
      <c r="M1356" s="663">
        <v>0</v>
      </c>
      <c r="N1356" s="662">
        <v>6</v>
      </c>
      <c r="O1356" s="745">
        <v>2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50</v>
      </c>
      <c r="B1357" s="662" t="s">
        <v>575</v>
      </c>
      <c r="C1357" s="662" t="s">
        <v>4577</v>
      </c>
      <c r="D1357" s="743" t="s">
        <v>5978</v>
      </c>
      <c r="E1357" s="744" t="s">
        <v>4590</v>
      </c>
      <c r="F1357" s="662" t="s">
        <v>4572</v>
      </c>
      <c r="G1357" s="662" t="s">
        <v>4650</v>
      </c>
      <c r="H1357" s="662" t="s">
        <v>1772</v>
      </c>
      <c r="I1357" s="662" t="s">
        <v>4765</v>
      </c>
      <c r="J1357" s="662" t="s">
        <v>4386</v>
      </c>
      <c r="K1357" s="662" t="s">
        <v>4766</v>
      </c>
      <c r="L1357" s="663">
        <v>80.45</v>
      </c>
      <c r="M1357" s="663">
        <v>482.70000000000005</v>
      </c>
      <c r="N1357" s="662">
        <v>6</v>
      </c>
      <c r="O1357" s="745">
        <v>1.5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50</v>
      </c>
      <c r="B1358" s="662" t="s">
        <v>575</v>
      </c>
      <c r="C1358" s="662" t="s">
        <v>4577</v>
      </c>
      <c r="D1358" s="743" t="s">
        <v>5978</v>
      </c>
      <c r="E1358" s="744" t="s">
        <v>4590</v>
      </c>
      <c r="F1358" s="662" t="s">
        <v>4572</v>
      </c>
      <c r="G1358" s="662" t="s">
        <v>5164</v>
      </c>
      <c r="H1358" s="662" t="s">
        <v>1772</v>
      </c>
      <c r="I1358" s="662" t="s">
        <v>5715</v>
      </c>
      <c r="J1358" s="662" t="s">
        <v>5716</v>
      </c>
      <c r="K1358" s="662" t="s">
        <v>1111</v>
      </c>
      <c r="L1358" s="663">
        <v>432.31</v>
      </c>
      <c r="M1358" s="663">
        <v>1729.24</v>
      </c>
      <c r="N1358" s="662">
        <v>4</v>
      </c>
      <c r="O1358" s="745">
        <v>2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50</v>
      </c>
      <c r="B1359" s="662" t="s">
        <v>575</v>
      </c>
      <c r="C1359" s="662" t="s">
        <v>4577</v>
      </c>
      <c r="D1359" s="743" t="s">
        <v>5978</v>
      </c>
      <c r="E1359" s="744" t="s">
        <v>4590</v>
      </c>
      <c r="F1359" s="662" t="s">
        <v>4572</v>
      </c>
      <c r="G1359" s="662" t="s">
        <v>5410</v>
      </c>
      <c r="H1359" s="662" t="s">
        <v>576</v>
      </c>
      <c r="I1359" s="662" t="s">
        <v>940</v>
      </c>
      <c r="J1359" s="662" t="s">
        <v>941</v>
      </c>
      <c r="K1359" s="662" t="s">
        <v>5566</v>
      </c>
      <c r="L1359" s="663">
        <v>105.46</v>
      </c>
      <c r="M1359" s="663">
        <v>316.38</v>
      </c>
      <c r="N1359" s="662">
        <v>3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50</v>
      </c>
      <c r="B1360" s="662" t="s">
        <v>575</v>
      </c>
      <c r="C1360" s="662" t="s">
        <v>4577</v>
      </c>
      <c r="D1360" s="743" t="s">
        <v>5978</v>
      </c>
      <c r="E1360" s="744" t="s">
        <v>4590</v>
      </c>
      <c r="F1360" s="662" t="s">
        <v>4572</v>
      </c>
      <c r="G1360" s="662" t="s">
        <v>4732</v>
      </c>
      <c r="H1360" s="662" t="s">
        <v>576</v>
      </c>
      <c r="I1360" s="662" t="s">
        <v>4733</v>
      </c>
      <c r="J1360" s="662" t="s">
        <v>1619</v>
      </c>
      <c r="K1360" s="662" t="s">
        <v>1857</v>
      </c>
      <c r="L1360" s="663">
        <v>6378.88</v>
      </c>
      <c r="M1360" s="663">
        <v>12757.76</v>
      </c>
      <c r="N1360" s="662">
        <v>2</v>
      </c>
      <c r="O1360" s="745">
        <v>2</v>
      </c>
      <c r="P1360" s="663">
        <v>12757.76</v>
      </c>
      <c r="Q1360" s="678">
        <v>1</v>
      </c>
      <c r="R1360" s="662">
        <v>2</v>
      </c>
      <c r="S1360" s="678">
        <v>1</v>
      </c>
      <c r="T1360" s="745">
        <v>2</v>
      </c>
      <c r="U1360" s="701">
        <v>1</v>
      </c>
    </row>
    <row r="1361" spans="1:21" ht="14.4" customHeight="1" x14ac:dyDescent="0.3">
      <c r="A1361" s="661">
        <v>50</v>
      </c>
      <c r="B1361" s="662" t="s">
        <v>575</v>
      </c>
      <c r="C1361" s="662" t="s">
        <v>4577</v>
      </c>
      <c r="D1361" s="743" t="s">
        <v>5978</v>
      </c>
      <c r="E1361" s="744" t="s">
        <v>4590</v>
      </c>
      <c r="F1361" s="662" t="s">
        <v>4572</v>
      </c>
      <c r="G1361" s="662" t="s">
        <v>4734</v>
      </c>
      <c r="H1361" s="662" t="s">
        <v>1772</v>
      </c>
      <c r="I1361" s="662" t="s">
        <v>5717</v>
      </c>
      <c r="J1361" s="662" t="s">
        <v>3606</v>
      </c>
      <c r="K1361" s="662" t="s">
        <v>2016</v>
      </c>
      <c r="L1361" s="663">
        <v>374.74</v>
      </c>
      <c r="M1361" s="663">
        <v>749.48</v>
      </c>
      <c r="N1361" s="662">
        <v>2</v>
      </c>
      <c r="O1361" s="745">
        <v>1.5</v>
      </c>
      <c r="P1361" s="663">
        <v>374.74</v>
      </c>
      <c r="Q1361" s="678">
        <v>0.5</v>
      </c>
      <c r="R1361" s="662">
        <v>1</v>
      </c>
      <c r="S1361" s="678">
        <v>0.5</v>
      </c>
      <c r="T1361" s="745">
        <v>0.5</v>
      </c>
      <c r="U1361" s="701">
        <v>0.33333333333333331</v>
      </c>
    </row>
    <row r="1362" spans="1:21" ht="14.4" customHeight="1" x14ac:dyDescent="0.3">
      <c r="A1362" s="661">
        <v>50</v>
      </c>
      <c r="B1362" s="662" t="s">
        <v>575</v>
      </c>
      <c r="C1362" s="662" t="s">
        <v>4577</v>
      </c>
      <c r="D1362" s="743" t="s">
        <v>5978</v>
      </c>
      <c r="E1362" s="744" t="s">
        <v>4590</v>
      </c>
      <c r="F1362" s="662" t="s">
        <v>4572</v>
      </c>
      <c r="G1362" s="662" t="s">
        <v>4734</v>
      </c>
      <c r="H1362" s="662" t="s">
        <v>1772</v>
      </c>
      <c r="I1362" s="662" t="s">
        <v>5717</v>
      </c>
      <c r="J1362" s="662" t="s">
        <v>3606</v>
      </c>
      <c r="K1362" s="662" t="s">
        <v>2016</v>
      </c>
      <c r="L1362" s="663">
        <v>353.18</v>
      </c>
      <c r="M1362" s="663">
        <v>1059.54</v>
      </c>
      <c r="N1362" s="662">
        <v>3</v>
      </c>
      <c r="O1362" s="745">
        <v>1.5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50</v>
      </c>
      <c r="B1363" s="662" t="s">
        <v>575</v>
      </c>
      <c r="C1363" s="662" t="s">
        <v>4577</v>
      </c>
      <c r="D1363" s="743" t="s">
        <v>5978</v>
      </c>
      <c r="E1363" s="744" t="s">
        <v>4590</v>
      </c>
      <c r="F1363" s="662" t="s">
        <v>4572</v>
      </c>
      <c r="G1363" s="662" t="s">
        <v>4734</v>
      </c>
      <c r="H1363" s="662" t="s">
        <v>1772</v>
      </c>
      <c r="I1363" s="662" t="s">
        <v>1925</v>
      </c>
      <c r="J1363" s="662" t="s">
        <v>1926</v>
      </c>
      <c r="K1363" s="662" t="s">
        <v>1927</v>
      </c>
      <c r="L1363" s="663">
        <v>579.30999999999995</v>
      </c>
      <c r="M1363" s="663">
        <v>2317.2399999999998</v>
      </c>
      <c r="N1363" s="662">
        <v>4</v>
      </c>
      <c r="O1363" s="745">
        <v>2.5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50</v>
      </c>
      <c r="B1364" s="662" t="s">
        <v>575</v>
      </c>
      <c r="C1364" s="662" t="s">
        <v>4577</v>
      </c>
      <c r="D1364" s="743" t="s">
        <v>5978</v>
      </c>
      <c r="E1364" s="744" t="s">
        <v>4590</v>
      </c>
      <c r="F1364" s="662" t="s">
        <v>4572</v>
      </c>
      <c r="G1364" s="662" t="s">
        <v>4734</v>
      </c>
      <c r="H1364" s="662" t="s">
        <v>1772</v>
      </c>
      <c r="I1364" s="662" t="s">
        <v>1925</v>
      </c>
      <c r="J1364" s="662" t="s">
        <v>1926</v>
      </c>
      <c r="K1364" s="662" t="s">
        <v>1927</v>
      </c>
      <c r="L1364" s="663">
        <v>543.36</v>
      </c>
      <c r="M1364" s="663">
        <v>4346.88</v>
      </c>
      <c r="N1364" s="662">
        <v>8</v>
      </c>
      <c r="O1364" s="745">
        <v>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50</v>
      </c>
      <c r="B1365" s="662" t="s">
        <v>575</v>
      </c>
      <c r="C1365" s="662" t="s">
        <v>4577</v>
      </c>
      <c r="D1365" s="743" t="s">
        <v>5978</v>
      </c>
      <c r="E1365" s="744" t="s">
        <v>4590</v>
      </c>
      <c r="F1365" s="662" t="s">
        <v>4572</v>
      </c>
      <c r="G1365" s="662" t="s">
        <v>4734</v>
      </c>
      <c r="H1365" s="662" t="s">
        <v>576</v>
      </c>
      <c r="I1365" s="662" t="s">
        <v>5718</v>
      </c>
      <c r="J1365" s="662" t="s">
        <v>5719</v>
      </c>
      <c r="K1365" s="662" t="s">
        <v>1620</v>
      </c>
      <c r="L1365" s="663">
        <v>169.04</v>
      </c>
      <c r="M1365" s="663">
        <v>338.08</v>
      </c>
      <c r="N1365" s="662">
        <v>2</v>
      </c>
      <c r="O1365" s="745">
        <v>1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50</v>
      </c>
      <c r="B1366" s="662" t="s">
        <v>575</v>
      </c>
      <c r="C1366" s="662" t="s">
        <v>4577</v>
      </c>
      <c r="D1366" s="743" t="s">
        <v>5978</v>
      </c>
      <c r="E1366" s="744" t="s">
        <v>4590</v>
      </c>
      <c r="F1366" s="662" t="s">
        <v>4572</v>
      </c>
      <c r="G1366" s="662" t="s">
        <v>5537</v>
      </c>
      <c r="H1366" s="662" t="s">
        <v>1772</v>
      </c>
      <c r="I1366" s="662" t="s">
        <v>1958</v>
      </c>
      <c r="J1366" s="662" t="s">
        <v>1959</v>
      </c>
      <c r="K1366" s="662" t="s">
        <v>4508</v>
      </c>
      <c r="L1366" s="663">
        <v>63.75</v>
      </c>
      <c r="M1366" s="663">
        <v>63.75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50</v>
      </c>
      <c r="B1367" s="662" t="s">
        <v>575</v>
      </c>
      <c r="C1367" s="662" t="s">
        <v>4577</v>
      </c>
      <c r="D1367" s="743" t="s">
        <v>5978</v>
      </c>
      <c r="E1367" s="744" t="s">
        <v>4590</v>
      </c>
      <c r="F1367" s="662" t="s">
        <v>4572</v>
      </c>
      <c r="G1367" s="662" t="s">
        <v>4966</v>
      </c>
      <c r="H1367" s="662" t="s">
        <v>1772</v>
      </c>
      <c r="I1367" s="662" t="s">
        <v>4967</v>
      </c>
      <c r="J1367" s="662" t="s">
        <v>4968</v>
      </c>
      <c r="K1367" s="662" t="s">
        <v>4969</v>
      </c>
      <c r="L1367" s="663">
        <v>123.2</v>
      </c>
      <c r="M1367" s="663">
        <v>123.2</v>
      </c>
      <c r="N1367" s="662">
        <v>1</v>
      </c>
      <c r="O1367" s="745">
        <v>0.5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50</v>
      </c>
      <c r="B1368" s="662" t="s">
        <v>575</v>
      </c>
      <c r="C1368" s="662" t="s">
        <v>4577</v>
      </c>
      <c r="D1368" s="743" t="s">
        <v>5978</v>
      </c>
      <c r="E1368" s="744" t="s">
        <v>4590</v>
      </c>
      <c r="F1368" s="662" t="s">
        <v>4572</v>
      </c>
      <c r="G1368" s="662" t="s">
        <v>5720</v>
      </c>
      <c r="H1368" s="662" t="s">
        <v>576</v>
      </c>
      <c r="I1368" s="662" t="s">
        <v>5721</v>
      </c>
      <c r="J1368" s="662" t="s">
        <v>5722</v>
      </c>
      <c r="K1368" s="662" t="s">
        <v>5723</v>
      </c>
      <c r="L1368" s="663">
        <v>0</v>
      </c>
      <c r="M1368" s="663">
        <v>0</v>
      </c>
      <c r="N1368" s="662">
        <v>7</v>
      </c>
      <c r="O1368" s="745">
        <v>3.5</v>
      </c>
      <c r="P1368" s="663">
        <v>0</v>
      </c>
      <c r="Q1368" s="678"/>
      <c r="R1368" s="662">
        <v>1</v>
      </c>
      <c r="S1368" s="678">
        <v>0.14285714285714285</v>
      </c>
      <c r="T1368" s="745">
        <v>1</v>
      </c>
      <c r="U1368" s="701">
        <v>0.2857142857142857</v>
      </c>
    </row>
    <row r="1369" spans="1:21" ht="14.4" customHeight="1" x14ac:dyDescent="0.3">
      <c r="A1369" s="661">
        <v>50</v>
      </c>
      <c r="B1369" s="662" t="s">
        <v>575</v>
      </c>
      <c r="C1369" s="662" t="s">
        <v>4577</v>
      </c>
      <c r="D1369" s="743" t="s">
        <v>5978</v>
      </c>
      <c r="E1369" s="744" t="s">
        <v>4590</v>
      </c>
      <c r="F1369" s="662" t="s">
        <v>4572</v>
      </c>
      <c r="G1369" s="662" t="s">
        <v>5720</v>
      </c>
      <c r="H1369" s="662" t="s">
        <v>576</v>
      </c>
      <c r="I1369" s="662" t="s">
        <v>5724</v>
      </c>
      <c r="J1369" s="662" t="s">
        <v>5725</v>
      </c>
      <c r="K1369" s="662" t="s">
        <v>5726</v>
      </c>
      <c r="L1369" s="663">
        <v>0</v>
      </c>
      <c r="M1369" s="663">
        <v>0</v>
      </c>
      <c r="N1369" s="662">
        <v>19</v>
      </c>
      <c r="O1369" s="745">
        <v>8.5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50</v>
      </c>
      <c r="B1370" s="662" t="s">
        <v>575</v>
      </c>
      <c r="C1370" s="662" t="s">
        <v>4577</v>
      </c>
      <c r="D1370" s="743" t="s">
        <v>5978</v>
      </c>
      <c r="E1370" s="744" t="s">
        <v>4590</v>
      </c>
      <c r="F1370" s="662" t="s">
        <v>4572</v>
      </c>
      <c r="G1370" s="662" t="s">
        <v>5720</v>
      </c>
      <c r="H1370" s="662" t="s">
        <v>576</v>
      </c>
      <c r="I1370" s="662" t="s">
        <v>5727</v>
      </c>
      <c r="J1370" s="662" t="s">
        <v>5728</v>
      </c>
      <c r="K1370" s="662" t="s">
        <v>5723</v>
      </c>
      <c r="L1370" s="663">
        <v>0</v>
      </c>
      <c r="M1370" s="663">
        <v>0</v>
      </c>
      <c r="N1370" s="662">
        <v>1</v>
      </c>
      <c r="O1370" s="745">
        <v>0.5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50</v>
      </c>
      <c r="B1371" s="662" t="s">
        <v>575</v>
      </c>
      <c r="C1371" s="662" t="s">
        <v>4577</v>
      </c>
      <c r="D1371" s="743" t="s">
        <v>5978</v>
      </c>
      <c r="E1371" s="744" t="s">
        <v>4590</v>
      </c>
      <c r="F1371" s="662" t="s">
        <v>4572</v>
      </c>
      <c r="G1371" s="662" t="s">
        <v>5720</v>
      </c>
      <c r="H1371" s="662" t="s">
        <v>576</v>
      </c>
      <c r="I1371" s="662" t="s">
        <v>5729</v>
      </c>
      <c r="J1371" s="662" t="s">
        <v>5730</v>
      </c>
      <c r="K1371" s="662" t="s">
        <v>5731</v>
      </c>
      <c r="L1371" s="663">
        <v>0</v>
      </c>
      <c r="M1371" s="663">
        <v>0</v>
      </c>
      <c r="N1371" s="662">
        <v>4</v>
      </c>
      <c r="O1371" s="745">
        <v>0.5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50</v>
      </c>
      <c r="B1372" s="662" t="s">
        <v>575</v>
      </c>
      <c r="C1372" s="662" t="s">
        <v>4577</v>
      </c>
      <c r="D1372" s="743" t="s">
        <v>5978</v>
      </c>
      <c r="E1372" s="744" t="s">
        <v>4590</v>
      </c>
      <c r="F1372" s="662" t="s">
        <v>4572</v>
      </c>
      <c r="G1372" s="662" t="s">
        <v>5318</v>
      </c>
      <c r="H1372" s="662" t="s">
        <v>576</v>
      </c>
      <c r="I1372" s="662" t="s">
        <v>5732</v>
      </c>
      <c r="J1372" s="662" t="s">
        <v>5733</v>
      </c>
      <c r="K1372" s="662" t="s">
        <v>5734</v>
      </c>
      <c r="L1372" s="663">
        <v>0</v>
      </c>
      <c r="M1372" s="663">
        <v>0</v>
      </c>
      <c r="N1372" s="662">
        <v>6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50</v>
      </c>
      <c r="B1373" s="662" t="s">
        <v>575</v>
      </c>
      <c r="C1373" s="662" t="s">
        <v>4577</v>
      </c>
      <c r="D1373" s="743" t="s">
        <v>5978</v>
      </c>
      <c r="E1373" s="744" t="s">
        <v>4590</v>
      </c>
      <c r="F1373" s="662" t="s">
        <v>4572</v>
      </c>
      <c r="G1373" s="662" t="s">
        <v>5318</v>
      </c>
      <c r="H1373" s="662" t="s">
        <v>576</v>
      </c>
      <c r="I1373" s="662" t="s">
        <v>5732</v>
      </c>
      <c r="J1373" s="662" t="s">
        <v>5733</v>
      </c>
      <c r="K1373" s="662" t="s">
        <v>5734</v>
      </c>
      <c r="L1373" s="663">
        <v>70.150000000000006</v>
      </c>
      <c r="M1373" s="663">
        <v>210.45000000000002</v>
      </c>
      <c r="N1373" s="662">
        <v>3</v>
      </c>
      <c r="O1373" s="745">
        <v>0.5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50</v>
      </c>
      <c r="B1374" s="662" t="s">
        <v>575</v>
      </c>
      <c r="C1374" s="662" t="s">
        <v>4577</v>
      </c>
      <c r="D1374" s="743" t="s">
        <v>5978</v>
      </c>
      <c r="E1374" s="744" t="s">
        <v>4590</v>
      </c>
      <c r="F1374" s="662" t="s">
        <v>4572</v>
      </c>
      <c r="G1374" s="662" t="s">
        <v>5416</v>
      </c>
      <c r="H1374" s="662" t="s">
        <v>576</v>
      </c>
      <c r="I1374" s="662" t="s">
        <v>5735</v>
      </c>
      <c r="J1374" s="662" t="s">
        <v>5736</v>
      </c>
      <c r="K1374" s="662" t="s">
        <v>1620</v>
      </c>
      <c r="L1374" s="663">
        <v>54.95</v>
      </c>
      <c r="M1374" s="663">
        <v>659.40000000000009</v>
      </c>
      <c r="N1374" s="662">
        <v>12</v>
      </c>
      <c r="O1374" s="745">
        <v>1.5</v>
      </c>
      <c r="P1374" s="663">
        <v>659.40000000000009</v>
      </c>
      <c r="Q1374" s="678">
        <v>1</v>
      </c>
      <c r="R1374" s="662">
        <v>12</v>
      </c>
      <c r="S1374" s="678">
        <v>1</v>
      </c>
      <c r="T1374" s="745">
        <v>1.5</v>
      </c>
      <c r="U1374" s="701">
        <v>1</v>
      </c>
    </row>
    <row r="1375" spans="1:21" ht="14.4" customHeight="1" x14ac:dyDescent="0.3">
      <c r="A1375" s="661">
        <v>50</v>
      </c>
      <c r="B1375" s="662" t="s">
        <v>575</v>
      </c>
      <c r="C1375" s="662" t="s">
        <v>4577</v>
      </c>
      <c r="D1375" s="743" t="s">
        <v>5978</v>
      </c>
      <c r="E1375" s="744" t="s">
        <v>4590</v>
      </c>
      <c r="F1375" s="662" t="s">
        <v>4572</v>
      </c>
      <c r="G1375" s="662" t="s">
        <v>5737</v>
      </c>
      <c r="H1375" s="662" t="s">
        <v>576</v>
      </c>
      <c r="I1375" s="662" t="s">
        <v>759</v>
      </c>
      <c r="J1375" s="662" t="s">
        <v>760</v>
      </c>
      <c r="K1375" s="662" t="s">
        <v>5738</v>
      </c>
      <c r="L1375" s="663">
        <v>121.96</v>
      </c>
      <c r="M1375" s="663">
        <v>121.96</v>
      </c>
      <c r="N1375" s="662">
        <v>1</v>
      </c>
      <c r="O1375" s="745">
        <v>0.5</v>
      </c>
      <c r="P1375" s="663">
        <v>121.96</v>
      </c>
      <c r="Q1375" s="678">
        <v>1</v>
      </c>
      <c r="R1375" s="662">
        <v>1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50</v>
      </c>
      <c r="B1376" s="662" t="s">
        <v>575</v>
      </c>
      <c r="C1376" s="662" t="s">
        <v>4577</v>
      </c>
      <c r="D1376" s="743" t="s">
        <v>5978</v>
      </c>
      <c r="E1376" s="744" t="s">
        <v>4590</v>
      </c>
      <c r="F1376" s="662" t="s">
        <v>4572</v>
      </c>
      <c r="G1376" s="662" t="s">
        <v>4653</v>
      </c>
      <c r="H1376" s="662" t="s">
        <v>576</v>
      </c>
      <c r="I1376" s="662" t="s">
        <v>871</v>
      </c>
      <c r="J1376" s="662" t="s">
        <v>4654</v>
      </c>
      <c r="K1376" s="662" t="s">
        <v>4655</v>
      </c>
      <c r="L1376" s="663">
        <v>0</v>
      </c>
      <c r="M1376" s="663">
        <v>0</v>
      </c>
      <c r="N1376" s="662">
        <v>23</v>
      </c>
      <c r="O1376" s="745">
        <v>8.5</v>
      </c>
      <c r="P1376" s="663">
        <v>0</v>
      </c>
      <c r="Q1376" s="678"/>
      <c r="R1376" s="662">
        <v>8</v>
      </c>
      <c r="S1376" s="678">
        <v>0.34782608695652173</v>
      </c>
      <c r="T1376" s="745">
        <v>4</v>
      </c>
      <c r="U1376" s="701">
        <v>0.47058823529411764</v>
      </c>
    </row>
    <row r="1377" spans="1:21" ht="14.4" customHeight="1" x14ac:dyDescent="0.3">
      <c r="A1377" s="661">
        <v>50</v>
      </c>
      <c r="B1377" s="662" t="s">
        <v>575</v>
      </c>
      <c r="C1377" s="662" t="s">
        <v>4577</v>
      </c>
      <c r="D1377" s="743" t="s">
        <v>5978</v>
      </c>
      <c r="E1377" s="744" t="s">
        <v>4590</v>
      </c>
      <c r="F1377" s="662" t="s">
        <v>4572</v>
      </c>
      <c r="G1377" s="662" t="s">
        <v>5177</v>
      </c>
      <c r="H1377" s="662" t="s">
        <v>576</v>
      </c>
      <c r="I1377" s="662" t="s">
        <v>851</v>
      </c>
      <c r="J1377" s="662" t="s">
        <v>852</v>
      </c>
      <c r="K1377" s="662" t="s">
        <v>853</v>
      </c>
      <c r="L1377" s="663">
        <v>60.07</v>
      </c>
      <c r="M1377" s="663">
        <v>120.14</v>
      </c>
      <c r="N1377" s="662">
        <v>2</v>
      </c>
      <c r="O1377" s="745">
        <v>1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50</v>
      </c>
      <c r="B1378" s="662" t="s">
        <v>575</v>
      </c>
      <c r="C1378" s="662" t="s">
        <v>4577</v>
      </c>
      <c r="D1378" s="743" t="s">
        <v>5978</v>
      </c>
      <c r="E1378" s="744" t="s">
        <v>4590</v>
      </c>
      <c r="F1378" s="662" t="s">
        <v>4572</v>
      </c>
      <c r="G1378" s="662" t="s">
        <v>5177</v>
      </c>
      <c r="H1378" s="662" t="s">
        <v>576</v>
      </c>
      <c r="I1378" s="662" t="s">
        <v>5739</v>
      </c>
      <c r="J1378" s="662" t="s">
        <v>5228</v>
      </c>
      <c r="K1378" s="662" t="s">
        <v>5740</v>
      </c>
      <c r="L1378" s="663">
        <v>240.27</v>
      </c>
      <c r="M1378" s="663">
        <v>720.81000000000006</v>
      </c>
      <c r="N1378" s="662">
        <v>3</v>
      </c>
      <c r="O1378" s="745">
        <v>2.5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50</v>
      </c>
      <c r="B1379" s="662" t="s">
        <v>575</v>
      </c>
      <c r="C1379" s="662" t="s">
        <v>4577</v>
      </c>
      <c r="D1379" s="743" t="s">
        <v>5978</v>
      </c>
      <c r="E1379" s="744" t="s">
        <v>4590</v>
      </c>
      <c r="F1379" s="662" t="s">
        <v>4572</v>
      </c>
      <c r="G1379" s="662" t="s">
        <v>4656</v>
      </c>
      <c r="H1379" s="662" t="s">
        <v>576</v>
      </c>
      <c r="I1379" s="662" t="s">
        <v>798</v>
      </c>
      <c r="J1379" s="662" t="s">
        <v>799</v>
      </c>
      <c r="K1379" s="662" t="s">
        <v>1948</v>
      </c>
      <c r="L1379" s="663">
        <v>152.33000000000001</v>
      </c>
      <c r="M1379" s="663">
        <v>761.65000000000009</v>
      </c>
      <c r="N1379" s="662">
        <v>5</v>
      </c>
      <c r="O1379" s="745">
        <v>3.5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50</v>
      </c>
      <c r="B1380" s="662" t="s">
        <v>575</v>
      </c>
      <c r="C1380" s="662" t="s">
        <v>4577</v>
      </c>
      <c r="D1380" s="743" t="s">
        <v>5978</v>
      </c>
      <c r="E1380" s="744" t="s">
        <v>4590</v>
      </c>
      <c r="F1380" s="662" t="s">
        <v>4572</v>
      </c>
      <c r="G1380" s="662" t="s">
        <v>4656</v>
      </c>
      <c r="H1380" s="662" t="s">
        <v>576</v>
      </c>
      <c r="I1380" s="662" t="s">
        <v>798</v>
      </c>
      <c r="J1380" s="662" t="s">
        <v>799</v>
      </c>
      <c r="K1380" s="662" t="s">
        <v>1948</v>
      </c>
      <c r="L1380" s="663">
        <v>210.38</v>
      </c>
      <c r="M1380" s="663">
        <v>1472.66</v>
      </c>
      <c r="N1380" s="662">
        <v>7</v>
      </c>
      <c r="O1380" s="745">
        <v>4.5</v>
      </c>
      <c r="P1380" s="663">
        <v>420.76</v>
      </c>
      <c r="Q1380" s="678">
        <v>0.2857142857142857</v>
      </c>
      <c r="R1380" s="662">
        <v>2</v>
      </c>
      <c r="S1380" s="678">
        <v>0.2857142857142857</v>
      </c>
      <c r="T1380" s="745">
        <v>1</v>
      </c>
      <c r="U1380" s="701">
        <v>0.22222222222222221</v>
      </c>
    </row>
    <row r="1381" spans="1:21" ht="14.4" customHeight="1" x14ac:dyDescent="0.3">
      <c r="A1381" s="661">
        <v>50</v>
      </c>
      <c r="B1381" s="662" t="s">
        <v>575</v>
      </c>
      <c r="C1381" s="662" t="s">
        <v>4577</v>
      </c>
      <c r="D1381" s="743" t="s">
        <v>5978</v>
      </c>
      <c r="E1381" s="744" t="s">
        <v>4590</v>
      </c>
      <c r="F1381" s="662" t="s">
        <v>4572</v>
      </c>
      <c r="G1381" s="662" t="s">
        <v>5741</v>
      </c>
      <c r="H1381" s="662" t="s">
        <v>576</v>
      </c>
      <c r="I1381" s="662" t="s">
        <v>3294</v>
      </c>
      <c r="J1381" s="662" t="s">
        <v>3295</v>
      </c>
      <c r="K1381" s="662" t="s">
        <v>5742</v>
      </c>
      <c r="L1381" s="663">
        <v>224.67</v>
      </c>
      <c r="M1381" s="663">
        <v>224.67</v>
      </c>
      <c r="N1381" s="662">
        <v>1</v>
      </c>
      <c r="O1381" s="745">
        <v>0.5</v>
      </c>
      <c r="P1381" s="663">
        <v>224.67</v>
      </c>
      <c r="Q1381" s="678">
        <v>1</v>
      </c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50</v>
      </c>
      <c r="B1382" s="662" t="s">
        <v>575</v>
      </c>
      <c r="C1382" s="662" t="s">
        <v>4577</v>
      </c>
      <c r="D1382" s="743" t="s">
        <v>5978</v>
      </c>
      <c r="E1382" s="744" t="s">
        <v>4590</v>
      </c>
      <c r="F1382" s="662" t="s">
        <v>4572</v>
      </c>
      <c r="G1382" s="662" t="s">
        <v>5419</v>
      </c>
      <c r="H1382" s="662" t="s">
        <v>576</v>
      </c>
      <c r="I1382" s="662" t="s">
        <v>5743</v>
      </c>
      <c r="J1382" s="662" t="s">
        <v>5744</v>
      </c>
      <c r="K1382" s="662" t="s">
        <v>5745</v>
      </c>
      <c r="L1382" s="663">
        <v>0</v>
      </c>
      <c r="M1382" s="663">
        <v>0</v>
      </c>
      <c r="N1382" s="662">
        <v>14</v>
      </c>
      <c r="O1382" s="745">
        <v>3</v>
      </c>
      <c r="P1382" s="663"/>
      <c r="Q1382" s="678"/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50</v>
      </c>
      <c r="B1383" s="662" t="s">
        <v>575</v>
      </c>
      <c r="C1383" s="662" t="s">
        <v>4577</v>
      </c>
      <c r="D1383" s="743" t="s">
        <v>5978</v>
      </c>
      <c r="E1383" s="744" t="s">
        <v>4590</v>
      </c>
      <c r="F1383" s="662" t="s">
        <v>4572</v>
      </c>
      <c r="G1383" s="662" t="s">
        <v>4662</v>
      </c>
      <c r="H1383" s="662" t="s">
        <v>576</v>
      </c>
      <c r="I1383" s="662" t="s">
        <v>5746</v>
      </c>
      <c r="J1383" s="662" t="s">
        <v>4971</v>
      </c>
      <c r="K1383" s="662" t="s">
        <v>5747</v>
      </c>
      <c r="L1383" s="663">
        <v>438.49</v>
      </c>
      <c r="M1383" s="663">
        <v>876.98</v>
      </c>
      <c r="N1383" s="662">
        <v>2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50</v>
      </c>
      <c r="B1384" s="662" t="s">
        <v>575</v>
      </c>
      <c r="C1384" s="662" t="s">
        <v>4577</v>
      </c>
      <c r="D1384" s="743" t="s">
        <v>5978</v>
      </c>
      <c r="E1384" s="744" t="s">
        <v>4590</v>
      </c>
      <c r="F1384" s="662" t="s">
        <v>4572</v>
      </c>
      <c r="G1384" s="662" t="s">
        <v>4662</v>
      </c>
      <c r="H1384" s="662" t="s">
        <v>576</v>
      </c>
      <c r="I1384" s="662" t="s">
        <v>5746</v>
      </c>
      <c r="J1384" s="662" t="s">
        <v>4971</v>
      </c>
      <c r="K1384" s="662" t="s">
        <v>5747</v>
      </c>
      <c r="L1384" s="663">
        <v>523.38</v>
      </c>
      <c r="M1384" s="663">
        <v>523.38</v>
      </c>
      <c r="N1384" s="662">
        <v>1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50</v>
      </c>
      <c r="B1385" s="662" t="s">
        <v>575</v>
      </c>
      <c r="C1385" s="662" t="s">
        <v>4577</v>
      </c>
      <c r="D1385" s="743" t="s">
        <v>5978</v>
      </c>
      <c r="E1385" s="744" t="s">
        <v>4590</v>
      </c>
      <c r="F1385" s="662" t="s">
        <v>4572</v>
      </c>
      <c r="G1385" s="662" t="s">
        <v>4663</v>
      </c>
      <c r="H1385" s="662" t="s">
        <v>1772</v>
      </c>
      <c r="I1385" s="662" t="s">
        <v>1972</v>
      </c>
      <c r="J1385" s="662" t="s">
        <v>1973</v>
      </c>
      <c r="K1385" s="662" t="s">
        <v>608</v>
      </c>
      <c r="L1385" s="663">
        <v>109.97</v>
      </c>
      <c r="M1385" s="663">
        <v>109.97</v>
      </c>
      <c r="N1385" s="662">
        <v>1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50</v>
      </c>
      <c r="B1386" s="662" t="s">
        <v>575</v>
      </c>
      <c r="C1386" s="662" t="s">
        <v>4577</v>
      </c>
      <c r="D1386" s="743" t="s">
        <v>5978</v>
      </c>
      <c r="E1386" s="744" t="s">
        <v>4590</v>
      </c>
      <c r="F1386" s="662" t="s">
        <v>4572</v>
      </c>
      <c r="G1386" s="662" t="s">
        <v>4663</v>
      </c>
      <c r="H1386" s="662" t="s">
        <v>1772</v>
      </c>
      <c r="I1386" s="662" t="s">
        <v>5423</v>
      </c>
      <c r="J1386" s="662" t="s">
        <v>1973</v>
      </c>
      <c r="K1386" s="662" t="s">
        <v>626</v>
      </c>
      <c r="L1386" s="663">
        <v>366.53</v>
      </c>
      <c r="M1386" s="663">
        <v>4398.3599999999997</v>
      </c>
      <c r="N1386" s="662">
        <v>12</v>
      </c>
      <c r="O1386" s="745">
        <v>7</v>
      </c>
      <c r="P1386" s="663">
        <v>1466.12</v>
      </c>
      <c r="Q1386" s="678">
        <v>0.33333333333333331</v>
      </c>
      <c r="R1386" s="662">
        <v>4</v>
      </c>
      <c r="S1386" s="678">
        <v>0.33333333333333331</v>
      </c>
      <c r="T1386" s="745">
        <v>2.5</v>
      </c>
      <c r="U1386" s="701">
        <v>0.35714285714285715</v>
      </c>
    </row>
    <row r="1387" spans="1:21" ht="14.4" customHeight="1" x14ac:dyDescent="0.3">
      <c r="A1387" s="661">
        <v>50</v>
      </c>
      <c r="B1387" s="662" t="s">
        <v>575</v>
      </c>
      <c r="C1387" s="662" t="s">
        <v>4577</v>
      </c>
      <c r="D1387" s="743" t="s">
        <v>5978</v>
      </c>
      <c r="E1387" s="744" t="s">
        <v>4590</v>
      </c>
      <c r="F1387" s="662" t="s">
        <v>4572</v>
      </c>
      <c r="G1387" s="662" t="s">
        <v>5262</v>
      </c>
      <c r="H1387" s="662" t="s">
        <v>576</v>
      </c>
      <c r="I1387" s="662" t="s">
        <v>2491</v>
      </c>
      <c r="J1387" s="662" t="s">
        <v>2492</v>
      </c>
      <c r="K1387" s="662" t="s">
        <v>796</v>
      </c>
      <c r="L1387" s="663">
        <v>246.88</v>
      </c>
      <c r="M1387" s="663">
        <v>4937.6000000000004</v>
      </c>
      <c r="N1387" s="662">
        <v>20</v>
      </c>
      <c r="O1387" s="745">
        <v>4</v>
      </c>
      <c r="P1387" s="663">
        <v>2715.6800000000003</v>
      </c>
      <c r="Q1387" s="678">
        <v>0.55000000000000004</v>
      </c>
      <c r="R1387" s="662">
        <v>11</v>
      </c>
      <c r="S1387" s="678">
        <v>0.55000000000000004</v>
      </c>
      <c r="T1387" s="745">
        <v>2</v>
      </c>
      <c r="U1387" s="701">
        <v>0.5</v>
      </c>
    </row>
    <row r="1388" spans="1:21" ht="14.4" customHeight="1" x14ac:dyDescent="0.3">
      <c r="A1388" s="661">
        <v>50</v>
      </c>
      <c r="B1388" s="662" t="s">
        <v>575</v>
      </c>
      <c r="C1388" s="662" t="s">
        <v>4577</v>
      </c>
      <c r="D1388" s="743" t="s">
        <v>5978</v>
      </c>
      <c r="E1388" s="744" t="s">
        <v>4590</v>
      </c>
      <c r="F1388" s="662" t="s">
        <v>4572</v>
      </c>
      <c r="G1388" s="662" t="s">
        <v>5262</v>
      </c>
      <c r="H1388" s="662" t="s">
        <v>576</v>
      </c>
      <c r="I1388" s="662" t="s">
        <v>1149</v>
      </c>
      <c r="J1388" s="662" t="s">
        <v>1150</v>
      </c>
      <c r="K1388" s="662" t="s">
        <v>796</v>
      </c>
      <c r="L1388" s="663">
        <v>301.26</v>
      </c>
      <c r="M1388" s="663">
        <v>3615.12</v>
      </c>
      <c r="N1388" s="662">
        <v>12</v>
      </c>
      <c r="O1388" s="745">
        <v>3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50</v>
      </c>
      <c r="B1389" s="662" t="s">
        <v>575</v>
      </c>
      <c r="C1389" s="662" t="s">
        <v>4577</v>
      </c>
      <c r="D1389" s="743" t="s">
        <v>5978</v>
      </c>
      <c r="E1389" s="744" t="s">
        <v>4590</v>
      </c>
      <c r="F1389" s="662" t="s">
        <v>4572</v>
      </c>
      <c r="G1389" s="662" t="s">
        <v>4737</v>
      </c>
      <c r="H1389" s="662" t="s">
        <v>576</v>
      </c>
      <c r="I1389" s="662" t="s">
        <v>5748</v>
      </c>
      <c r="J1389" s="662" t="s">
        <v>4768</v>
      </c>
      <c r="K1389" s="662" t="s">
        <v>5749</v>
      </c>
      <c r="L1389" s="663">
        <v>0</v>
      </c>
      <c r="M1389" s="663">
        <v>0</v>
      </c>
      <c r="N1389" s="662">
        <v>8</v>
      </c>
      <c r="O1389" s="745">
        <v>1</v>
      </c>
      <c r="P1389" s="663">
        <v>0</v>
      </c>
      <c r="Q1389" s="678"/>
      <c r="R1389" s="662">
        <v>4</v>
      </c>
      <c r="S1389" s="678">
        <v>0.5</v>
      </c>
      <c r="T1389" s="745">
        <v>0.5</v>
      </c>
      <c r="U1389" s="701">
        <v>0.5</v>
      </c>
    </row>
    <row r="1390" spans="1:21" ht="14.4" customHeight="1" x14ac:dyDescent="0.3">
      <c r="A1390" s="661">
        <v>50</v>
      </c>
      <c r="B1390" s="662" t="s">
        <v>575</v>
      </c>
      <c r="C1390" s="662" t="s">
        <v>4577</v>
      </c>
      <c r="D1390" s="743" t="s">
        <v>5978</v>
      </c>
      <c r="E1390" s="744" t="s">
        <v>4590</v>
      </c>
      <c r="F1390" s="662" t="s">
        <v>4572</v>
      </c>
      <c r="G1390" s="662" t="s">
        <v>4737</v>
      </c>
      <c r="H1390" s="662" t="s">
        <v>576</v>
      </c>
      <c r="I1390" s="662" t="s">
        <v>794</v>
      </c>
      <c r="J1390" s="662" t="s">
        <v>4768</v>
      </c>
      <c r="K1390" s="662" t="s">
        <v>796</v>
      </c>
      <c r="L1390" s="663">
        <v>124.3</v>
      </c>
      <c r="M1390" s="663">
        <v>1243</v>
      </c>
      <c r="N1390" s="662">
        <v>10</v>
      </c>
      <c r="O1390" s="745">
        <v>2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50</v>
      </c>
      <c r="B1391" s="662" t="s">
        <v>575</v>
      </c>
      <c r="C1391" s="662" t="s">
        <v>4577</v>
      </c>
      <c r="D1391" s="743" t="s">
        <v>5978</v>
      </c>
      <c r="E1391" s="744" t="s">
        <v>4590</v>
      </c>
      <c r="F1391" s="662" t="s">
        <v>4572</v>
      </c>
      <c r="G1391" s="662" t="s">
        <v>4737</v>
      </c>
      <c r="H1391" s="662" t="s">
        <v>576</v>
      </c>
      <c r="I1391" s="662" t="s">
        <v>794</v>
      </c>
      <c r="J1391" s="662" t="s">
        <v>4768</v>
      </c>
      <c r="K1391" s="662" t="s">
        <v>796</v>
      </c>
      <c r="L1391" s="663">
        <v>149.69</v>
      </c>
      <c r="M1391" s="663">
        <v>1197.52</v>
      </c>
      <c r="N1391" s="662">
        <v>8</v>
      </c>
      <c r="O1391" s="745">
        <v>1.5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50</v>
      </c>
      <c r="B1392" s="662" t="s">
        <v>575</v>
      </c>
      <c r="C1392" s="662" t="s">
        <v>4577</v>
      </c>
      <c r="D1392" s="743" t="s">
        <v>5978</v>
      </c>
      <c r="E1392" s="744" t="s">
        <v>4590</v>
      </c>
      <c r="F1392" s="662" t="s">
        <v>4572</v>
      </c>
      <c r="G1392" s="662" t="s">
        <v>4737</v>
      </c>
      <c r="H1392" s="662" t="s">
        <v>576</v>
      </c>
      <c r="I1392" s="662" t="s">
        <v>4993</v>
      </c>
      <c r="J1392" s="662" t="s">
        <v>4994</v>
      </c>
      <c r="K1392" s="662" t="s">
        <v>796</v>
      </c>
      <c r="L1392" s="663">
        <v>124.3</v>
      </c>
      <c r="M1392" s="663">
        <v>2983.2</v>
      </c>
      <c r="N1392" s="662">
        <v>24</v>
      </c>
      <c r="O1392" s="745">
        <v>4.5</v>
      </c>
      <c r="P1392" s="663">
        <v>1988.8</v>
      </c>
      <c r="Q1392" s="678">
        <v>0.66666666666666674</v>
      </c>
      <c r="R1392" s="662">
        <v>16</v>
      </c>
      <c r="S1392" s="678">
        <v>0.66666666666666663</v>
      </c>
      <c r="T1392" s="745">
        <v>3.5</v>
      </c>
      <c r="U1392" s="701">
        <v>0.77777777777777779</v>
      </c>
    </row>
    <row r="1393" spans="1:21" ht="14.4" customHeight="1" x14ac:dyDescent="0.3">
      <c r="A1393" s="661">
        <v>50</v>
      </c>
      <c r="B1393" s="662" t="s">
        <v>575</v>
      </c>
      <c r="C1393" s="662" t="s">
        <v>4577</v>
      </c>
      <c r="D1393" s="743" t="s">
        <v>5978</v>
      </c>
      <c r="E1393" s="744" t="s">
        <v>4590</v>
      </c>
      <c r="F1393" s="662" t="s">
        <v>4572</v>
      </c>
      <c r="G1393" s="662" t="s">
        <v>4737</v>
      </c>
      <c r="H1393" s="662" t="s">
        <v>576</v>
      </c>
      <c r="I1393" s="662" t="s">
        <v>4993</v>
      </c>
      <c r="J1393" s="662" t="s">
        <v>4994</v>
      </c>
      <c r="K1393" s="662" t="s">
        <v>796</v>
      </c>
      <c r="L1393" s="663">
        <v>149.69</v>
      </c>
      <c r="M1393" s="663">
        <v>6286.9800000000005</v>
      </c>
      <c r="N1393" s="662">
        <v>42</v>
      </c>
      <c r="O1393" s="745">
        <v>8</v>
      </c>
      <c r="P1393" s="663">
        <v>2694.42</v>
      </c>
      <c r="Q1393" s="678">
        <v>0.42857142857142855</v>
      </c>
      <c r="R1393" s="662">
        <v>18</v>
      </c>
      <c r="S1393" s="678">
        <v>0.42857142857142855</v>
      </c>
      <c r="T1393" s="745">
        <v>4.5</v>
      </c>
      <c r="U1393" s="701">
        <v>0.5625</v>
      </c>
    </row>
    <row r="1394" spans="1:21" ht="14.4" customHeight="1" x14ac:dyDescent="0.3">
      <c r="A1394" s="661">
        <v>50</v>
      </c>
      <c r="B1394" s="662" t="s">
        <v>575</v>
      </c>
      <c r="C1394" s="662" t="s">
        <v>4577</v>
      </c>
      <c r="D1394" s="743" t="s">
        <v>5978</v>
      </c>
      <c r="E1394" s="744" t="s">
        <v>4590</v>
      </c>
      <c r="F1394" s="662" t="s">
        <v>4572</v>
      </c>
      <c r="G1394" s="662" t="s">
        <v>4737</v>
      </c>
      <c r="H1394" s="662" t="s">
        <v>576</v>
      </c>
      <c r="I1394" s="662" t="s">
        <v>2716</v>
      </c>
      <c r="J1394" s="662" t="s">
        <v>2717</v>
      </c>
      <c r="K1394" s="662" t="s">
        <v>796</v>
      </c>
      <c r="L1394" s="663">
        <v>85.54</v>
      </c>
      <c r="M1394" s="663">
        <v>1112.02</v>
      </c>
      <c r="N1394" s="662">
        <v>13</v>
      </c>
      <c r="O1394" s="745">
        <v>3</v>
      </c>
      <c r="P1394" s="663">
        <v>427.70000000000005</v>
      </c>
      <c r="Q1394" s="678">
        <v>0.38461538461538464</v>
      </c>
      <c r="R1394" s="662">
        <v>5</v>
      </c>
      <c r="S1394" s="678">
        <v>0.38461538461538464</v>
      </c>
      <c r="T1394" s="745">
        <v>2</v>
      </c>
      <c r="U1394" s="701">
        <v>0.66666666666666663</v>
      </c>
    </row>
    <row r="1395" spans="1:21" ht="14.4" customHeight="1" x14ac:dyDescent="0.3">
      <c r="A1395" s="661">
        <v>50</v>
      </c>
      <c r="B1395" s="662" t="s">
        <v>575</v>
      </c>
      <c r="C1395" s="662" t="s">
        <v>4577</v>
      </c>
      <c r="D1395" s="743" t="s">
        <v>5978</v>
      </c>
      <c r="E1395" s="744" t="s">
        <v>4590</v>
      </c>
      <c r="F1395" s="662" t="s">
        <v>4572</v>
      </c>
      <c r="G1395" s="662" t="s">
        <v>4737</v>
      </c>
      <c r="H1395" s="662" t="s">
        <v>576</v>
      </c>
      <c r="I1395" s="662" t="s">
        <v>5750</v>
      </c>
      <c r="J1395" s="662" t="s">
        <v>2717</v>
      </c>
      <c r="K1395" s="662" t="s">
        <v>1111</v>
      </c>
      <c r="L1395" s="663">
        <v>0</v>
      </c>
      <c r="M1395" s="663">
        <v>0</v>
      </c>
      <c r="N1395" s="662">
        <v>1</v>
      </c>
      <c r="O1395" s="745">
        <v>0.5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50</v>
      </c>
      <c r="B1396" s="662" t="s">
        <v>575</v>
      </c>
      <c r="C1396" s="662" t="s">
        <v>4577</v>
      </c>
      <c r="D1396" s="743" t="s">
        <v>5978</v>
      </c>
      <c r="E1396" s="744" t="s">
        <v>4590</v>
      </c>
      <c r="F1396" s="662" t="s">
        <v>4572</v>
      </c>
      <c r="G1396" s="662" t="s">
        <v>5751</v>
      </c>
      <c r="H1396" s="662" t="s">
        <v>576</v>
      </c>
      <c r="I1396" s="662" t="s">
        <v>2886</v>
      </c>
      <c r="J1396" s="662" t="s">
        <v>2887</v>
      </c>
      <c r="K1396" s="662" t="s">
        <v>5752</v>
      </c>
      <c r="L1396" s="663">
        <v>0</v>
      </c>
      <c r="M1396" s="663">
        <v>0</v>
      </c>
      <c r="N1396" s="662">
        <v>1</v>
      </c>
      <c r="O1396" s="745">
        <v>0.5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50</v>
      </c>
      <c r="B1397" s="662" t="s">
        <v>575</v>
      </c>
      <c r="C1397" s="662" t="s">
        <v>4577</v>
      </c>
      <c r="D1397" s="743" t="s">
        <v>5978</v>
      </c>
      <c r="E1397" s="744" t="s">
        <v>4590</v>
      </c>
      <c r="F1397" s="662" t="s">
        <v>4572</v>
      </c>
      <c r="G1397" s="662" t="s">
        <v>5751</v>
      </c>
      <c r="H1397" s="662" t="s">
        <v>576</v>
      </c>
      <c r="I1397" s="662" t="s">
        <v>5753</v>
      </c>
      <c r="J1397" s="662" t="s">
        <v>5754</v>
      </c>
      <c r="K1397" s="662" t="s">
        <v>5755</v>
      </c>
      <c r="L1397" s="663">
        <v>0</v>
      </c>
      <c r="M1397" s="663">
        <v>0</v>
      </c>
      <c r="N1397" s="662">
        <v>1</v>
      </c>
      <c r="O1397" s="745">
        <v>0.5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50</v>
      </c>
      <c r="B1398" s="662" t="s">
        <v>575</v>
      </c>
      <c r="C1398" s="662" t="s">
        <v>4577</v>
      </c>
      <c r="D1398" s="743" t="s">
        <v>5978</v>
      </c>
      <c r="E1398" s="744" t="s">
        <v>4590</v>
      </c>
      <c r="F1398" s="662" t="s">
        <v>4572</v>
      </c>
      <c r="G1398" s="662" t="s">
        <v>4741</v>
      </c>
      <c r="H1398" s="662" t="s">
        <v>576</v>
      </c>
      <c r="I1398" s="662" t="s">
        <v>4742</v>
      </c>
      <c r="J1398" s="662" t="s">
        <v>4743</v>
      </c>
      <c r="K1398" s="662" t="s">
        <v>4744</v>
      </c>
      <c r="L1398" s="663">
        <v>0</v>
      </c>
      <c r="M1398" s="663">
        <v>0</v>
      </c>
      <c r="N1398" s="662">
        <v>3</v>
      </c>
      <c r="O1398" s="745">
        <v>1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50</v>
      </c>
      <c r="B1399" s="662" t="s">
        <v>575</v>
      </c>
      <c r="C1399" s="662" t="s">
        <v>4577</v>
      </c>
      <c r="D1399" s="743" t="s">
        <v>5978</v>
      </c>
      <c r="E1399" s="744" t="s">
        <v>4590</v>
      </c>
      <c r="F1399" s="662" t="s">
        <v>4572</v>
      </c>
      <c r="G1399" s="662" t="s">
        <v>5756</v>
      </c>
      <c r="H1399" s="662" t="s">
        <v>576</v>
      </c>
      <c r="I1399" s="662" t="s">
        <v>2264</v>
      </c>
      <c r="J1399" s="662" t="s">
        <v>2265</v>
      </c>
      <c r="K1399" s="662" t="s">
        <v>5757</v>
      </c>
      <c r="L1399" s="663">
        <v>36.97</v>
      </c>
      <c r="M1399" s="663">
        <v>36.97</v>
      </c>
      <c r="N1399" s="662">
        <v>1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50</v>
      </c>
      <c r="B1400" s="662" t="s">
        <v>575</v>
      </c>
      <c r="C1400" s="662" t="s">
        <v>4577</v>
      </c>
      <c r="D1400" s="743" t="s">
        <v>5978</v>
      </c>
      <c r="E1400" s="744" t="s">
        <v>4590</v>
      </c>
      <c r="F1400" s="662" t="s">
        <v>4572</v>
      </c>
      <c r="G1400" s="662" t="s">
        <v>5756</v>
      </c>
      <c r="H1400" s="662" t="s">
        <v>576</v>
      </c>
      <c r="I1400" s="662" t="s">
        <v>2268</v>
      </c>
      <c r="J1400" s="662" t="s">
        <v>2265</v>
      </c>
      <c r="K1400" s="662" t="s">
        <v>5758</v>
      </c>
      <c r="L1400" s="663">
        <v>36.97</v>
      </c>
      <c r="M1400" s="663">
        <v>36.97</v>
      </c>
      <c r="N1400" s="662">
        <v>1</v>
      </c>
      <c r="O1400" s="745">
        <v>0.5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50</v>
      </c>
      <c r="B1401" s="662" t="s">
        <v>575</v>
      </c>
      <c r="C1401" s="662" t="s">
        <v>4577</v>
      </c>
      <c r="D1401" s="743" t="s">
        <v>5978</v>
      </c>
      <c r="E1401" s="744" t="s">
        <v>4590</v>
      </c>
      <c r="F1401" s="662" t="s">
        <v>4572</v>
      </c>
      <c r="G1401" s="662" t="s">
        <v>5759</v>
      </c>
      <c r="H1401" s="662" t="s">
        <v>576</v>
      </c>
      <c r="I1401" s="662" t="s">
        <v>892</v>
      </c>
      <c r="J1401" s="662" t="s">
        <v>5760</v>
      </c>
      <c r="K1401" s="662" t="s">
        <v>5536</v>
      </c>
      <c r="L1401" s="663">
        <v>81.78</v>
      </c>
      <c r="M1401" s="663">
        <v>163.56</v>
      </c>
      <c r="N1401" s="662">
        <v>2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50</v>
      </c>
      <c r="B1402" s="662" t="s">
        <v>575</v>
      </c>
      <c r="C1402" s="662" t="s">
        <v>4577</v>
      </c>
      <c r="D1402" s="743" t="s">
        <v>5978</v>
      </c>
      <c r="E1402" s="744" t="s">
        <v>4590</v>
      </c>
      <c r="F1402" s="662" t="s">
        <v>4572</v>
      </c>
      <c r="G1402" s="662" t="s">
        <v>5761</v>
      </c>
      <c r="H1402" s="662" t="s">
        <v>576</v>
      </c>
      <c r="I1402" s="662" t="s">
        <v>5762</v>
      </c>
      <c r="J1402" s="662" t="s">
        <v>5763</v>
      </c>
      <c r="K1402" s="662" t="s">
        <v>5764</v>
      </c>
      <c r="L1402" s="663">
        <v>313.2</v>
      </c>
      <c r="M1402" s="663">
        <v>313.2</v>
      </c>
      <c r="N1402" s="662">
        <v>1</v>
      </c>
      <c r="O1402" s="745">
        <v>1</v>
      </c>
      <c r="P1402" s="663">
        <v>313.2</v>
      </c>
      <c r="Q1402" s="678">
        <v>1</v>
      </c>
      <c r="R1402" s="662">
        <v>1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50</v>
      </c>
      <c r="B1403" s="662" t="s">
        <v>575</v>
      </c>
      <c r="C1403" s="662" t="s">
        <v>4577</v>
      </c>
      <c r="D1403" s="743" t="s">
        <v>5978</v>
      </c>
      <c r="E1403" s="744" t="s">
        <v>4590</v>
      </c>
      <c r="F1403" s="662" t="s">
        <v>4572</v>
      </c>
      <c r="G1403" s="662" t="s">
        <v>5761</v>
      </c>
      <c r="H1403" s="662" t="s">
        <v>1772</v>
      </c>
      <c r="I1403" s="662" t="s">
        <v>5765</v>
      </c>
      <c r="J1403" s="662" t="s">
        <v>5766</v>
      </c>
      <c r="K1403" s="662" t="s">
        <v>5767</v>
      </c>
      <c r="L1403" s="663">
        <v>31.32</v>
      </c>
      <c r="M1403" s="663">
        <v>31.32</v>
      </c>
      <c r="N1403" s="662">
        <v>1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50</v>
      </c>
      <c r="B1404" s="662" t="s">
        <v>575</v>
      </c>
      <c r="C1404" s="662" t="s">
        <v>4577</v>
      </c>
      <c r="D1404" s="743" t="s">
        <v>5978</v>
      </c>
      <c r="E1404" s="744" t="s">
        <v>4590</v>
      </c>
      <c r="F1404" s="662" t="s">
        <v>4572</v>
      </c>
      <c r="G1404" s="662" t="s">
        <v>4745</v>
      </c>
      <c r="H1404" s="662" t="s">
        <v>576</v>
      </c>
      <c r="I1404" s="662" t="s">
        <v>1275</v>
      </c>
      <c r="J1404" s="662" t="s">
        <v>1207</v>
      </c>
      <c r="K1404" s="662" t="s">
        <v>5199</v>
      </c>
      <c r="L1404" s="663">
        <v>75.22</v>
      </c>
      <c r="M1404" s="663">
        <v>75.22</v>
      </c>
      <c r="N1404" s="662">
        <v>1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50</v>
      </c>
      <c r="B1405" s="662" t="s">
        <v>575</v>
      </c>
      <c r="C1405" s="662" t="s">
        <v>4577</v>
      </c>
      <c r="D1405" s="743" t="s">
        <v>5978</v>
      </c>
      <c r="E1405" s="744" t="s">
        <v>4590</v>
      </c>
      <c r="F1405" s="662" t="s">
        <v>4572</v>
      </c>
      <c r="G1405" s="662" t="s">
        <v>5432</v>
      </c>
      <c r="H1405" s="662" t="s">
        <v>576</v>
      </c>
      <c r="I1405" s="662" t="s">
        <v>806</v>
      </c>
      <c r="J1405" s="662" t="s">
        <v>807</v>
      </c>
      <c r="K1405" s="662" t="s">
        <v>808</v>
      </c>
      <c r="L1405" s="663">
        <v>150.19</v>
      </c>
      <c r="M1405" s="663">
        <v>2252.85</v>
      </c>
      <c r="N1405" s="662">
        <v>15</v>
      </c>
      <c r="O1405" s="745">
        <v>2.5</v>
      </c>
      <c r="P1405" s="663">
        <v>1802.28</v>
      </c>
      <c r="Q1405" s="678">
        <v>0.8</v>
      </c>
      <c r="R1405" s="662">
        <v>12</v>
      </c>
      <c r="S1405" s="678">
        <v>0.8</v>
      </c>
      <c r="T1405" s="745">
        <v>2</v>
      </c>
      <c r="U1405" s="701">
        <v>0.8</v>
      </c>
    </row>
    <row r="1406" spans="1:21" ht="14.4" customHeight="1" x14ac:dyDescent="0.3">
      <c r="A1406" s="661">
        <v>50</v>
      </c>
      <c r="B1406" s="662" t="s">
        <v>575</v>
      </c>
      <c r="C1406" s="662" t="s">
        <v>4577</v>
      </c>
      <c r="D1406" s="743" t="s">
        <v>5978</v>
      </c>
      <c r="E1406" s="744" t="s">
        <v>4590</v>
      </c>
      <c r="F1406" s="662" t="s">
        <v>4572</v>
      </c>
      <c r="G1406" s="662" t="s">
        <v>4664</v>
      </c>
      <c r="H1406" s="662" t="s">
        <v>576</v>
      </c>
      <c r="I1406" s="662" t="s">
        <v>920</v>
      </c>
      <c r="J1406" s="662" t="s">
        <v>921</v>
      </c>
      <c r="K1406" s="662" t="s">
        <v>922</v>
      </c>
      <c r="L1406" s="663">
        <v>43.94</v>
      </c>
      <c r="M1406" s="663">
        <v>351.52</v>
      </c>
      <c r="N1406" s="662">
        <v>8</v>
      </c>
      <c r="O1406" s="745">
        <v>1.5</v>
      </c>
      <c r="P1406" s="663">
        <v>351.52</v>
      </c>
      <c r="Q1406" s="678">
        <v>1</v>
      </c>
      <c r="R1406" s="662">
        <v>8</v>
      </c>
      <c r="S1406" s="678">
        <v>1</v>
      </c>
      <c r="T1406" s="745">
        <v>1.5</v>
      </c>
      <c r="U1406" s="701">
        <v>1</v>
      </c>
    </row>
    <row r="1407" spans="1:21" ht="14.4" customHeight="1" x14ac:dyDescent="0.3">
      <c r="A1407" s="661">
        <v>50</v>
      </c>
      <c r="B1407" s="662" t="s">
        <v>575</v>
      </c>
      <c r="C1407" s="662" t="s">
        <v>4577</v>
      </c>
      <c r="D1407" s="743" t="s">
        <v>5978</v>
      </c>
      <c r="E1407" s="744" t="s">
        <v>4590</v>
      </c>
      <c r="F1407" s="662" t="s">
        <v>4572</v>
      </c>
      <c r="G1407" s="662" t="s">
        <v>4664</v>
      </c>
      <c r="H1407" s="662" t="s">
        <v>576</v>
      </c>
      <c r="I1407" s="662" t="s">
        <v>1744</v>
      </c>
      <c r="J1407" s="662" t="s">
        <v>921</v>
      </c>
      <c r="K1407" s="662" t="s">
        <v>922</v>
      </c>
      <c r="L1407" s="663">
        <v>43.94</v>
      </c>
      <c r="M1407" s="663">
        <v>43.94</v>
      </c>
      <c r="N1407" s="662">
        <v>1</v>
      </c>
      <c r="O1407" s="745">
        <v>0.5</v>
      </c>
      <c r="P1407" s="663">
        <v>43.94</v>
      </c>
      <c r="Q1407" s="678">
        <v>1</v>
      </c>
      <c r="R1407" s="662">
        <v>1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50</v>
      </c>
      <c r="B1408" s="662" t="s">
        <v>575</v>
      </c>
      <c r="C1408" s="662" t="s">
        <v>4577</v>
      </c>
      <c r="D1408" s="743" t="s">
        <v>5978</v>
      </c>
      <c r="E1408" s="744" t="s">
        <v>4590</v>
      </c>
      <c r="F1408" s="662" t="s">
        <v>4572</v>
      </c>
      <c r="G1408" s="662" t="s">
        <v>4664</v>
      </c>
      <c r="H1408" s="662" t="s">
        <v>576</v>
      </c>
      <c r="I1408" s="662" t="s">
        <v>924</v>
      </c>
      <c r="J1408" s="662" t="s">
        <v>925</v>
      </c>
      <c r="K1408" s="662" t="s">
        <v>926</v>
      </c>
      <c r="L1408" s="663">
        <v>87.89</v>
      </c>
      <c r="M1408" s="663">
        <v>351.56</v>
      </c>
      <c r="N1408" s="662">
        <v>4</v>
      </c>
      <c r="O1408" s="745">
        <v>0.5</v>
      </c>
      <c r="P1408" s="663">
        <v>351.56</v>
      </c>
      <c r="Q1408" s="678">
        <v>1</v>
      </c>
      <c r="R1408" s="662">
        <v>4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50</v>
      </c>
      <c r="B1409" s="662" t="s">
        <v>575</v>
      </c>
      <c r="C1409" s="662" t="s">
        <v>4577</v>
      </c>
      <c r="D1409" s="743" t="s">
        <v>5978</v>
      </c>
      <c r="E1409" s="744" t="s">
        <v>4590</v>
      </c>
      <c r="F1409" s="662" t="s">
        <v>4572</v>
      </c>
      <c r="G1409" s="662" t="s">
        <v>5768</v>
      </c>
      <c r="H1409" s="662" t="s">
        <v>576</v>
      </c>
      <c r="I1409" s="662" t="s">
        <v>5769</v>
      </c>
      <c r="J1409" s="662" t="s">
        <v>5770</v>
      </c>
      <c r="K1409" s="662" t="s">
        <v>5771</v>
      </c>
      <c r="L1409" s="663">
        <v>0</v>
      </c>
      <c r="M1409" s="663">
        <v>0</v>
      </c>
      <c r="N1409" s="662">
        <v>2</v>
      </c>
      <c r="O1409" s="745">
        <v>2</v>
      </c>
      <c r="P1409" s="663">
        <v>0</v>
      </c>
      <c r="Q1409" s="678"/>
      <c r="R1409" s="662">
        <v>2</v>
      </c>
      <c r="S1409" s="678">
        <v>1</v>
      </c>
      <c r="T1409" s="745">
        <v>2</v>
      </c>
      <c r="U1409" s="701">
        <v>1</v>
      </c>
    </row>
    <row r="1410" spans="1:21" ht="14.4" customHeight="1" x14ac:dyDescent="0.3">
      <c r="A1410" s="661">
        <v>50</v>
      </c>
      <c r="B1410" s="662" t="s">
        <v>575</v>
      </c>
      <c r="C1410" s="662" t="s">
        <v>4577</v>
      </c>
      <c r="D1410" s="743" t="s">
        <v>5978</v>
      </c>
      <c r="E1410" s="744" t="s">
        <v>4590</v>
      </c>
      <c r="F1410" s="662" t="s">
        <v>4572</v>
      </c>
      <c r="G1410" s="662" t="s">
        <v>5210</v>
      </c>
      <c r="H1410" s="662" t="s">
        <v>576</v>
      </c>
      <c r="I1410" s="662" t="s">
        <v>5772</v>
      </c>
      <c r="J1410" s="662" t="s">
        <v>5773</v>
      </c>
      <c r="K1410" s="662" t="s">
        <v>3916</v>
      </c>
      <c r="L1410" s="663">
        <v>435.04</v>
      </c>
      <c r="M1410" s="663">
        <v>435.04</v>
      </c>
      <c r="N1410" s="662">
        <v>1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50</v>
      </c>
      <c r="B1411" s="662" t="s">
        <v>575</v>
      </c>
      <c r="C1411" s="662" t="s">
        <v>4577</v>
      </c>
      <c r="D1411" s="743" t="s">
        <v>5978</v>
      </c>
      <c r="E1411" s="744" t="s">
        <v>4590</v>
      </c>
      <c r="F1411" s="662" t="s">
        <v>4572</v>
      </c>
      <c r="G1411" s="662" t="s">
        <v>5249</v>
      </c>
      <c r="H1411" s="662" t="s">
        <v>1772</v>
      </c>
      <c r="I1411" s="662" t="s">
        <v>2083</v>
      </c>
      <c r="J1411" s="662" t="s">
        <v>2084</v>
      </c>
      <c r="K1411" s="662" t="s">
        <v>4382</v>
      </c>
      <c r="L1411" s="663">
        <v>251.52</v>
      </c>
      <c r="M1411" s="663">
        <v>251.52</v>
      </c>
      <c r="N1411" s="662">
        <v>1</v>
      </c>
      <c r="O1411" s="745">
        <v>0.5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50</v>
      </c>
      <c r="B1412" s="662" t="s">
        <v>575</v>
      </c>
      <c r="C1412" s="662" t="s">
        <v>4577</v>
      </c>
      <c r="D1412" s="743" t="s">
        <v>5978</v>
      </c>
      <c r="E1412" s="744" t="s">
        <v>4590</v>
      </c>
      <c r="F1412" s="662" t="s">
        <v>4572</v>
      </c>
      <c r="G1412" s="662" t="s">
        <v>5249</v>
      </c>
      <c r="H1412" s="662" t="s">
        <v>1772</v>
      </c>
      <c r="I1412" s="662" t="s">
        <v>5436</v>
      </c>
      <c r="J1412" s="662" t="s">
        <v>2084</v>
      </c>
      <c r="K1412" s="662" t="s">
        <v>5437</v>
      </c>
      <c r="L1412" s="663">
        <v>503.02</v>
      </c>
      <c r="M1412" s="663">
        <v>1006.04</v>
      </c>
      <c r="N1412" s="662">
        <v>2</v>
      </c>
      <c r="O1412" s="745">
        <v>1.5</v>
      </c>
      <c r="P1412" s="663">
        <v>503.02</v>
      </c>
      <c r="Q1412" s="678">
        <v>0.5</v>
      </c>
      <c r="R1412" s="662">
        <v>1</v>
      </c>
      <c r="S1412" s="678">
        <v>0.5</v>
      </c>
      <c r="T1412" s="745">
        <v>1</v>
      </c>
      <c r="U1412" s="701">
        <v>0.66666666666666663</v>
      </c>
    </row>
    <row r="1413" spans="1:21" ht="14.4" customHeight="1" x14ac:dyDescent="0.3">
      <c r="A1413" s="661">
        <v>50</v>
      </c>
      <c r="B1413" s="662" t="s">
        <v>575</v>
      </c>
      <c r="C1413" s="662" t="s">
        <v>4577</v>
      </c>
      <c r="D1413" s="743" t="s">
        <v>5978</v>
      </c>
      <c r="E1413" s="744" t="s">
        <v>4590</v>
      </c>
      <c r="F1413" s="662" t="s">
        <v>4572</v>
      </c>
      <c r="G1413" s="662" t="s">
        <v>5249</v>
      </c>
      <c r="H1413" s="662" t="s">
        <v>576</v>
      </c>
      <c r="I1413" s="662" t="s">
        <v>5774</v>
      </c>
      <c r="J1413" s="662" t="s">
        <v>5775</v>
      </c>
      <c r="K1413" s="662" t="s">
        <v>5435</v>
      </c>
      <c r="L1413" s="663">
        <v>503.02</v>
      </c>
      <c r="M1413" s="663">
        <v>1509.06</v>
      </c>
      <c r="N1413" s="662">
        <v>3</v>
      </c>
      <c r="O1413" s="745">
        <v>2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50</v>
      </c>
      <c r="B1414" s="662" t="s">
        <v>575</v>
      </c>
      <c r="C1414" s="662" t="s">
        <v>4577</v>
      </c>
      <c r="D1414" s="743" t="s">
        <v>5978</v>
      </c>
      <c r="E1414" s="744" t="s">
        <v>4590</v>
      </c>
      <c r="F1414" s="662" t="s">
        <v>4572</v>
      </c>
      <c r="G1414" s="662" t="s">
        <v>5249</v>
      </c>
      <c r="H1414" s="662" t="s">
        <v>576</v>
      </c>
      <c r="I1414" s="662" t="s">
        <v>5776</v>
      </c>
      <c r="J1414" s="662" t="s">
        <v>5775</v>
      </c>
      <c r="K1414" s="662" t="s">
        <v>5435</v>
      </c>
      <c r="L1414" s="663">
        <v>503.02</v>
      </c>
      <c r="M1414" s="663">
        <v>503.02</v>
      </c>
      <c r="N1414" s="662">
        <v>1</v>
      </c>
      <c r="O1414" s="745">
        <v>0.5</v>
      </c>
      <c r="P1414" s="663">
        <v>503.02</v>
      </c>
      <c r="Q1414" s="678">
        <v>1</v>
      </c>
      <c r="R1414" s="662">
        <v>1</v>
      </c>
      <c r="S1414" s="678">
        <v>1</v>
      </c>
      <c r="T1414" s="745">
        <v>0.5</v>
      </c>
      <c r="U1414" s="701">
        <v>1</v>
      </c>
    </row>
    <row r="1415" spans="1:21" ht="14.4" customHeight="1" x14ac:dyDescent="0.3">
      <c r="A1415" s="661">
        <v>50</v>
      </c>
      <c r="B1415" s="662" t="s">
        <v>575</v>
      </c>
      <c r="C1415" s="662" t="s">
        <v>4577</v>
      </c>
      <c r="D1415" s="743" t="s">
        <v>5978</v>
      </c>
      <c r="E1415" s="744" t="s">
        <v>4590</v>
      </c>
      <c r="F1415" s="662" t="s">
        <v>4572</v>
      </c>
      <c r="G1415" s="662" t="s">
        <v>5777</v>
      </c>
      <c r="H1415" s="662" t="s">
        <v>576</v>
      </c>
      <c r="I1415" s="662" t="s">
        <v>5778</v>
      </c>
      <c r="J1415" s="662" t="s">
        <v>5779</v>
      </c>
      <c r="K1415" s="662" t="s">
        <v>5780</v>
      </c>
      <c r="L1415" s="663">
        <v>1128.1500000000001</v>
      </c>
      <c r="M1415" s="663">
        <v>2256.3000000000002</v>
      </c>
      <c r="N1415" s="662">
        <v>2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50</v>
      </c>
      <c r="B1416" s="662" t="s">
        <v>575</v>
      </c>
      <c r="C1416" s="662" t="s">
        <v>4577</v>
      </c>
      <c r="D1416" s="743" t="s">
        <v>5978</v>
      </c>
      <c r="E1416" s="744" t="s">
        <v>4590</v>
      </c>
      <c r="F1416" s="662" t="s">
        <v>4572</v>
      </c>
      <c r="G1416" s="662" t="s">
        <v>4668</v>
      </c>
      <c r="H1416" s="662" t="s">
        <v>1772</v>
      </c>
      <c r="I1416" s="662" t="s">
        <v>1895</v>
      </c>
      <c r="J1416" s="662" t="s">
        <v>1896</v>
      </c>
      <c r="K1416" s="662" t="s">
        <v>4351</v>
      </c>
      <c r="L1416" s="663">
        <v>93.75</v>
      </c>
      <c r="M1416" s="663">
        <v>93.75</v>
      </c>
      <c r="N1416" s="662">
        <v>1</v>
      </c>
      <c r="O1416" s="745">
        <v>0.5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50</v>
      </c>
      <c r="B1417" s="662" t="s">
        <v>575</v>
      </c>
      <c r="C1417" s="662" t="s">
        <v>4577</v>
      </c>
      <c r="D1417" s="743" t="s">
        <v>5978</v>
      </c>
      <c r="E1417" s="744" t="s">
        <v>4590</v>
      </c>
      <c r="F1417" s="662" t="s">
        <v>4572</v>
      </c>
      <c r="G1417" s="662" t="s">
        <v>4668</v>
      </c>
      <c r="H1417" s="662" t="s">
        <v>1772</v>
      </c>
      <c r="I1417" s="662" t="s">
        <v>1898</v>
      </c>
      <c r="J1417" s="662" t="s">
        <v>1899</v>
      </c>
      <c r="K1417" s="662" t="s">
        <v>4352</v>
      </c>
      <c r="L1417" s="663">
        <v>184.74</v>
      </c>
      <c r="M1417" s="663">
        <v>369.48</v>
      </c>
      <c r="N1417" s="662">
        <v>2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50</v>
      </c>
      <c r="B1418" s="662" t="s">
        <v>575</v>
      </c>
      <c r="C1418" s="662" t="s">
        <v>4577</v>
      </c>
      <c r="D1418" s="743" t="s">
        <v>5978</v>
      </c>
      <c r="E1418" s="744" t="s">
        <v>4590</v>
      </c>
      <c r="F1418" s="662" t="s">
        <v>4572</v>
      </c>
      <c r="G1418" s="662" t="s">
        <v>4668</v>
      </c>
      <c r="H1418" s="662" t="s">
        <v>1772</v>
      </c>
      <c r="I1418" s="662" t="s">
        <v>1990</v>
      </c>
      <c r="J1418" s="662" t="s">
        <v>4353</v>
      </c>
      <c r="K1418" s="662" t="s">
        <v>4354</v>
      </c>
      <c r="L1418" s="663">
        <v>120.61</v>
      </c>
      <c r="M1418" s="663">
        <v>1206.0999999999999</v>
      </c>
      <c r="N1418" s="662">
        <v>10</v>
      </c>
      <c r="O1418" s="745">
        <v>7.5</v>
      </c>
      <c r="P1418" s="663">
        <v>723.66</v>
      </c>
      <c r="Q1418" s="678">
        <v>0.6</v>
      </c>
      <c r="R1418" s="662">
        <v>6</v>
      </c>
      <c r="S1418" s="678">
        <v>0.6</v>
      </c>
      <c r="T1418" s="745">
        <v>3.5</v>
      </c>
      <c r="U1418" s="701">
        <v>0.46666666666666667</v>
      </c>
    </row>
    <row r="1419" spans="1:21" ht="14.4" customHeight="1" x14ac:dyDescent="0.3">
      <c r="A1419" s="661">
        <v>50</v>
      </c>
      <c r="B1419" s="662" t="s">
        <v>575</v>
      </c>
      <c r="C1419" s="662" t="s">
        <v>4577</v>
      </c>
      <c r="D1419" s="743" t="s">
        <v>5978</v>
      </c>
      <c r="E1419" s="744" t="s">
        <v>4590</v>
      </c>
      <c r="F1419" s="662" t="s">
        <v>4572</v>
      </c>
      <c r="G1419" s="662" t="s">
        <v>4668</v>
      </c>
      <c r="H1419" s="662" t="s">
        <v>1772</v>
      </c>
      <c r="I1419" s="662" t="s">
        <v>1909</v>
      </c>
      <c r="J1419" s="662" t="s">
        <v>4355</v>
      </c>
      <c r="K1419" s="662" t="s">
        <v>1130</v>
      </c>
      <c r="L1419" s="663">
        <v>184.74</v>
      </c>
      <c r="M1419" s="663">
        <v>2401.62</v>
      </c>
      <c r="N1419" s="662">
        <v>13</v>
      </c>
      <c r="O1419" s="745">
        <v>4.5</v>
      </c>
      <c r="P1419" s="663">
        <v>554.22</v>
      </c>
      <c r="Q1419" s="678">
        <v>0.23076923076923078</v>
      </c>
      <c r="R1419" s="662">
        <v>3</v>
      </c>
      <c r="S1419" s="678">
        <v>0.23076923076923078</v>
      </c>
      <c r="T1419" s="745">
        <v>1.5</v>
      </c>
      <c r="U1419" s="701">
        <v>0.33333333333333331</v>
      </c>
    </row>
    <row r="1420" spans="1:21" ht="14.4" customHeight="1" x14ac:dyDescent="0.3">
      <c r="A1420" s="661">
        <v>50</v>
      </c>
      <c r="B1420" s="662" t="s">
        <v>575</v>
      </c>
      <c r="C1420" s="662" t="s">
        <v>4577</v>
      </c>
      <c r="D1420" s="743" t="s">
        <v>5978</v>
      </c>
      <c r="E1420" s="744" t="s">
        <v>4590</v>
      </c>
      <c r="F1420" s="662" t="s">
        <v>4572</v>
      </c>
      <c r="G1420" s="662" t="s">
        <v>4750</v>
      </c>
      <c r="H1420" s="662" t="s">
        <v>576</v>
      </c>
      <c r="I1420" s="662" t="s">
        <v>4751</v>
      </c>
      <c r="J1420" s="662" t="s">
        <v>4752</v>
      </c>
      <c r="K1420" s="662" t="s">
        <v>1668</v>
      </c>
      <c r="L1420" s="663">
        <v>0</v>
      </c>
      <c r="M1420" s="663">
        <v>0</v>
      </c>
      <c r="N1420" s="662">
        <v>20</v>
      </c>
      <c r="O1420" s="745">
        <v>6.5</v>
      </c>
      <c r="P1420" s="663">
        <v>0</v>
      </c>
      <c r="Q1420" s="678"/>
      <c r="R1420" s="662">
        <v>2</v>
      </c>
      <c r="S1420" s="678">
        <v>0.1</v>
      </c>
      <c r="T1420" s="745">
        <v>1</v>
      </c>
      <c r="U1420" s="701">
        <v>0.15384615384615385</v>
      </c>
    </row>
    <row r="1421" spans="1:21" ht="14.4" customHeight="1" x14ac:dyDescent="0.3">
      <c r="A1421" s="661">
        <v>50</v>
      </c>
      <c r="B1421" s="662" t="s">
        <v>575</v>
      </c>
      <c r="C1421" s="662" t="s">
        <v>4577</v>
      </c>
      <c r="D1421" s="743" t="s">
        <v>5978</v>
      </c>
      <c r="E1421" s="744" t="s">
        <v>4590</v>
      </c>
      <c r="F1421" s="662" t="s">
        <v>4572</v>
      </c>
      <c r="G1421" s="662" t="s">
        <v>4750</v>
      </c>
      <c r="H1421" s="662" t="s">
        <v>576</v>
      </c>
      <c r="I1421" s="662" t="s">
        <v>1672</v>
      </c>
      <c r="J1421" s="662" t="s">
        <v>1667</v>
      </c>
      <c r="K1421" s="662" t="s">
        <v>1673</v>
      </c>
      <c r="L1421" s="663">
        <v>0</v>
      </c>
      <c r="M1421" s="663">
        <v>0</v>
      </c>
      <c r="N1421" s="662">
        <v>1</v>
      </c>
      <c r="O1421" s="745">
        <v>1</v>
      </c>
      <c r="P1421" s="663">
        <v>0</v>
      </c>
      <c r="Q1421" s="678"/>
      <c r="R1421" s="662">
        <v>1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50</v>
      </c>
      <c r="B1422" s="662" t="s">
        <v>575</v>
      </c>
      <c r="C1422" s="662" t="s">
        <v>4577</v>
      </c>
      <c r="D1422" s="743" t="s">
        <v>5978</v>
      </c>
      <c r="E1422" s="744" t="s">
        <v>4590</v>
      </c>
      <c r="F1422" s="662" t="s">
        <v>4572</v>
      </c>
      <c r="G1422" s="662" t="s">
        <v>4750</v>
      </c>
      <c r="H1422" s="662" t="s">
        <v>576</v>
      </c>
      <c r="I1422" s="662" t="s">
        <v>1666</v>
      </c>
      <c r="J1422" s="662" t="s">
        <v>1667</v>
      </c>
      <c r="K1422" s="662" t="s">
        <v>1668</v>
      </c>
      <c r="L1422" s="663">
        <v>0</v>
      </c>
      <c r="M1422" s="663">
        <v>0</v>
      </c>
      <c r="N1422" s="662">
        <v>1</v>
      </c>
      <c r="O1422" s="745">
        <v>0.5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50</v>
      </c>
      <c r="B1423" s="662" t="s">
        <v>575</v>
      </c>
      <c r="C1423" s="662" t="s">
        <v>4577</v>
      </c>
      <c r="D1423" s="743" t="s">
        <v>5978</v>
      </c>
      <c r="E1423" s="744" t="s">
        <v>4590</v>
      </c>
      <c r="F1423" s="662" t="s">
        <v>4572</v>
      </c>
      <c r="G1423" s="662" t="s">
        <v>5781</v>
      </c>
      <c r="H1423" s="662" t="s">
        <v>576</v>
      </c>
      <c r="I1423" s="662" t="s">
        <v>5782</v>
      </c>
      <c r="J1423" s="662" t="s">
        <v>5783</v>
      </c>
      <c r="K1423" s="662" t="s">
        <v>5784</v>
      </c>
      <c r="L1423" s="663">
        <v>0</v>
      </c>
      <c r="M1423" s="663">
        <v>0</v>
      </c>
      <c r="N1423" s="662">
        <v>1</v>
      </c>
      <c r="O1423" s="745">
        <v>0.5</v>
      </c>
      <c r="P1423" s="663"/>
      <c r="Q1423" s="678"/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50</v>
      </c>
      <c r="B1424" s="662" t="s">
        <v>575</v>
      </c>
      <c r="C1424" s="662" t="s">
        <v>4577</v>
      </c>
      <c r="D1424" s="743" t="s">
        <v>5978</v>
      </c>
      <c r="E1424" s="744" t="s">
        <v>4590</v>
      </c>
      <c r="F1424" s="662" t="s">
        <v>4572</v>
      </c>
      <c r="G1424" s="662" t="s">
        <v>4753</v>
      </c>
      <c r="H1424" s="662" t="s">
        <v>1772</v>
      </c>
      <c r="I1424" s="662" t="s">
        <v>5439</v>
      </c>
      <c r="J1424" s="662" t="s">
        <v>2106</v>
      </c>
      <c r="K1424" s="662" t="s">
        <v>5440</v>
      </c>
      <c r="L1424" s="663">
        <v>5339.52</v>
      </c>
      <c r="M1424" s="663">
        <v>42716.160000000003</v>
      </c>
      <c r="N1424" s="662">
        <v>8</v>
      </c>
      <c r="O1424" s="745">
        <v>5.5</v>
      </c>
      <c r="P1424" s="663">
        <v>26697.600000000002</v>
      </c>
      <c r="Q1424" s="678">
        <v>0.625</v>
      </c>
      <c r="R1424" s="662">
        <v>5</v>
      </c>
      <c r="S1424" s="678">
        <v>0.625</v>
      </c>
      <c r="T1424" s="745">
        <v>3.5</v>
      </c>
      <c r="U1424" s="701">
        <v>0.63636363636363635</v>
      </c>
    </row>
    <row r="1425" spans="1:21" ht="14.4" customHeight="1" x14ac:dyDescent="0.3">
      <c r="A1425" s="661">
        <v>50</v>
      </c>
      <c r="B1425" s="662" t="s">
        <v>575</v>
      </c>
      <c r="C1425" s="662" t="s">
        <v>4577</v>
      </c>
      <c r="D1425" s="743" t="s">
        <v>5978</v>
      </c>
      <c r="E1425" s="744" t="s">
        <v>4590</v>
      </c>
      <c r="F1425" s="662" t="s">
        <v>4572</v>
      </c>
      <c r="G1425" s="662" t="s">
        <v>4753</v>
      </c>
      <c r="H1425" s="662" t="s">
        <v>1772</v>
      </c>
      <c r="I1425" s="662" t="s">
        <v>2105</v>
      </c>
      <c r="J1425" s="662" t="s">
        <v>2106</v>
      </c>
      <c r="K1425" s="662" t="s">
        <v>2107</v>
      </c>
      <c r="L1425" s="663">
        <v>1906.97</v>
      </c>
      <c r="M1425" s="663">
        <v>87720.62</v>
      </c>
      <c r="N1425" s="662">
        <v>46</v>
      </c>
      <c r="O1425" s="745">
        <v>12.5</v>
      </c>
      <c r="P1425" s="663">
        <v>51488.19</v>
      </c>
      <c r="Q1425" s="678">
        <v>0.58695652173913049</v>
      </c>
      <c r="R1425" s="662">
        <v>27</v>
      </c>
      <c r="S1425" s="678">
        <v>0.58695652173913049</v>
      </c>
      <c r="T1425" s="745">
        <v>7.5</v>
      </c>
      <c r="U1425" s="701">
        <v>0.6</v>
      </c>
    </row>
    <row r="1426" spans="1:21" ht="14.4" customHeight="1" x14ac:dyDescent="0.3">
      <c r="A1426" s="661">
        <v>50</v>
      </c>
      <c r="B1426" s="662" t="s">
        <v>575</v>
      </c>
      <c r="C1426" s="662" t="s">
        <v>4577</v>
      </c>
      <c r="D1426" s="743" t="s">
        <v>5978</v>
      </c>
      <c r="E1426" s="744" t="s">
        <v>4590</v>
      </c>
      <c r="F1426" s="662" t="s">
        <v>4572</v>
      </c>
      <c r="G1426" s="662" t="s">
        <v>5785</v>
      </c>
      <c r="H1426" s="662" t="s">
        <v>1772</v>
      </c>
      <c r="I1426" s="662" t="s">
        <v>3597</v>
      </c>
      <c r="J1426" s="662" t="s">
        <v>3598</v>
      </c>
      <c r="K1426" s="662" t="s">
        <v>5786</v>
      </c>
      <c r="L1426" s="663">
        <v>1252.54</v>
      </c>
      <c r="M1426" s="663">
        <v>1252.54</v>
      </c>
      <c r="N1426" s="662">
        <v>1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50</v>
      </c>
      <c r="B1427" s="662" t="s">
        <v>575</v>
      </c>
      <c r="C1427" s="662" t="s">
        <v>4577</v>
      </c>
      <c r="D1427" s="743" t="s">
        <v>5978</v>
      </c>
      <c r="E1427" s="744" t="s">
        <v>4590</v>
      </c>
      <c r="F1427" s="662" t="s">
        <v>4572</v>
      </c>
      <c r="G1427" s="662" t="s">
        <v>4669</v>
      </c>
      <c r="H1427" s="662" t="s">
        <v>576</v>
      </c>
      <c r="I1427" s="662" t="s">
        <v>5787</v>
      </c>
      <c r="J1427" s="662" t="s">
        <v>1700</v>
      </c>
      <c r="K1427" s="662" t="s">
        <v>5788</v>
      </c>
      <c r="L1427" s="663">
        <v>842.31</v>
      </c>
      <c r="M1427" s="663">
        <v>842.31</v>
      </c>
      <c r="N1427" s="662">
        <v>1</v>
      </c>
      <c r="O1427" s="745">
        <v>0.5</v>
      </c>
      <c r="P1427" s="663">
        <v>842.31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50</v>
      </c>
      <c r="B1428" s="662" t="s">
        <v>575</v>
      </c>
      <c r="C1428" s="662" t="s">
        <v>4577</v>
      </c>
      <c r="D1428" s="743" t="s">
        <v>5978</v>
      </c>
      <c r="E1428" s="744" t="s">
        <v>4590</v>
      </c>
      <c r="F1428" s="662" t="s">
        <v>4572</v>
      </c>
      <c r="G1428" s="662" t="s">
        <v>5789</v>
      </c>
      <c r="H1428" s="662" t="s">
        <v>1772</v>
      </c>
      <c r="I1428" s="662" t="s">
        <v>2067</v>
      </c>
      <c r="J1428" s="662" t="s">
        <v>1890</v>
      </c>
      <c r="K1428" s="662" t="s">
        <v>2068</v>
      </c>
      <c r="L1428" s="663">
        <v>133.94</v>
      </c>
      <c r="M1428" s="663">
        <v>2678.8</v>
      </c>
      <c r="N1428" s="662">
        <v>20</v>
      </c>
      <c r="O1428" s="745">
        <v>4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50</v>
      </c>
      <c r="B1429" s="662" t="s">
        <v>575</v>
      </c>
      <c r="C1429" s="662" t="s">
        <v>4577</v>
      </c>
      <c r="D1429" s="743" t="s">
        <v>5978</v>
      </c>
      <c r="E1429" s="744" t="s">
        <v>4590</v>
      </c>
      <c r="F1429" s="662" t="s">
        <v>4573</v>
      </c>
      <c r="G1429" s="662" t="s">
        <v>5086</v>
      </c>
      <c r="H1429" s="662" t="s">
        <v>576</v>
      </c>
      <c r="I1429" s="662" t="s">
        <v>5790</v>
      </c>
      <c r="J1429" s="662" t="s">
        <v>4585</v>
      </c>
      <c r="K1429" s="662"/>
      <c r="L1429" s="663">
        <v>0</v>
      </c>
      <c r="M1429" s="663">
        <v>0</v>
      </c>
      <c r="N1429" s="662">
        <v>5</v>
      </c>
      <c r="O1429" s="745">
        <v>3</v>
      </c>
      <c r="P1429" s="663">
        <v>0</v>
      </c>
      <c r="Q1429" s="678"/>
      <c r="R1429" s="662">
        <v>4</v>
      </c>
      <c r="S1429" s="678">
        <v>0.8</v>
      </c>
      <c r="T1429" s="745">
        <v>2</v>
      </c>
      <c r="U1429" s="701">
        <v>0.66666666666666663</v>
      </c>
    </row>
    <row r="1430" spans="1:21" ht="14.4" customHeight="1" x14ac:dyDescent="0.3">
      <c r="A1430" s="661">
        <v>50</v>
      </c>
      <c r="B1430" s="662" t="s">
        <v>575</v>
      </c>
      <c r="C1430" s="662" t="s">
        <v>4577</v>
      </c>
      <c r="D1430" s="743" t="s">
        <v>5978</v>
      </c>
      <c r="E1430" s="744" t="s">
        <v>4590</v>
      </c>
      <c r="F1430" s="662" t="s">
        <v>4573</v>
      </c>
      <c r="G1430" s="662" t="s">
        <v>5086</v>
      </c>
      <c r="H1430" s="662" t="s">
        <v>576</v>
      </c>
      <c r="I1430" s="662" t="s">
        <v>5791</v>
      </c>
      <c r="J1430" s="662" t="s">
        <v>4585</v>
      </c>
      <c r="K1430" s="662"/>
      <c r="L1430" s="663">
        <v>0</v>
      </c>
      <c r="M1430" s="663">
        <v>0</v>
      </c>
      <c r="N1430" s="662">
        <v>1</v>
      </c>
      <c r="O1430" s="745">
        <v>1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50</v>
      </c>
      <c r="B1431" s="662" t="s">
        <v>575</v>
      </c>
      <c r="C1431" s="662" t="s">
        <v>4577</v>
      </c>
      <c r="D1431" s="743" t="s">
        <v>5978</v>
      </c>
      <c r="E1431" s="744" t="s">
        <v>4590</v>
      </c>
      <c r="F1431" s="662" t="s">
        <v>4573</v>
      </c>
      <c r="G1431" s="662" t="s">
        <v>5086</v>
      </c>
      <c r="H1431" s="662" t="s">
        <v>576</v>
      </c>
      <c r="I1431" s="662" t="s">
        <v>5792</v>
      </c>
      <c r="J1431" s="662" t="s">
        <v>4585</v>
      </c>
      <c r="K1431" s="662"/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50</v>
      </c>
      <c r="B1432" s="662" t="s">
        <v>575</v>
      </c>
      <c r="C1432" s="662" t="s">
        <v>4577</v>
      </c>
      <c r="D1432" s="743" t="s">
        <v>5978</v>
      </c>
      <c r="E1432" s="744" t="s">
        <v>4590</v>
      </c>
      <c r="F1432" s="662" t="s">
        <v>4573</v>
      </c>
      <c r="G1432" s="662" t="s">
        <v>5086</v>
      </c>
      <c r="H1432" s="662" t="s">
        <v>576</v>
      </c>
      <c r="I1432" s="662" t="s">
        <v>5793</v>
      </c>
      <c r="J1432" s="662" t="s">
        <v>4585</v>
      </c>
      <c r="K1432" s="662"/>
      <c r="L1432" s="663">
        <v>0</v>
      </c>
      <c r="M1432" s="663">
        <v>0</v>
      </c>
      <c r="N1432" s="662">
        <v>1</v>
      </c>
      <c r="O1432" s="745">
        <v>0.5</v>
      </c>
      <c r="P1432" s="663">
        <v>0</v>
      </c>
      <c r="Q1432" s="678"/>
      <c r="R1432" s="662">
        <v>1</v>
      </c>
      <c r="S1432" s="678">
        <v>1</v>
      </c>
      <c r="T1432" s="745">
        <v>0.5</v>
      </c>
      <c r="U1432" s="701">
        <v>1</v>
      </c>
    </row>
    <row r="1433" spans="1:21" ht="14.4" customHeight="1" x14ac:dyDescent="0.3">
      <c r="A1433" s="661">
        <v>50</v>
      </c>
      <c r="B1433" s="662" t="s">
        <v>575</v>
      </c>
      <c r="C1433" s="662" t="s">
        <v>4577</v>
      </c>
      <c r="D1433" s="743" t="s">
        <v>5978</v>
      </c>
      <c r="E1433" s="744" t="s">
        <v>4590</v>
      </c>
      <c r="F1433" s="662" t="s">
        <v>4574</v>
      </c>
      <c r="G1433" s="662" t="s">
        <v>5441</v>
      </c>
      <c r="H1433" s="662" t="s">
        <v>576</v>
      </c>
      <c r="I1433" s="662" t="s">
        <v>5442</v>
      </c>
      <c r="J1433" s="662" t="s">
        <v>5443</v>
      </c>
      <c r="K1433" s="662" t="s">
        <v>5444</v>
      </c>
      <c r="L1433" s="663">
        <v>38.97</v>
      </c>
      <c r="M1433" s="663">
        <v>13678.469999999981</v>
      </c>
      <c r="N1433" s="662">
        <v>351</v>
      </c>
      <c r="O1433" s="745">
        <v>86</v>
      </c>
      <c r="P1433" s="663">
        <v>13483.619999999981</v>
      </c>
      <c r="Q1433" s="678">
        <v>0.98575498575498566</v>
      </c>
      <c r="R1433" s="662">
        <v>346</v>
      </c>
      <c r="S1433" s="678">
        <v>0.98575498575498577</v>
      </c>
      <c r="T1433" s="745">
        <v>84</v>
      </c>
      <c r="U1433" s="701">
        <v>0.97674418604651159</v>
      </c>
    </row>
    <row r="1434" spans="1:21" ht="14.4" customHeight="1" x14ac:dyDescent="0.3">
      <c r="A1434" s="661">
        <v>50</v>
      </c>
      <c r="B1434" s="662" t="s">
        <v>575</v>
      </c>
      <c r="C1434" s="662" t="s">
        <v>4577</v>
      </c>
      <c r="D1434" s="743" t="s">
        <v>5978</v>
      </c>
      <c r="E1434" s="744" t="s">
        <v>4590</v>
      </c>
      <c r="F1434" s="662" t="s">
        <v>4574</v>
      </c>
      <c r="G1434" s="662" t="s">
        <v>5450</v>
      </c>
      <c r="H1434" s="662" t="s">
        <v>576</v>
      </c>
      <c r="I1434" s="662" t="s">
        <v>5451</v>
      </c>
      <c r="J1434" s="662" t="s">
        <v>5452</v>
      </c>
      <c r="K1434" s="662" t="s">
        <v>5453</v>
      </c>
      <c r="L1434" s="663">
        <v>410</v>
      </c>
      <c r="M1434" s="663">
        <v>820</v>
      </c>
      <c r="N1434" s="662">
        <v>2</v>
      </c>
      <c r="O1434" s="745">
        <v>2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50</v>
      </c>
      <c r="B1435" s="662" t="s">
        <v>575</v>
      </c>
      <c r="C1435" s="662" t="s">
        <v>4577</v>
      </c>
      <c r="D1435" s="743" t="s">
        <v>5978</v>
      </c>
      <c r="E1435" s="744" t="s">
        <v>4590</v>
      </c>
      <c r="F1435" s="662" t="s">
        <v>4574</v>
      </c>
      <c r="G1435" s="662" t="s">
        <v>5450</v>
      </c>
      <c r="H1435" s="662" t="s">
        <v>576</v>
      </c>
      <c r="I1435" s="662" t="s">
        <v>5794</v>
      </c>
      <c r="J1435" s="662" t="s">
        <v>5795</v>
      </c>
      <c r="K1435" s="662" t="s">
        <v>5796</v>
      </c>
      <c r="L1435" s="663">
        <v>566</v>
      </c>
      <c r="M1435" s="663">
        <v>1698</v>
      </c>
      <c r="N1435" s="662">
        <v>3</v>
      </c>
      <c r="O1435" s="745">
        <v>3</v>
      </c>
      <c r="P1435" s="663">
        <v>1698</v>
      </c>
      <c r="Q1435" s="678">
        <v>1</v>
      </c>
      <c r="R1435" s="662">
        <v>3</v>
      </c>
      <c r="S1435" s="678">
        <v>1</v>
      </c>
      <c r="T1435" s="745">
        <v>3</v>
      </c>
      <c r="U1435" s="701">
        <v>1</v>
      </c>
    </row>
    <row r="1436" spans="1:21" ht="14.4" customHeight="1" x14ac:dyDescent="0.3">
      <c r="A1436" s="661">
        <v>50</v>
      </c>
      <c r="B1436" s="662" t="s">
        <v>575</v>
      </c>
      <c r="C1436" s="662" t="s">
        <v>4577</v>
      </c>
      <c r="D1436" s="743" t="s">
        <v>5978</v>
      </c>
      <c r="E1436" s="744" t="s">
        <v>4590</v>
      </c>
      <c r="F1436" s="662" t="s">
        <v>4574</v>
      </c>
      <c r="G1436" s="662" t="s">
        <v>5454</v>
      </c>
      <c r="H1436" s="662" t="s">
        <v>576</v>
      </c>
      <c r="I1436" s="662" t="s">
        <v>5455</v>
      </c>
      <c r="J1436" s="662" t="s">
        <v>5456</v>
      </c>
      <c r="K1436" s="662" t="s">
        <v>5457</v>
      </c>
      <c r="L1436" s="663">
        <v>378.48</v>
      </c>
      <c r="M1436" s="663">
        <v>7948.0799999999963</v>
      </c>
      <c r="N1436" s="662">
        <v>21</v>
      </c>
      <c r="O1436" s="745">
        <v>21</v>
      </c>
      <c r="P1436" s="663">
        <v>7569.5999999999967</v>
      </c>
      <c r="Q1436" s="678">
        <v>0.95238095238095244</v>
      </c>
      <c r="R1436" s="662">
        <v>20</v>
      </c>
      <c r="S1436" s="678">
        <v>0.95238095238095233</v>
      </c>
      <c r="T1436" s="745">
        <v>20</v>
      </c>
      <c r="U1436" s="701">
        <v>0.95238095238095233</v>
      </c>
    </row>
    <row r="1437" spans="1:21" ht="14.4" customHeight="1" x14ac:dyDescent="0.3">
      <c r="A1437" s="661">
        <v>50</v>
      </c>
      <c r="B1437" s="662" t="s">
        <v>575</v>
      </c>
      <c r="C1437" s="662" t="s">
        <v>4577</v>
      </c>
      <c r="D1437" s="743" t="s">
        <v>5978</v>
      </c>
      <c r="E1437" s="744" t="s">
        <v>4590</v>
      </c>
      <c r="F1437" s="662" t="s">
        <v>4574</v>
      </c>
      <c r="G1437" s="662" t="s">
        <v>5454</v>
      </c>
      <c r="H1437" s="662" t="s">
        <v>576</v>
      </c>
      <c r="I1437" s="662" t="s">
        <v>3718</v>
      </c>
      <c r="J1437" s="662" t="s">
        <v>5458</v>
      </c>
      <c r="K1437" s="662" t="s">
        <v>5459</v>
      </c>
      <c r="L1437" s="663">
        <v>378.48</v>
      </c>
      <c r="M1437" s="663">
        <v>6434.159999999998</v>
      </c>
      <c r="N1437" s="662">
        <v>17</v>
      </c>
      <c r="O1437" s="745">
        <v>17</v>
      </c>
      <c r="P1437" s="663">
        <v>6055.6799999999985</v>
      </c>
      <c r="Q1437" s="678">
        <v>0.94117647058823539</v>
      </c>
      <c r="R1437" s="662">
        <v>16</v>
      </c>
      <c r="S1437" s="678">
        <v>0.94117647058823528</v>
      </c>
      <c r="T1437" s="745">
        <v>16</v>
      </c>
      <c r="U1437" s="701">
        <v>0.94117647058823528</v>
      </c>
    </row>
    <row r="1438" spans="1:21" ht="14.4" customHeight="1" x14ac:dyDescent="0.3">
      <c r="A1438" s="661">
        <v>50</v>
      </c>
      <c r="B1438" s="662" t="s">
        <v>575</v>
      </c>
      <c r="C1438" s="662" t="s">
        <v>4577</v>
      </c>
      <c r="D1438" s="743" t="s">
        <v>5978</v>
      </c>
      <c r="E1438" s="744" t="s">
        <v>4591</v>
      </c>
      <c r="F1438" s="662" t="s">
        <v>4572</v>
      </c>
      <c r="G1438" s="662" t="s">
        <v>4601</v>
      </c>
      <c r="H1438" s="662" t="s">
        <v>1772</v>
      </c>
      <c r="I1438" s="662" t="s">
        <v>1798</v>
      </c>
      <c r="J1438" s="662" t="s">
        <v>1795</v>
      </c>
      <c r="K1438" s="662" t="s">
        <v>4374</v>
      </c>
      <c r="L1438" s="663">
        <v>144.01</v>
      </c>
      <c r="M1438" s="663">
        <v>288.02</v>
      </c>
      <c r="N1438" s="662">
        <v>2</v>
      </c>
      <c r="O1438" s="745">
        <v>2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50</v>
      </c>
      <c r="B1439" s="662" t="s">
        <v>575</v>
      </c>
      <c r="C1439" s="662" t="s">
        <v>4577</v>
      </c>
      <c r="D1439" s="743" t="s">
        <v>5978</v>
      </c>
      <c r="E1439" s="744" t="s">
        <v>4591</v>
      </c>
      <c r="F1439" s="662" t="s">
        <v>4572</v>
      </c>
      <c r="G1439" s="662" t="s">
        <v>4677</v>
      </c>
      <c r="H1439" s="662" t="s">
        <v>576</v>
      </c>
      <c r="I1439" s="662" t="s">
        <v>5234</v>
      </c>
      <c r="J1439" s="662" t="s">
        <v>1751</v>
      </c>
      <c r="K1439" s="662" t="s">
        <v>5235</v>
      </c>
      <c r="L1439" s="663">
        <v>154.36000000000001</v>
      </c>
      <c r="M1439" s="663">
        <v>154.36000000000001</v>
      </c>
      <c r="N1439" s="662">
        <v>1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50</v>
      </c>
      <c r="B1440" s="662" t="s">
        <v>575</v>
      </c>
      <c r="C1440" s="662" t="s">
        <v>4577</v>
      </c>
      <c r="D1440" s="743" t="s">
        <v>5978</v>
      </c>
      <c r="E1440" s="744" t="s">
        <v>4591</v>
      </c>
      <c r="F1440" s="662" t="s">
        <v>4572</v>
      </c>
      <c r="G1440" s="662" t="s">
        <v>4602</v>
      </c>
      <c r="H1440" s="662" t="s">
        <v>1772</v>
      </c>
      <c r="I1440" s="662" t="s">
        <v>1905</v>
      </c>
      <c r="J1440" s="662" t="s">
        <v>1906</v>
      </c>
      <c r="K1440" s="662" t="s">
        <v>4393</v>
      </c>
      <c r="L1440" s="663">
        <v>392.42</v>
      </c>
      <c r="M1440" s="663">
        <v>392.42</v>
      </c>
      <c r="N1440" s="662">
        <v>1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50</v>
      </c>
      <c r="B1441" s="662" t="s">
        <v>575</v>
      </c>
      <c r="C1441" s="662" t="s">
        <v>4577</v>
      </c>
      <c r="D1441" s="743" t="s">
        <v>5978</v>
      </c>
      <c r="E1441" s="744" t="s">
        <v>4591</v>
      </c>
      <c r="F1441" s="662" t="s">
        <v>4572</v>
      </c>
      <c r="G1441" s="662" t="s">
        <v>4605</v>
      </c>
      <c r="H1441" s="662" t="s">
        <v>1772</v>
      </c>
      <c r="I1441" s="662" t="s">
        <v>1842</v>
      </c>
      <c r="J1441" s="662" t="s">
        <v>1843</v>
      </c>
      <c r="K1441" s="662" t="s">
        <v>1402</v>
      </c>
      <c r="L1441" s="663">
        <v>35.11</v>
      </c>
      <c r="M1441" s="663">
        <v>70.22</v>
      </c>
      <c r="N1441" s="662">
        <v>2</v>
      </c>
      <c r="O1441" s="745">
        <v>2</v>
      </c>
      <c r="P1441" s="663">
        <v>35.11</v>
      </c>
      <c r="Q1441" s="678">
        <v>0.5</v>
      </c>
      <c r="R1441" s="662">
        <v>1</v>
      </c>
      <c r="S1441" s="678">
        <v>0.5</v>
      </c>
      <c r="T1441" s="745">
        <v>1</v>
      </c>
      <c r="U1441" s="701">
        <v>0.5</v>
      </c>
    </row>
    <row r="1442" spans="1:21" ht="14.4" customHeight="1" x14ac:dyDescent="0.3">
      <c r="A1442" s="661">
        <v>50</v>
      </c>
      <c r="B1442" s="662" t="s">
        <v>575</v>
      </c>
      <c r="C1442" s="662" t="s">
        <v>4577</v>
      </c>
      <c r="D1442" s="743" t="s">
        <v>5978</v>
      </c>
      <c r="E1442" s="744" t="s">
        <v>4591</v>
      </c>
      <c r="F1442" s="662" t="s">
        <v>4572</v>
      </c>
      <c r="G1442" s="662" t="s">
        <v>5048</v>
      </c>
      <c r="H1442" s="662" t="s">
        <v>576</v>
      </c>
      <c r="I1442" s="662" t="s">
        <v>5797</v>
      </c>
      <c r="J1442" s="662" t="s">
        <v>1716</v>
      </c>
      <c r="K1442" s="662" t="s">
        <v>1717</v>
      </c>
      <c r="L1442" s="663">
        <v>0</v>
      </c>
      <c r="M1442" s="663">
        <v>0</v>
      </c>
      <c r="N1442" s="662">
        <v>1</v>
      </c>
      <c r="O1442" s="745">
        <v>0.5</v>
      </c>
      <c r="P1442" s="663"/>
      <c r="Q1442" s="678"/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50</v>
      </c>
      <c r="B1443" s="662" t="s">
        <v>575</v>
      </c>
      <c r="C1443" s="662" t="s">
        <v>4577</v>
      </c>
      <c r="D1443" s="743" t="s">
        <v>5978</v>
      </c>
      <c r="E1443" s="744" t="s">
        <v>4591</v>
      </c>
      <c r="F1443" s="662" t="s">
        <v>4572</v>
      </c>
      <c r="G1443" s="662" t="s">
        <v>5364</v>
      </c>
      <c r="H1443" s="662" t="s">
        <v>576</v>
      </c>
      <c r="I1443" s="662" t="s">
        <v>5798</v>
      </c>
      <c r="J1443" s="662" t="s">
        <v>5799</v>
      </c>
      <c r="K1443" s="662" t="s">
        <v>5800</v>
      </c>
      <c r="L1443" s="663">
        <v>0</v>
      </c>
      <c r="M1443" s="663">
        <v>0</v>
      </c>
      <c r="N1443" s="662">
        <v>1</v>
      </c>
      <c r="O1443" s="745">
        <v>1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50</v>
      </c>
      <c r="B1444" s="662" t="s">
        <v>575</v>
      </c>
      <c r="C1444" s="662" t="s">
        <v>4577</v>
      </c>
      <c r="D1444" s="743" t="s">
        <v>5978</v>
      </c>
      <c r="E1444" s="744" t="s">
        <v>4591</v>
      </c>
      <c r="F1444" s="662" t="s">
        <v>4572</v>
      </c>
      <c r="G1444" s="662" t="s">
        <v>5364</v>
      </c>
      <c r="H1444" s="662" t="s">
        <v>576</v>
      </c>
      <c r="I1444" s="662" t="s">
        <v>5801</v>
      </c>
      <c r="J1444" s="662" t="s">
        <v>5799</v>
      </c>
      <c r="K1444" s="662" t="s">
        <v>5802</v>
      </c>
      <c r="L1444" s="663">
        <v>0</v>
      </c>
      <c r="M1444" s="663">
        <v>0</v>
      </c>
      <c r="N1444" s="662">
        <v>1</v>
      </c>
      <c r="O1444" s="745">
        <v>1</v>
      </c>
      <c r="P1444" s="663"/>
      <c r="Q1444" s="678"/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50</v>
      </c>
      <c r="B1445" s="662" t="s">
        <v>575</v>
      </c>
      <c r="C1445" s="662" t="s">
        <v>4577</v>
      </c>
      <c r="D1445" s="743" t="s">
        <v>5978</v>
      </c>
      <c r="E1445" s="744" t="s">
        <v>4591</v>
      </c>
      <c r="F1445" s="662" t="s">
        <v>4572</v>
      </c>
      <c r="G1445" s="662" t="s">
        <v>5803</v>
      </c>
      <c r="H1445" s="662" t="s">
        <v>576</v>
      </c>
      <c r="I1445" s="662" t="s">
        <v>5804</v>
      </c>
      <c r="J1445" s="662" t="s">
        <v>5805</v>
      </c>
      <c r="K1445" s="662" t="s">
        <v>5806</v>
      </c>
      <c r="L1445" s="663">
        <v>0</v>
      </c>
      <c r="M1445" s="663">
        <v>0</v>
      </c>
      <c r="N1445" s="662">
        <v>1</v>
      </c>
      <c r="O1445" s="745">
        <v>1</v>
      </c>
      <c r="P1445" s="663">
        <v>0</v>
      </c>
      <c r="Q1445" s="678"/>
      <c r="R1445" s="662">
        <v>1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50</v>
      </c>
      <c r="B1446" s="662" t="s">
        <v>575</v>
      </c>
      <c r="C1446" s="662" t="s">
        <v>4577</v>
      </c>
      <c r="D1446" s="743" t="s">
        <v>5978</v>
      </c>
      <c r="E1446" s="744" t="s">
        <v>4591</v>
      </c>
      <c r="F1446" s="662" t="s">
        <v>4572</v>
      </c>
      <c r="G1446" s="662" t="s">
        <v>4606</v>
      </c>
      <c r="H1446" s="662" t="s">
        <v>576</v>
      </c>
      <c r="I1446" s="662" t="s">
        <v>1008</v>
      </c>
      <c r="J1446" s="662" t="s">
        <v>4608</v>
      </c>
      <c r="K1446" s="662" t="s">
        <v>4610</v>
      </c>
      <c r="L1446" s="663">
        <v>63.7</v>
      </c>
      <c r="M1446" s="663">
        <v>63.7</v>
      </c>
      <c r="N1446" s="662">
        <v>1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50</v>
      </c>
      <c r="B1447" s="662" t="s">
        <v>575</v>
      </c>
      <c r="C1447" s="662" t="s">
        <v>4577</v>
      </c>
      <c r="D1447" s="743" t="s">
        <v>5978</v>
      </c>
      <c r="E1447" s="744" t="s">
        <v>4591</v>
      </c>
      <c r="F1447" s="662" t="s">
        <v>4572</v>
      </c>
      <c r="G1447" s="662" t="s">
        <v>4847</v>
      </c>
      <c r="H1447" s="662" t="s">
        <v>576</v>
      </c>
      <c r="I1447" s="662" t="s">
        <v>908</v>
      </c>
      <c r="J1447" s="662" t="s">
        <v>909</v>
      </c>
      <c r="K1447" s="662" t="s">
        <v>4848</v>
      </c>
      <c r="L1447" s="663">
        <v>107.27</v>
      </c>
      <c r="M1447" s="663">
        <v>321.81</v>
      </c>
      <c r="N1447" s="662">
        <v>3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50</v>
      </c>
      <c r="B1448" s="662" t="s">
        <v>575</v>
      </c>
      <c r="C1448" s="662" t="s">
        <v>4577</v>
      </c>
      <c r="D1448" s="743" t="s">
        <v>5978</v>
      </c>
      <c r="E1448" s="744" t="s">
        <v>4591</v>
      </c>
      <c r="F1448" s="662" t="s">
        <v>4572</v>
      </c>
      <c r="G1448" s="662" t="s">
        <v>4613</v>
      </c>
      <c r="H1448" s="662" t="s">
        <v>576</v>
      </c>
      <c r="I1448" s="662" t="s">
        <v>843</v>
      </c>
      <c r="J1448" s="662" t="s">
        <v>844</v>
      </c>
      <c r="K1448" s="662" t="s">
        <v>845</v>
      </c>
      <c r="L1448" s="663">
        <v>40.340000000000003</v>
      </c>
      <c r="M1448" s="663">
        <v>80.680000000000007</v>
      </c>
      <c r="N1448" s="662">
        <v>2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50</v>
      </c>
      <c r="B1449" s="662" t="s">
        <v>575</v>
      </c>
      <c r="C1449" s="662" t="s">
        <v>4577</v>
      </c>
      <c r="D1449" s="743" t="s">
        <v>5978</v>
      </c>
      <c r="E1449" s="744" t="s">
        <v>4591</v>
      </c>
      <c r="F1449" s="662" t="s">
        <v>4572</v>
      </c>
      <c r="G1449" s="662" t="s">
        <v>4857</v>
      </c>
      <c r="H1449" s="662" t="s">
        <v>576</v>
      </c>
      <c r="I1449" s="662" t="s">
        <v>5807</v>
      </c>
      <c r="J1449" s="662" t="s">
        <v>4859</v>
      </c>
      <c r="K1449" s="662" t="s">
        <v>5808</v>
      </c>
      <c r="L1449" s="663">
        <v>2498.44</v>
      </c>
      <c r="M1449" s="663">
        <v>4996.88</v>
      </c>
      <c r="N1449" s="662">
        <v>2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50</v>
      </c>
      <c r="B1450" s="662" t="s">
        <v>575</v>
      </c>
      <c r="C1450" s="662" t="s">
        <v>4577</v>
      </c>
      <c r="D1450" s="743" t="s">
        <v>5978</v>
      </c>
      <c r="E1450" s="744" t="s">
        <v>4591</v>
      </c>
      <c r="F1450" s="662" t="s">
        <v>4572</v>
      </c>
      <c r="G1450" s="662" t="s">
        <v>5546</v>
      </c>
      <c r="H1450" s="662" t="s">
        <v>576</v>
      </c>
      <c r="I1450" s="662" t="s">
        <v>2211</v>
      </c>
      <c r="J1450" s="662" t="s">
        <v>2212</v>
      </c>
      <c r="K1450" s="662" t="s">
        <v>5547</v>
      </c>
      <c r="L1450" s="663">
        <v>48.09</v>
      </c>
      <c r="M1450" s="663">
        <v>48.09</v>
      </c>
      <c r="N1450" s="662">
        <v>1</v>
      </c>
      <c r="O1450" s="745">
        <v>0.5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50</v>
      </c>
      <c r="B1451" s="662" t="s">
        <v>575</v>
      </c>
      <c r="C1451" s="662" t="s">
        <v>4577</v>
      </c>
      <c r="D1451" s="743" t="s">
        <v>5978</v>
      </c>
      <c r="E1451" s="744" t="s">
        <v>4591</v>
      </c>
      <c r="F1451" s="662" t="s">
        <v>4572</v>
      </c>
      <c r="G1451" s="662" t="s">
        <v>5546</v>
      </c>
      <c r="H1451" s="662" t="s">
        <v>576</v>
      </c>
      <c r="I1451" s="662" t="s">
        <v>5809</v>
      </c>
      <c r="J1451" s="662" t="s">
        <v>2284</v>
      </c>
      <c r="K1451" s="662" t="s">
        <v>5810</v>
      </c>
      <c r="L1451" s="663">
        <v>0</v>
      </c>
      <c r="M1451" s="663">
        <v>0</v>
      </c>
      <c r="N1451" s="662">
        <v>1</v>
      </c>
      <c r="O1451" s="745">
        <v>1</v>
      </c>
      <c r="P1451" s="663">
        <v>0</v>
      </c>
      <c r="Q1451" s="678"/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50</v>
      </c>
      <c r="B1452" s="662" t="s">
        <v>575</v>
      </c>
      <c r="C1452" s="662" t="s">
        <v>4577</v>
      </c>
      <c r="D1452" s="743" t="s">
        <v>5978</v>
      </c>
      <c r="E1452" s="744" t="s">
        <v>4591</v>
      </c>
      <c r="F1452" s="662" t="s">
        <v>4572</v>
      </c>
      <c r="G1452" s="662" t="s">
        <v>4713</v>
      </c>
      <c r="H1452" s="662" t="s">
        <v>1772</v>
      </c>
      <c r="I1452" s="662" t="s">
        <v>5392</v>
      </c>
      <c r="J1452" s="662" t="s">
        <v>3584</v>
      </c>
      <c r="K1452" s="662" t="s">
        <v>5393</v>
      </c>
      <c r="L1452" s="663">
        <v>164.94</v>
      </c>
      <c r="M1452" s="663">
        <v>329.88</v>
      </c>
      <c r="N1452" s="662">
        <v>2</v>
      </c>
      <c r="O1452" s="745">
        <v>1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50</v>
      </c>
      <c r="B1453" s="662" t="s">
        <v>575</v>
      </c>
      <c r="C1453" s="662" t="s">
        <v>4577</v>
      </c>
      <c r="D1453" s="743" t="s">
        <v>5978</v>
      </c>
      <c r="E1453" s="744" t="s">
        <v>4591</v>
      </c>
      <c r="F1453" s="662" t="s">
        <v>4572</v>
      </c>
      <c r="G1453" s="662" t="s">
        <v>5811</v>
      </c>
      <c r="H1453" s="662" t="s">
        <v>576</v>
      </c>
      <c r="I1453" s="662" t="s">
        <v>5812</v>
      </c>
      <c r="J1453" s="662" t="s">
        <v>5813</v>
      </c>
      <c r="K1453" s="662" t="s">
        <v>5814</v>
      </c>
      <c r="L1453" s="663">
        <v>70.08</v>
      </c>
      <c r="M1453" s="663">
        <v>70.08</v>
      </c>
      <c r="N1453" s="662">
        <v>1</v>
      </c>
      <c r="O1453" s="745">
        <v>1</v>
      </c>
      <c r="P1453" s="663">
        <v>70.08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50</v>
      </c>
      <c r="B1454" s="662" t="s">
        <v>575</v>
      </c>
      <c r="C1454" s="662" t="s">
        <v>4577</v>
      </c>
      <c r="D1454" s="743" t="s">
        <v>5978</v>
      </c>
      <c r="E1454" s="744" t="s">
        <v>4591</v>
      </c>
      <c r="F1454" s="662" t="s">
        <v>4572</v>
      </c>
      <c r="G1454" s="662" t="s">
        <v>4650</v>
      </c>
      <c r="H1454" s="662" t="s">
        <v>1772</v>
      </c>
      <c r="I1454" s="662" t="s">
        <v>4763</v>
      </c>
      <c r="J1454" s="662" t="s">
        <v>1779</v>
      </c>
      <c r="K1454" s="662" t="s">
        <v>4764</v>
      </c>
      <c r="L1454" s="663">
        <v>0</v>
      </c>
      <c r="M1454" s="663">
        <v>0</v>
      </c>
      <c r="N1454" s="662">
        <v>1</v>
      </c>
      <c r="O1454" s="745">
        <v>1</v>
      </c>
      <c r="P1454" s="663"/>
      <c r="Q1454" s="678"/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50</v>
      </c>
      <c r="B1455" s="662" t="s">
        <v>575</v>
      </c>
      <c r="C1455" s="662" t="s">
        <v>4577</v>
      </c>
      <c r="D1455" s="743" t="s">
        <v>5978</v>
      </c>
      <c r="E1455" s="744" t="s">
        <v>4591</v>
      </c>
      <c r="F1455" s="662" t="s">
        <v>4572</v>
      </c>
      <c r="G1455" s="662" t="s">
        <v>4732</v>
      </c>
      <c r="H1455" s="662" t="s">
        <v>576</v>
      </c>
      <c r="I1455" s="662" t="s">
        <v>4733</v>
      </c>
      <c r="J1455" s="662" t="s">
        <v>1619</v>
      </c>
      <c r="K1455" s="662" t="s">
        <v>1857</v>
      </c>
      <c r="L1455" s="663">
        <v>6378.88</v>
      </c>
      <c r="M1455" s="663">
        <v>6378.88</v>
      </c>
      <c r="N1455" s="662">
        <v>1</v>
      </c>
      <c r="O1455" s="745">
        <v>1</v>
      </c>
      <c r="P1455" s="663">
        <v>6378.88</v>
      </c>
      <c r="Q1455" s="678">
        <v>1</v>
      </c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50</v>
      </c>
      <c r="B1456" s="662" t="s">
        <v>575</v>
      </c>
      <c r="C1456" s="662" t="s">
        <v>4577</v>
      </c>
      <c r="D1456" s="743" t="s">
        <v>5978</v>
      </c>
      <c r="E1456" s="744" t="s">
        <v>4591</v>
      </c>
      <c r="F1456" s="662" t="s">
        <v>4572</v>
      </c>
      <c r="G1456" s="662" t="s">
        <v>4732</v>
      </c>
      <c r="H1456" s="662" t="s">
        <v>576</v>
      </c>
      <c r="I1456" s="662" t="s">
        <v>5815</v>
      </c>
      <c r="J1456" s="662" t="s">
        <v>1619</v>
      </c>
      <c r="K1456" s="662" t="s">
        <v>5816</v>
      </c>
      <c r="L1456" s="663">
        <v>0</v>
      </c>
      <c r="M1456" s="663">
        <v>0</v>
      </c>
      <c r="N1456" s="662">
        <v>1</v>
      </c>
      <c r="O1456" s="745">
        <v>1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50</v>
      </c>
      <c r="B1457" s="662" t="s">
        <v>575</v>
      </c>
      <c r="C1457" s="662" t="s">
        <v>4577</v>
      </c>
      <c r="D1457" s="743" t="s">
        <v>5978</v>
      </c>
      <c r="E1457" s="744" t="s">
        <v>4591</v>
      </c>
      <c r="F1457" s="662" t="s">
        <v>4572</v>
      </c>
      <c r="G1457" s="662" t="s">
        <v>4734</v>
      </c>
      <c r="H1457" s="662" t="s">
        <v>1772</v>
      </c>
      <c r="I1457" s="662" t="s">
        <v>2002</v>
      </c>
      <c r="J1457" s="662" t="s">
        <v>2003</v>
      </c>
      <c r="K1457" s="662" t="s">
        <v>2004</v>
      </c>
      <c r="L1457" s="663">
        <v>835.93</v>
      </c>
      <c r="M1457" s="663">
        <v>835.93</v>
      </c>
      <c r="N1457" s="662">
        <v>1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50</v>
      </c>
      <c r="B1458" s="662" t="s">
        <v>575</v>
      </c>
      <c r="C1458" s="662" t="s">
        <v>4577</v>
      </c>
      <c r="D1458" s="743" t="s">
        <v>5978</v>
      </c>
      <c r="E1458" s="744" t="s">
        <v>4591</v>
      </c>
      <c r="F1458" s="662" t="s">
        <v>4572</v>
      </c>
      <c r="G1458" s="662" t="s">
        <v>4966</v>
      </c>
      <c r="H1458" s="662" t="s">
        <v>1772</v>
      </c>
      <c r="I1458" s="662" t="s">
        <v>4967</v>
      </c>
      <c r="J1458" s="662" t="s">
        <v>4968</v>
      </c>
      <c r="K1458" s="662" t="s">
        <v>4969</v>
      </c>
      <c r="L1458" s="663">
        <v>123.2</v>
      </c>
      <c r="M1458" s="663">
        <v>123.2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50</v>
      </c>
      <c r="B1459" s="662" t="s">
        <v>575</v>
      </c>
      <c r="C1459" s="662" t="s">
        <v>4577</v>
      </c>
      <c r="D1459" s="743" t="s">
        <v>5978</v>
      </c>
      <c r="E1459" s="744" t="s">
        <v>4591</v>
      </c>
      <c r="F1459" s="662" t="s">
        <v>4572</v>
      </c>
      <c r="G1459" s="662" t="s">
        <v>4966</v>
      </c>
      <c r="H1459" s="662" t="s">
        <v>1772</v>
      </c>
      <c r="I1459" s="662" t="s">
        <v>5174</v>
      </c>
      <c r="J1459" s="662" t="s">
        <v>5175</v>
      </c>
      <c r="K1459" s="662" t="s">
        <v>5176</v>
      </c>
      <c r="L1459" s="663">
        <v>246.39</v>
      </c>
      <c r="M1459" s="663">
        <v>739.17</v>
      </c>
      <c r="N1459" s="662">
        <v>3</v>
      </c>
      <c r="O1459" s="745">
        <v>0.5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50</v>
      </c>
      <c r="B1460" s="662" t="s">
        <v>575</v>
      </c>
      <c r="C1460" s="662" t="s">
        <v>4577</v>
      </c>
      <c r="D1460" s="743" t="s">
        <v>5978</v>
      </c>
      <c r="E1460" s="744" t="s">
        <v>4591</v>
      </c>
      <c r="F1460" s="662" t="s">
        <v>4572</v>
      </c>
      <c r="G1460" s="662" t="s">
        <v>5817</v>
      </c>
      <c r="H1460" s="662" t="s">
        <v>576</v>
      </c>
      <c r="I1460" s="662" t="s">
        <v>5818</v>
      </c>
      <c r="J1460" s="662" t="s">
        <v>5819</v>
      </c>
      <c r="K1460" s="662" t="s">
        <v>5176</v>
      </c>
      <c r="L1460" s="663">
        <v>1151.1300000000001</v>
      </c>
      <c r="M1460" s="663">
        <v>3453.3900000000003</v>
      </c>
      <c r="N1460" s="662">
        <v>3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50</v>
      </c>
      <c r="B1461" s="662" t="s">
        <v>575</v>
      </c>
      <c r="C1461" s="662" t="s">
        <v>4577</v>
      </c>
      <c r="D1461" s="743" t="s">
        <v>5978</v>
      </c>
      <c r="E1461" s="744" t="s">
        <v>4591</v>
      </c>
      <c r="F1461" s="662" t="s">
        <v>4572</v>
      </c>
      <c r="G1461" s="662" t="s">
        <v>4653</v>
      </c>
      <c r="H1461" s="662" t="s">
        <v>576</v>
      </c>
      <c r="I1461" s="662" t="s">
        <v>871</v>
      </c>
      <c r="J1461" s="662" t="s">
        <v>4654</v>
      </c>
      <c r="K1461" s="662" t="s">
        <v>4655</v>
      </c>
      <c r="L1461" s="663">
        <v>0</v>
      </c>
      <c r="M1461" s="663">
        <v>0</v>
      </c>
      <c r="N1461" s="662">
        <v>1</v>
      </c>
      <c r="O1461" s="745">
        <v>1</v>
      </c>
      <c r="P1461" s="663">
        <v>0</v>
      </c>
      <c r="Q1461" s="678"/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50</v>
      </c>
      <c r="B1462" s="662" t="s">
        <v>575</v>
      </c>
      <c r="C1462" s="662" t="s">
        <v>4577</v>
      </c>
      <c r="D1462" s="743" t="s">
        <v>5978</v>
      </c>
      <c r="E1462" s="744" t="s">
        <v>4591</v>
      </c>
      <c r="F1462" s="662" t="s">
        <v>4572</v>
      </c>
      <c r="G1462" s="662" t="s">
        <v>4656</v>
      </c>
      <c r="H1462" s="662" t="s">
        <v>576</v>
      </c>
      <c r="I1462" s="662" t="s">
        <v>2448</v>
      </c>
      <c r="J1462" s="662" t="s">
        <v>799</v>
      </c>
      <c r="K1462" s="662" t="s">
        <v>4657</v>
      </c>
      <c r="L1462" s="663">
        <v>42.08</v>
      </c>
      <c r="M1462" s="663">
        <v>84.16</v>
      </c>
      <c r="N1462" s="662">
        <v>2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50</v>
      </c>
      <c r="B1463" s="662" t="s">
        <v>575</v>
      </c>
      <c r="C1463" s="662" t="s">
        <v>4577</v>
      </c>
      <c r="D1463" s="743" t="s">
        <v>5978</v>
      </c>
      <c r="E1463" s="744" t="s">
        <v>4591</v>
      </c>
      <c r="F1463" s="662" t="s">
        <v>4572</v>
      </c>
      <c r="G1463" s="662" t="s">
        <v>5419</v>
      </c>
      <c r="H1463" s="662" t="s">
        <v>1772</v>
      </c>
      <c r="I1463" s="662" t="s">
        <v>5420</v>
      </c>
      <c r="J1463" s="662" t="s">
        <v>5421</v>
      </c>
      <c r="K1463" s="662" t="s">
        <v>5422</v>
      </c>
      <c r="L1463" s="663">
        <v>40.25</v>
      </c>
      <c r="M1463" s="663">
        <v>120.75</v>
      </c>
      <c r="N1463" s="662">
        <v>3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50</v>
      </c>
      <c r="B1464" s="662" t="s">
        <v>575</v>
      </c>
      <c r="C1464" s="662" t="s">
        <v>4577</v>
      </c>
      <c r="D1464" s="743" t="s">
        <v>5978</v>
      </c>
      <c r="E1464" s="744" t="s">
        <v>4591</v>
      </c>
      <c r="F1464" s="662" t="s">
        <v>4572</v>
      </c>
      <c r="G1464" s="662" t="s">
        <v>4750</v>
      </c>
      <c r="H1464" s="662" t="s">
        <v>576</v>
      </c>
      <c r="I1464" s="662" t="s">
        <v>5820</v>
      </c>
      <c r="J1464" s="662" t="s">
        <v>4192</v>
      </c>
      <c r="K1464" s="662" t="s">
        <v>1673</v>
      </c>
      <c r="L1464" s="663">
        <v>0</v>
      </c>
      <c r="M1464" s="663">
        <v>0</v>
      </c>
      <c r="N1464" s="662">
        <v>1</v>
      </c>
      <c r="O1464" s="745">
        <v>1</v>
      </c>
      <c r="P1464" s="663">
        <v>0</v>
      </c>
      <c r="Q1464" s="678"/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50</v>
      </c>
      <c r="B1465" s="662" t="s">
        <v>575</v>
      </c>
      <c r="C1465" s="662" t="s">
        <v>4577</v>
      </c>
      <c r="D1465" s="743" t="s">
        <v>5978</v>
      </c>
      <c r="E1465" s="744" t="s">
        <v>4591</v>
      </c>
      <c r="F1465" s="662" t="s">
        <v>4572</v>
      </c>
      <c r="G1465" s="662" t="s">
        <v>4753</v>
      </c>
      <c r="H1465" s="662" t="s">
        <v>1772</v>
      </c>
      <c r="I1465" s="662" t="s">
        <v>5439</v>
      </c>
      <c r="J1465" s="662" t="s">
        <v>2106</v>
      </c>
      <c r="K1465" s="662" t="s">
        <v>5440</v>
      </c>
      <c r="L1465" s="663">
        <v>5339.52</v>
      </c>
      <c r="M1465" s="663">
        <v>10679.04</v>
      </c>
      <c r="N1465" s="662">
        <v>2</v>
      </c>
      <c r="O1465" s="745">
        <v>2</v>
      </c>
      <c r="P1465" s="663">
        <v>5339.52</v>
      </c>
      <c r="Q1465" s="678">
        <v>0.5</v>
      </c>
      <c r="R1465" s="662">
        <v>1</v>
      </c>
      <c r="S1465" s="678">
        <v>0.5</v>
      </c>
      <c r="T1465" s="745">
        <v>1</v>
      </c>
      <c r="U1465" s="701">
        <v>0.5</v>
      </c>
    </row>
    <row r="1466" spans="1:21" ht="14.4" customHeight="1" x14ac:dyDescent="0.3">
      <c r="A1466" s="661">
        <v>50</v>
      </c>
      <c r="B1466" s="662" t="s">
        <v>575</v>
      </c>
      <c r="C1466" s="662" t="s">
        <v>4577</v>
      </c>
      <c r="D1466" s="743" t="s">
        <v>5978</v>
      </c>
      <c r="E1466" s="744" t="s">
        <v>4591</v>
      </c>
      <c r="F1466" s="662" t="s">
        <v>4574</v>
      </c>
      <c r="G1466" s="662" t="s">
        <v>5441</v>
      </c>
      <c r="H1466" s="662" t="s">
        <v>576</v>
      </c>
      <c r="I1466" s="662" t="s">
        <v>5442</v>
      </c>
      <c r="J1466" s="662" t="s">
        <v>5443</v>
      </c>
      <c r="K1466" s="662" t="s">
        <v>5444</v>
      </c>
      <c r="L1466" s="663">
        <v>38.97</v>
      </c>
      <c r="M1466" s="663">
        <v>4676.4000000000024</v>
      </c>
      <c r="N1466" s="662">
        <v>120</v>
      </c>
      <c r="O1466" s="745">
        <v>30</v>
      </c>
      <c r="P1466" s="663">
        <v>4520.5200000000023</v>
      </c>
      <c r="Q1466" s="678">
        <v>0.96666666666666667</v>
      </c>
      <c r="R1466" s="662">
        <v>116</v>
      </c>
      <c r="S1466" s="678">
        <v>0.96666666666666667</v>
      </c>
      <c r="T1466" s="745">
        <v>29</v>
      </c>
      <c r="U1466" s="701">
        <v>0.96666666666666667</v>
      </c>
    </row>
    <row r="1467" spans="1:21" ht="14.4" customHeight="1" x14ac:dyDescent="0.3">
      <c r="A1467" s="661">
        <v>50</v>
      </c>
      <c r="B1467" s="662" t="s">
        <v>575</v>
      </c>
      <c r="C1467" s="662" t="s">
        <v>4577</v>
      </c>
      <c r="D1467" s="743" t="s">
        <v>5978</v>
      </c>
      <c r="E1467" s="744" t="s">
        <v>4591</v>
      </c>
      <c r="F1467" s="662" t="s">
        <v>4574</v>
      </c>
      <c r="G1467" s="662" t="s">
        <v>5450</v>
      </c>
      <c r="H1467" s="662" t="s">
        <v>576</v>
      </c>
      <c r="I1467" s="662" t="s">
        <v>5451</v>
      </c>
      <c r="J1467" s="662" t="s">
        <v>5452</v>
      </c>
      <c r="K1467" s="662" t="s">
        <v>5453</v>
      </c>
      <c r="L1467" s="663">
        <v>410</v>
      </c>
      <c r="M1467" s="663">
        <v>1230</v>
      </c>
      <c r="N1467" s="662">
        <v>3</v>
      </c>
      <c r="O1467" s="745">
        <v>3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50</v>
      </c>
      <c r="B1468" s="662" t="s">
        <v>575</v>
      </c>
      <c r="C1468" s="662" t="s">
        <v>4577</v>
      </c>
      <c r="D1468" s="743" t="s">
        <v>5978</v>
      </c>
      <c r="E1468" s="744" t="s">
        <v>4591</v>
      </c>
      <c r="F1468" s="662" t="s">
        <v>4574</v>
      </c>
      <c r="G1468" s="662" t="s">
        <v>5454</v>
      </c>
      <c r="H1468" s="662" t="s">
        <v>576</v>
      </c>
      <c r="I1468" s="662" t="s">
        <v>5455</v>
      </c>
      <c r="J1468" s="662" t="s">
        <v>5456</v>
      </c>
      <c r="K1468" s="662" t="s">
        <v>5457</v>
      </c>
      <c r="L1468" s="663">
        <v>378.48</v>
      </c>
      <c r="M1468" s="663">
        <v>3027.84</v>
      </c>
      <c r="N1468" s="662">
        <v>8</v>
      </c>
      <c r="O1468" s="745">
        <v>8</v>
      </c>
      <c r="P1468" s="663">
        <v>3027.84</v>
      </c>
      <c r="Q1468" s="678">
        <v>1</v>
      </c>
      <c r="R1468" s="662">
        <v>8</v>
      </c>
      <c r="S1468" s="678">
        <v>1</v>
      </c>
      <c r="T1468" s="745">
        <v>8</v>
      </c>
      <c r="U1468" s="701">
        <v>1</v>
      </c>
    </row>
    <row r="1469" spans="1:21" ht="14.4" customHeight="1" x14ac:dyDescent="0.3">
      <c r="A1469" s="661">
        <v>50</v>
      </c>
      <c r="B1469" s="662" t="s">
        <v>575</v>
      </c>
      <c r="C1469" s="662" t="s">
        <v>4577</v>
      </c>
      <c r="D1469" s="743" t="s">
        <v>5978</v>
      </c>
      <c r="E1469" s="744" t="s">
        <v>4591</v>
      </c>
      <c r="F1469" s="662" t="s">
        <v>4574</v>
      </c>
      <c r="G1469" s="662" t="s">
        <v>5454</v>
      </c>
      <c r="H1469" s="662" t="s">
        <v>576</v>
      </c>
      <c r="I1469" s="662" t="s">
        <v>3718</v>
      </c>
      <c r="J1469" s="662" t="s">
        <v>5458</v>
      </c>
      <c r="K1469" s="662" t="s">
        <v>5459</v>
      </c>
      <c r="L1469" s="663">
        <v>378.48</v>
      </c>
      <c r="M1469" s="663">
        <v>1135.44</v>
      </c>
      <c r="N1469" s="662">
        <v>3</v>
      </c>
      <c r="O1469" s="745">
        <v>3</v>
      </c>
      <c r="P1469" s="663">
        <v>1135.44</v>
      </c>
      <c r="Q1469" s="678">
        <v>1</v>
      </c>
      <c r="R1469" s="662">
        <v>3</v>
      </c>
      <c r="S1469" s="678">
        <v>1</v>
      </c>
      <c r="T1469" s="745">
        <v>3</v>
      </c>
      <c r="U1469" s="701">
        <v>1</v>
      </c>
    </row>
    <row r="1470" spans="1:21" ht="14.4" customHeight="1" x14ac:dyDescent="0.3">
      <c r="A1470" s="661">
        <v>50</v>
      </c>
      <c r="B1470" s="662" t="s">
        <v>575</v>
      </c>
      <c r="C1470" s="662" t="s">
        <v>4577</v>
      </c>
      <c r="D1470" s="743" t="s">
        <v>5978</v>
      </c>
      <c r="E1470" s="744" t="s">
        <v>4592</v>
      </c>
      <c r="F1470" s="662" t="s">
        <v>4572</v>
      </c>
      <c r="G1470" s="662" t="s">
        <v>5509</v>
      </c>
      <c r="H1470" s="662" t="s">
        <v>1772</v>
      </c>
      <c r="I1470" s="662" t="s">
        <v>5821</v>
      </c>
      <c r="J1470" s="662" t="s">
        <v>2874</v>
      </c>
      <c r="K1470" s="662" t="s">
        <v>5822</v>
      </c>
      <c r="L1470" s="663">
        <v>141.09</v>
      </c>
      <c r="M1470" s="663">
        <v>282.18</v>
      </c>
      <c r="N1470" s="662">
        <v>2</v>
      </c>
      <c r="O1470" s="745">
        <v>1</v>
      </c>
      <c r="P1470" s="663">
        <v>282.18</v>
      </c>
      <c r="Q1470" s="678">
        <v>1</v>
      </c>
      <c r="R1470" s="662">
        <v>2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50</v>
      </c>
      <c r="B1471" s="662" t="s">
        <v>575</v>
      </c>
      <c r="C1471" s="662" t="s">
        <v>4577</v>
      </c>
      <c r="D1471" s="743" t="s">
        <v>5978</v>
      </c>
      <c r="E1471" s="744" t="s">
        <v>4592</v>
      </c>
      <c r="F1471" s="662" t="s">
        <v>4572</v>
      </c>
      <c r="G1471" s="662" t="s">
        <v>5240</v>
      </c>
      <c r="H1471" s="662" t="s">
        <v>576</v>
      </c>
      <c r="I1471" s="662" t="s">
        <v>2227</v>
      </c>
      <c r="J1471" s="662" t="s">
        <v>2228</v>
      </c>
      <c r="K1471" s="662" t="s">
        <v>4462</v>
      </c>
      <c r="L1471" s="663">
        <v>170.52</v>
      </c>
      <c r="M1471" s="663">
        <v>341.04</v>
      </c>
      <c r="N1471" s="662">
        <v>2</v>
      </c>
      <c r="O1471" s="745">
        <v>1</v>
      </c>
      <c r="P1471" s="663">
        <v>341.04</v>
      </c>
      <c r="Q1471" s="678">
        <v>1</v>
      </c>
      <c r="R1471" s="662">
        <v>2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50</v>
      </c>
      <c r="B1472" s="662" t="s">
        <v>575</v>
      </c>
      <c r="C1472" s="662" t="s">
        <v>4577</v>
      </c>
      <c r="D1472" s="743" t="s">
        <v>5978</v>
      </c>
      <c r="E1472" s="744" t="s">
        <v>4592</v>
      </c>
      <c r="F1472" s="662" t="s">
        <v>4572</v>
      </c>
      <c r="G1472" s="662" t="s">
        <v>5823</v>
      </c>
      <c r="H1472" s="662" t="s">
        <v>576</v>
      </c>
      <c r="I1472" s="662" t="s">
        <v>5824</v>
      </c>
      <c r="J1472" s="662" t="s">
        <v>5825</v>
      </c>
      <c r="K1472" s="662" t="s">
        <v>5826</v>
      </c>
      <c r="L1472" s="663">
        <v>0</v>
      </c>
      <c r="M1472" s="663">
        <v>0</v>
      </c>
      <c r="N1472" s="662">
        <v>7</v>
      </c>
      <c r="O1472" s="745">
        <v>1</v>
      </c>
      <c r="P1472" s="663">
        <v>0</v>
      </c>
      <c r="Q1472" s="678"/>
      <c r="R1472" s="662">
        <v>7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50</v>
      </c>
      <c r="B1473" s="662" t="s">
        <v>575</v>
      </c>
      <c r="C1473" s="662" t="s">
        <v>4577</v>
      </c>
      <c r="D1473" s="743" t="s">
        <v>5978</v>
      </c>
      <c r="E1473" s="744" t="s">
        <v>4592</v>
      </c>
      <c r="F1473" s="662" t="s">
        <v>4572</v>
      </c>
      <c r="G1473" s="662" t="s">
        <v>4658</v>
      </c>
      <c r="H1473" s="662" t="s">
        <v>576</v>
      </c>
      <c r="I1473" s="662" t="s">
        <v>5827</v>
      </c>
      <c r="J1473" s="662" t="s">
        <v>5828</v>
      </c>
      <c r="K1473" s="662" t="s">
        <v>5829</v>
      </c>
      <c r="L1473" s="663">
        <v>51.21</v>
      </c>
      <c r="M1473" s="663">
        <v>51.21</v>
      </c>
      <c r="N1473" s="662">
        <v>1</v>
      </c>
      <c r="O1473" s="745">
        <v>1</v>
      </c>
      <c r="P1473" s="663">
        <v>51.21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50</v>
      </c>
      <c r="B1474" s="662" t="s">
        <v>575</v>
      </c>
      <c r="C1474" s="662" t="s">
        <v>4577</v>
      </c>
      <c r="D1474" s="743" t="s">
        <v>5978</v>
      </c>
      <c r="E1474" s="744" t="s">
        <v>4593</v>
      </c>
      <c r="F1474" s="662" t="s">
        <v>4572</v>
      </c>
      <c r="G1474" s="662" t="s">
        <v>5602</v>
      </c>
      <c r="H1474" s="662" t="s">
        <v>576</v>
      </c>
      <c r="I1474" s="662" t="s">
        <v>5603</v>
      </c>
      <c r="J1474" s="662" t="s">
        <v>5604</v>
      </c>
      <c r="K1474" s="662" t="s">
        <v>5605</v>
      </c>
      <c r="L1474" s="663">
        <v>0</v>
      </c>
      <c r="M1474" s="663">
        <v>0</v>
      </c>
      <c r="N1474" s="662">
        <v>1</v>
      </c>
      <c r="O1474" s="745">
        <v>1</v>
      </c>
      <c r="P1474" s="663">
        <v>0</v>
      </c>
      <c r="Q1474" s="678"/>
      <c r="R1474" s="662">
        <v>1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50</v>
      </c>
      <c r="B1475" s="662" t="s">
        <v>575</v>
      </c>
      <c r="C1475" s="662" t="s">
        <v>4577</v>
      </c>
      <c r="D1475" s="743" t="s">
        <v>5978</v>
      </c>
      <c r="E1475" s="744" t="s">
        <v>4593</v>
      </c>
      <c r="F1475" s="662" t="s">
        <v>4572</v>
      </c>
      <c r="G1475" s="662" t="s">
        <v>4822</v>
      </c>
      <c r="H1475" s="662" t="s">
        <v>576</v>
      </c>
      <c r="I1475" s="662" t="s">
        <v>5606</v>
      </c>
      <c r="J1475" s="662" t="s">
        <v>764</v>
      </c>
      <c r="K1475" s="662" t="s">
        <v>4003</v>
      </c>
      <c r="L1475" s="663">
        <v>0</v>
      </c>
      <c r="M1475" s="663">
        <v>0</v>
      </c>
      <c r="N1475" s="662">
        <v>1</v>
      </c>
      <c r="O1475" s="745">
        <v>1</v>
      </c>
      <c r="P1475" s="663">
        <v>0</v>
      </c>
      <c r="Q1475" s="678"/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50</v>
      </c>
      <c r="B1476" s="662" t="s">
        <v>575</v>
      </c>
      <c r="C1476" s="662" t="s">
        <v>4577</v>
      </c>
      <c r="D1476" s="743" t="s">
        <v>5978</v>
      </c>
      <c r="E1476" s="744" t="s">
        <v>4593</v>
      </c>
      <c r="F1476" s="662" t="s">
        <v>4572</v>
      </c>
      <c r="G1476" s="662" t="s">
        <v>5830</v>
      </c>
      <c r="H1476" s="662" t="s">
        <v>576</v>
      </c>
      <c r="I1476" s="662" t="s">
        <v>5831</v>
      </c>
      <c r="J1476" s="662" t="s">
        <v>5832</v>
      </c>
      <c r="K1476" s="662" t="s">
        <v>5833</v>
      </c>
      <c r="L1476" s="663">
        <v>0</v>
      </c>
      <c r="M1476" s="663">
        <v>0</v>
      </c>
      <c r="N1476" s="662">
        <v>1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50</v>
      </c>
      <c r="B1477" s="662" t="s">
        <v>575</v>
      </c>
      <c r="C1477" s="662" t="s">
        <v>4577</v>
      </c>
      <c r="D1477" s="743" t="s">
        <v>5978</v>
      </c>
      <c r="E1477" s="744" t="s">
        <v>4594</v>
      </c>
      <c r="F1477" s="662" t="s">
        <v>4572</v>
      </c>
      <c r="G1477" s="662" t="s">
        <v>4677</v>
      </c>
      <c r="H1477" s="662" t="s">
        <v>1772</v>
      </c>
      <c r="I1477" s="662" t="s">
        <v>2290</v>
      </c>
      <c r="J1477" s="662" t="s">
        <v>2116</v>
      </c>
      <c r="K1477" s="662" t="s">
        <v>4420</v>
      </c>
      <c r="L1477" s="663">
        <v>154.36000000000001</v>
      </c>
      <c r="M1477" s="663">
        <v>154.36000000000001</v>
      </c>
      <c r="N1477" s="662">
        <v>1</v>
      </c>
      <c r="O1477" s="745">
        <v>0.5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50</v>
      </c>
      <c r="B1478" s="662" t="s">
        <v>575</v>
      </c>
      <c r="C1478" s="662" t="s">
        <v>4577</v>
      </c>
      <c r="D1478" s="743" t="s">
        <v>5978</v>
      </c>
      <c r="E1478" s="744" t="s">
        <v>4594</v>
      </c>
      <c r="F1478" s="662" t="s">
        <v>4572</v>
      </c>
      <c r="G1478" s="662" t="s">
        <v>5834</v>
      </c>
      <c r="H1478" s="662" t="s">
        <v>576</v>
      </c>
      <c r="I1478" s="662" t="s">
        <v>5835</v>
      </c>
      <c r="J1478" s="662" t="s">
        <v>5836</v>
      </c>
      <c r="K1478" s="662" t="s">
        <v>5837</v>
      </c>
      <c r="L1478" s="663">
        <v>77.37</v>
      </c>
      <c r="M1478" s="663">
        <v>77.37</v>
      </c>
      <c r="N1478" s="662">
        <v>1</v>
      </c>
      <c r="O1478" s="745">
        <v>0.5</v>
      </c>
      <c r="P1478" s="663">
        <v>77.37</v>
      </c>
      <c r="Q1478" s="678">
        <v>1</v>
      </c>
      <c r="R1478" s="662">
        <v>1</v>
      </c>
      <c r="S1478" s="678">
        <v>1</v>
      </c>
      <c r="T1478" s="745">
        <v>0.5</v>
      </c>
      <c r="U1478" s="701">
        <v>1</v>
      </c>
    </row>
    <row r="1479" spans="1:21" ht="14.4" customHeight="1" x14ac:dyDescent="0.3">
      <c r="A1479" s="661">
        <v>50</v>
      </c>
      <c r="B1479" s="662" t="s">
        <v>575</v>
      </c>
      <c r="C1479" s="662" t="s">
        <v>4577</v>
      </c>
      <c r="D1479" s="743" t="s">
        <v>5978</v>
      </c>
      <c r="E1479" s="744" t="s">
        <v>4594</v>
      </c>
      <c r="F1479" s="662" t="s">
        <v>4572</v>
      </c>
      <c r="G1479" s="662" t="s">
        <v>4687</v>
      </c>
      <c r="H1479" s="662" t="s">
        <v>576</v>
      </c>
      <c r="I1479" s="662" t="s">
        <v>4814</v>
      </c>
      <c r="J1479" s="662" t="s">
        <v>4815</v>
      </c>
      <c r="K1479" s="662" t="s">
        <v>4462</v>
      </c>
      <c r="L1479" s="663">
        <v>78.33</v>
      </c>
      <c r="M1479" s="663">
        <v>78.33</v>
      </c>
      <c r="N1479" s="662">
        <v>1</v>
      </c>
      <c r="O1479" s="745">
        <v>0.5</v>
      </c>
      <c r="P1479" s="663">
        <v>78.33</v>
      </c>
      <c r="Q1479" s="678">
        <v>1</v>
      </c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50</v>
      </c>
      <c r="B1480" s="662" t="s">
        <v>575</v>
      </c>
      <c r="C1480" s="662" t="s">
        <v>4577</v>
      </c>
      <c r="D1480" s="743" t="s">
        <v>5978</v>
      </c>
      <c r="E1480" s="744" t="s">
        <v>4594</v>
      </c>
      <c r="F1480" s="662" t="s">
        <v>4572</v>
      </c>
      <c r="G1480" s="662" t="s">
        <v>4687</v>
      </c>
      <c r="H1480" s="662" t="s">
        <v>576</v>
      </c>
      <c r="I1480" s="662" t="s">
        <v>2231</v>
      </c>
      <c r="J1480" s="662" t="s">
        <v>2232</v>
      </c>
      <c r="K1480" s="662" t="s">
        <v>4462</v>
      </c>
      <c r="L1480" s="663">
        <v>78.33</v>
      </c>
      <c r="M1480" s="663">
        <v>78.33</v>
      </c>
      <c r="N1480" s="662">
        <v>1</v>
      </c>
      <c r="O1480" s="745">
        <v>0.5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50</v>
      </c>
      <c r="B1481" s="662" t="s">
        <v>575</v>
      </c>
      <c r="C1481" s="662" t="s">
        <v>4577</v>
      </c>
      <c r="D1481" s="743" t="s">
        <v>5978</v>
      </c>
      <c r="E1481" s="744" t="s">
        <v>4594</v>
      </c>
      <c r="F1481" s="662" t="s">
        <v>4572</v>
      </c>
      <c r="G1481" s="662" t="s">
        <v>4687</v>
      </c>
      <c r="H1481" s="662" t="s">
        <v>576</v>
      </c>
      <c r="I1481" s="662" t="s">
        <v>5838</v>
      </c>
      <c r="J1481" s="662" t="s">
        <v>5839</v>
      </c>
      <c r="K1481" s="662" t="s">
        <v>5840</v>
      </c>
      <c r="L1481" s="663">
        <v>0</v>
      </c>
      <c r="M1481" s="663">
        <v>0</v>
      </c>
      <c r="N1481" s="662">
        <v>1</v>
      </c>
      <c r="O1481" s="745">
        <v>1</v>
      </c>
      <c r="P1481" s="663"/>
      <c r="Q1481" s="678"/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50</v>
      </c>
      <c r="B1482" s="662" t="s">
        <v>575</v>
      </c>
      <c r="C1482" s="662" t="s">
        <v>4577</v>
      </c>
      <c r="D1482" s="743" t="s">
        <v>5978</v>
      </c>
      <c r="E1482" s="744" t="s">
        <v>4594</v>
      </c>
      <c r="F1482" s="662" t="s">
        <v>4572</v>
      </c>
      <c r="G1482" s="662" t="s">
        <v>5841</v>
      </c>
      <c r="H1482" s="662" t="s">
        <v>1772</v>
      </c>
      <c r="I1482" s="662" t="s">
        <v>2087</v>
      </c>
      <c r="J1482" s="662" t="s">
        <v>2088</v>
      </c>
      <c r="K1482" s="662" t="s">
        <v>4511</v>
      </c>
      <c r="L1482" s="663">
        <v>318.77</v>
      </c>
      <c r="M1482" s="663">
        <v>318.77</v>
      </c>
      <c r="N1482" s="662">
        <v>1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50</v>
      </c>
      <c r="B1483" s="662" t="s">
        <v>575</v>
      </c>
      <c r="C1483" s="662" t="s">
        <v>4577</v>
      </c>
      <c r="D1483" s="743" t="s">
        <v>5978</v>
      </c>
      <c r="E1483" s="744" t="s">
        <v>4594</v>
      </c>
      <c r="F1483" s="662" t="s">
        <v>4572</v>
      </c>
      <c r="G1483" s="662" t="s">
        <v>4630</v>
      </c>
      <c r="H1483" s="662" t="s">
        <v>576</v>
      </c>
      <c r="I1483" s="662" t="s">
        <v>1315</v>
      </c>
      <c r="J1483" s="662" t="s">
        <v>4719</v>
      </c>
      <c r="K1483" s="662" t="s">
        <v>5125</v>
      </c>
      <c r="L1483" s="663">
        <v>234.07</v>
      </c>
      <c r="M1483" s="663">
        <v>936.28</v>
      </c>
      <c r="N1483" s="662">
        <v>4</v>
      </c>
      <c r="O1483" s="745">
        <v>1.5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50</v>
      </c>
      <c r="B1484" s="662" t="s">
        <v>575</v>
      </c>
      <c r="C1484" s="662" t="s">
        <v>4577</v>
      </c>
      <c r="D1484" s="743" t="s">
        <v>5978</v>
      </c>
      <c r="E1484" s="744" t="s">
        <v>4594</v>
      </c>
      <c r="F1484" s="662" t="s">
        <v>4572</v>
      </c>
      <c r="G1484" s="662" t="s">
        <v>5333</v>
      </c>
      <c r="H1484" s="662" t="s">
        <v>576</v>
      </c>
      <c r="I1484" s="662" t="s">
        <v>2681</v>
      </c>
      <c r="J1484" s="662" t="s">
        <v>1791</v>
      </c>
      <c r="K1484" s="662" t="s">
        <v>5532</v>
      </c>
      <c r="L1484" s="663">
        <v>48.42</v>
      </c>
      <c r="M1484" s="663">
        <v>48.42</v>
      </c>
      <c r="N1484" s="662">
        <v>1</v>
      </c>
      <c r="O1484" s="745">
        <v>0.5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50</v>
      </c>
      <c r="B1485" s="662" t="s">
        <v>575</v>
      </c>
      <c r="C1485" s="662" t="s">
        <v>4577</v>
      </c>
      <c r="D1485" s="743" t="s">
        <v>5978</v>
      </c>
      <c r="E1485" s="744" t="s">
        <v>4594</v>
      </c>
      <c r="F1485" s="662" t="s">
        <v>4572</v>
      </c>
      <c r="G1485" s="662" t="s">
        <v>5333</v>
      </c>
      <c r="H1485" s="662" t="s">
        <v>576</v>
      </c>
      <c r="I1485" s="662" t="s">
        <v>5691</v>
      </c>
      <c r="J1485" s="662" t="s">
        <v>5692</v>
      </c>
      <c r="K1485" s="662" t="s">
        <v>5693</v>
      </c>
      <c r="L1485" s="663">
        <v>0</v>
      </c>
      <c r="M1485" s="663">
        <v>0</v>
      </c>
      <c r="N1485" s="662">
        <v>1</v>
      </c>
      <c r="O1485" s="745">
        <v>0.5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50</v>
      </c>
      <c r="B1486" s="662" t="s">
        <v>575</v>
      </c>
      <c r="C1486" s="662" t="s">
        <v>4577</v>
      </c>
      <c r="D1486" s="743" t="s">
        <v>5978</v>
      </c>
      <c r="E1486" s="744" t="s">
        <v>4594</v>
      </c>
      <c r="F1486" s="662" t="s">
        <v>4572</v>
      </c>
      <c r="G1486" s="662" t="s">
        <v>5842</v>
      </c>
      <c r="H1486" s="662" t="s">
        <v>576</v>
      </c>
      <c r="I1486" s="662" t="s">
        <v>4176</v>
      </c>
      <c r="J1486" s="662" t="s">
        <v>4177</v>
      </c>
      <c r="K1486" s="662" t="s">
        <v>2385</v>
      </c>
      <c r="L1486" s="663">
        <v>0</v>
      </c>
      <c r="M1486" s="663">
        <v>0</v>
      </c>
      <c r="N1486" s="662">
        <v>1</v>
      </c>
      <c r="O1486" s="745">
        <v>0.5</v>
      </c>
      <c r="P1486" s="663">
        <v>0</v>
      </c>
      <c r="Q1486" s="678"/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50</v>
      </c>
      <c r="B1487" s="662" t="s">
        <v>575</v>
      </c>
      <c r="C1487" s="662" t="s">
        <v>4577</v>
      </c>
      <c r="D1487" s="743" t="s">
        <v>5978</v>
      </c>
      <c r="E1487" s="744" t="s">
        <v>4594</v>
      </c>
      <c r="F1487" s="662" t="s">
        <v>4572</v>
      </c>
      <c r="G1487" s="662" t="s">
        <v>4647</v>
      </c>
      <c r="H1487" s="662" t="s">
        <v>1772</v>
      </c>
      <c r="I1487" s="662" t="s">
        <v>1913</v>
      </c>
      <c r="J1487" s="662" t="s">
        <v>1914</v>
      </c>
      <c r="K1487" s="662" t="s">
        <v>1402</v>
      </c>
      <c r="L1487" s="663">
        <v>48.27</v>
      </c>
      <c r="M1487" s="663">
        <v>144.81</v>
      </c>
      <c r="N1487" s="662">
        <v>3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50</v>
      </c>
      <c r="B1488" s="662" t="s">
        <v>575</v>
      </c>
      <c r="C1488" s="662" t="s">
        <v>4577</v>
      </c>
      <c r="D1488" s="743" t="s">
        <v>5978</v>
      </c>
      <c r="E1488" s="744" t="s">
        <v>4594</v>
      </c>
      <c r="F1488" s="662" t="s">
        <v>4572</v>
      </c>
      <c r="G1488" s="662" t="s">
        <v>5537</v>
      </c>
      <c r="H1488" s="662" t="s">
        <v>1772</v>
      </c>
      <c r="I1488" s="662" t="s">
        <v>1958</v>
      </c>
      <c r="J1488" s="662" t="s">
        <v>1959</v>
      </c>
      <c r="K1488" s="662" t="s">
        <v>4508</v>
      </c>
      <c r="L1488" s="663">
        <v>63.75</v>
      </c>
      <c r="M1488" s="663">
        <v>63.75</v>
      </c>
      <c r="N1488" s="662">
        <v>1</v>
      </c>
      <c r="O1488" s="745">
        <v>0.5</v>
      </c>
      <c r="P1488" s="663">
        <v>63.75</v>
      </c>
      <c r="Q1488" s="678">
        <v>1</v>
      </c>
      <c r="R1488" s="662">
        <v>1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50</v>
      </c>
      <c r="B1489" s="662" t="s">
        <v>575</v>
      </c>
      <c r="C1489" s="662" t="s">
        <v>4577</v>
      </c>
      <c r="D1489" s="743" t="s">
        <v>5978</v>
      </c>
      <c r="E1489" s="744" t="s">
        <v>4594</v>
      </c>
      <c r="F1489" s="662" t="s">
        <v>4572</v>
      </c>
      <c r="G1489" s="662" t="s">
        <v>4745</v>
      </c>
      <c r="H1489" s="662" t="s">
        <v>576</v>
      </c>
      <c r="I1489" s="662" t="s">
        <v>1206</v>
      </c>
      <c r="J1489" s="662" t="s">
        <v>1207</v>
      </c>
      <c r="K1489" s="662" t="s">
        <v>5843</v>
      </c>
      <c r="L1489" s="663">
        <v>25.07</v>
      </c>
      <c r="M1489" s="663">
        <v>25.07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50</v>
      </c>
      <c r="B1490" s="662" t="s">
        <v>575</v>
      </c>
      <c r="C1490" s="662" t="s">
        <v>4577</v>
      </c>
      <c r="D1490" s="743" t="s">
        <v>5978</v>
      </c>
      <c r="E1490" s="744" t="s">
        <v>4594</v>
      </c>
      <c r="F1490" s="662" t="s">
        <v>4572</v>
      </c>
      <c r="G1490" s="662" t="s">
        <v>4745</v>
      </c>
      <c r="H1490" s="662" t="s">
        <v>576</v>
      </c>
      <c r="I1490" s="662" t="s">
        <v>1275</v>
      </c>
      <c r="J1490" s="662" t="s">
        <v>1207</v>
      </c>
      <c r="K1490" s="662" t="s">
        <v>5199</v>
      </c>
      <c r="L1490" s="663">
        <v>75.22</v>
      </c>
      <c r="M1490" s="663">
        <v>75.22</v>
      </c>
      <c r="N1490" s="662">
        <v>1</v>
      </c>
      <c r="O1490" s="745">
        <v>0.5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50</v>
      </c>
      <c r="B1491" s="662" t="s">
        <v>575</v>
      </c>
      <c r="C1491" s="662" t="s">
        <v>4577</v>
      </c>
      <c r="D1491" s="743" t="s">
        <v>5978</v>
      </c>
      <c r="E1491" s="744" t="s">
        <v>4594</v>
      </c>
      <c r="F1491" s="662" t="s">
        <v>4572</v>
      </c>
      <c r="G1491" s="662" t="s">
        <v>4745</v>
      </c>
      <c r="H1491" s="662" t="s">
        <v>576</v>
      </c>
      <c r="I1491" s="662" t="s">
        <v>5430</v>
      </c>
      <c r="J1491" s="662" t="s">
        <v>5431</v>
      </c>
      <c r="K1491" s="662" t="s">
        <v>1276</v>
      </c>
      <c r="L1491" s="663">
        <v>50.32</v>
      </c>
      <c r="M1491" s="663">
        <v>50.32</v>
      </c>
      <c r="N1491" s="662">
        <v>1</v>
      </c>
      <c r="O1491" s="745">
        <v>0.5</v>
      </c>
      <c r="P1491" s="663">
        <v>50.32</v>
      </c>
      <c r="Q1491" s="678">
        <v>1</v>
      </c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50</v>
      </c>
      <c r="B1492" s="662" t="s">
        <v>575</v>
      </c>
      <c r="C1492" s="662" t="s">
        <v>4577</v>
      </c>
      <c r="D1492" s="743" t="s">
        <v>5978</v>
      </c>
      <c r="E1492" s="744" t="s">
        <v>4594</v>
      </c>
      <c r="F1492" s="662" t="s">
        <v>4572</v>
      </c>
      <c r="G1492" s="662" t="s">
        <v>5844</v>
      </c>
      <c r="H1492" s="662" t="s">
        <v>576</v>
      </c>
      <c r="I1492" s="662" t="s">
        <v>5845</v>
      </c>
      <c r="J1492" s="662" t="s">
        <v>5846</v>
      </c>
      <c r="K1492" s="662" t="s">
        <v>5847</v>
      </c>
      <c r="L1492" s="663">
        <v>1256.0999999999999</v>
      </c>
      <c r="M1492" s="663">
        <v>1256.0999999999999</v>
      </c>
      <c r="N1492" s="662">
        <v>1</v>
      </c>
      <c r="O1492" s="745">
        <v>0.5</v>
      </c>
      <c r="P1492" s="663">
        <v>1256.0999999999999</v>
      </c>
      <c r="Q1492" s="678">
        <v>1</v>
      </c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50</v>
      </c>
      <c r="B1493" s="662" t="s">
        <v>575</v>
      </c>
      <c r="C1493" s="662" t="s">
        <v>4577</v>
      </c>
      <c r="D1493" s="743" t="s">
        <v>5978</v>
      </c>
      <c r="E1493" s="744" t="s">
        <v>4595</v>
      </c>
      <c r="F1493" s="662" t="s">
        <v>4572</v>
      </c>
      <c r="G1493" s="662" t="s">
        <v>4777</v>
      </c>
      <c r="H1493" s="662" t="s">
        <v>576</v>
      </c>
      <c r="I1493" s="662" t="s">
        <v>885</v>
      </c>
      <c r="J1493" s="662" t="s">
        <v>886</v>
      </c>
      <c r="K1493" s="662" t="s">
        <v>5022</v>
      </c>
      <c r="L1493" s="663">
        <v>0</v>
      </c>
      <c r="M1493" s="663">
        <v>0</v>
      </c>
      <c r="N1493" s="662">
        <v>1</v>
      </c>
      <c r="O1493" s="745">
        <v>1</v>
      </c>
      <c r="P1493" s="663"/>
      <c r="Q1493" s="678"/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50</v>
      </c>
      <c r="B1494" s="662" t="s">
        <v>575</v>
      </c>
      <c r="C1494" s="662" t="s">
        <v>4577</v>
      </c>
      <c r="D1494" s="743" t="s">
        <v>5978</v>
      </c>
      <c r="E1494" s="744" t="s">
        <v>4595</v>
      </c>
      <c r="F1494" s="662" t="s">
        <v>4572</v>
      </c>
      <c r="G1494" s="662" t="s">
        <v>5230</v>
      </c>
      <c r="H1494" s="662" t="s">
        <v>576</v>
      </c>
      <c r="I1494" s="662" t="s">
        <v>3277</v>
      </c>
      <c r="J1494" s="662" t="s">
        <v>3278</v>
      </c>
      <c r="K1494" s="662" t="s">
        <v>3279</v>
      </c>
      <c r="L1494" s="663">
        <v>263.26</v>
      </c>
      <c r="M1494" s="663">
        <v>263.26</v>
      </c>
      <c r="N1494" s="662">
        <v>1</v>
      </c>
      <c r="O1494" s="745">
        <v>1</v>
      </c>
      <c r="P1494" s="663">
        <v>263.26</v>
      </c>
      <c r="Q1494" s="678">
        <v>1</v>
      </c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50</v>
      </c>
      <c r="B1495" s="662" t="s">
        <v>575</v>
      </c>
      <c r="C1495" s="662" t="s">
        <v>4577</v>
      </c>
      <c r="D1495" s="743" t="s">
        <v>5978</v>
      </c>
      <c r="E1495" s="744" t="s">
        <v>4595</v>
      </c>
      <c r="F1495" s="662" t="s">
        <v>4572</v>
      </c>
      <c r="G1495" s="662" t="s">
        <v>4598</v>
      </c>
      <c r="H1495" s="662" t="s">
        <v>576</v>
      </c>
      <c r="I1495" s="662" t="s">
        <v>1090</v>
      </c>
      <c r="J1495" s="662" t="s">
        <v>1091</v>
      </c>
      <c r="K1495" s="662" t="s">
        <v>1092</v>
      </c>
      <c r="L1495" s="663">
        <v>85.71</v>
      </c>
      <c r="M1495" s="663">
        <v>85.71</v>
      </c>
      <c r="N1495" s="662">
        <v>1</v>
      </c>
      <c r="O1495" s="745">
        <v>0.5</v>
      </c>
      <c r="P1495" s="663">
        <v>85.71</v>
      </c>
      <c r="Q1495" s="678">
        <v>1</v>
      </c>
      <c r="R1495" s="662">
        <v>1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50</v>
      </c>
      <c r="B1496" s="662" t="s">
        <v>575</v>
      </c>
      <c r="C1496" s="662" t="s">
        <v>4577</v>
      </c>
      <c r="D1496" s="743" t="s">
        <v>5978</v>
      </c>
      <c r="E1496" s="744" t="s">
        <v>4595</v>
      </c>
      <c r="F1496" s="662" t="s">
        <v>4572</v>
      </c>
      <c r="G1496" s="662" t="s">
        <v>4598</v>
      </c>
      <c r="H1496" s="662" t="s">
        <v>576</v>
      </c>
      <c r="I1496" s="662" t="s">
        <v>713</v>
      </c>
      <c r="J1496" s="662" t="s">
        <v>4599</v>
      </c>
      <c r="K1496" s="662" t="s">
        <v>4600</v>
      </c>
      <c r="L1496" s="663">
        <v>42.85</v>
      </c>
      <c r="M1496" s="663">
        <v>42.85</v>
      </c>
      <c r="N1496" s="662">
        <v>1</v>
      </c>
      <c r="O1496" s="745">
        <v>0.5</v>
      </c>
      <c r="P1496" s="663">
        <v>42.85</v>
      </c>
      <c r="Q1496" s="678">
        <v>1</v>
      </c>
      <c r="R1496" s="662">
        <v>1</v>
      </c>
      <c r="S1496" s="678">
        <v>1</v>
      </c>
      <c r="T1496" s="745">
        <v>0.5</v>
      </c>
      <c r="U1496" s="701">
        <v>1</v>
      </c>
    </row>
    <row r="1497" spans="1:21" ht="14.4" customHeight="1" x14ac:dyDescent="0.3">
      <c r="A1497" s="661">
        <v>50</v>
      </c>
      <c r="B1497" s="662" t="s">
        <v>575</v>
      </c>
      <c r="C1497" s="662" t="s">
        <v>4577</v>
      </c>
      <c r="D1497" s="743" t="s">
        <v>5978</v>
      </c>
      <c r="E1497" s="744" t="s">
        <v>4595</v>
      </c>
      <c r="F1497" s="662" t="s">
        <v>4572</v>
      </c>
      <c r="G1497" s="662" t="s">
        <v>4673</v>
      </c>
      <c r="H1497" s="662" t="s">
        <v>1772</v>
      </c>
      <c r="I1497" s="662" t="s">
        <v>1893</v>
      </c>
      <c r="J1497" s="662" t="s">
        <v>4491</v>
      </c>
      <c r="K1497" s="662" t="s">
        <v>4490</v>
      </c>
      <c r="L1497" s="663">
        <v>6.68</v>
      </c>
      <c r="M1497" s="663">
        <v>46.76</v>
      </c>
      <c r="N1497" s="662">
        <v>7</v>
      </c>
      <c r="O1497" s="745">
        <v>2</v>
      </c>
      <c r="P1497" s="663">
        <v>26.72</v>
      </c>
      <c r="Q1497" s="678">
        <v>0.5714285714285714</v>
      </c>
      <c r="R1497" s="662">
        <v>4</v>
      </c>
      <c r="S1497" s="678">
        <v>0.5714285714285714</v>
      </c>
      <c r="T1497" s="745">
        <v>1.5</v>
      </c>
      <c r="U1497" s="701">
        <v>0.75</v>
      </c>
    </row>
    <row r="1498" spans="1:21" ht="14.4" customHeight="1" x14ac:dyDescent="0.3">
      <c r="A1498" s="661">
        <v>50</v>
      </c>
      <c r="B1498" s="662" t="s">
        <v>575</v>
      </c>
      <c r="C1498" s="662" t="s">
        <v>4577</v>
      </c>
      <c r="D1498" s="743" t="s">
        <v>5978</v>
      </c>
      <c r="E1498" s="744" t="s">
        <v>4595</v>
      </c>
      <c r="F1498" s="662" t="s">
        <v>4572</v>
      </c>
      <c r="G1498" s="662" t="s">
        <v>4673</v>
      </c>
      <c r="H1498" s="662" t="s">
        <v>1772</v>
      </c>
      <c r="I1498" s="662" t="s">
        <v>1893</v>
      </c>
      <c r="J1498" s="662" t="s">
        <v>4491</v>
      </c>
      <c r="K1498" s="662" t="s">
        <v>4490</v>
      </c>
      <c r="L1498" s="663">
        <v>4.7</v>
      </c>
      <c r="M1498" s="663">
        <v>84.6</v>
      </c>
      <c r="N1498" s="662">
        <v>18</v>
      </c>
      <c r="O1498" s="745">
        <v>2.5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50</v>
      </c>
      <c r="B1499" s="662" t="s">
        <v>575</v>
      </c>
      <c r="C1499" s="662" t="s">
        <v>4577</v>
      </c>
      <c r="D1499" s="743" t="s">
        <v>5978</v>
      </c>
      <c r="E1499" s="744" t="s">
        <v>4595</v>
      </c>
      <c r="F1499" s="662" t="s">
        <v>4572</v>
      </c>
      <c r="G1499" s="662" t="s">
        <v>4673</v>
      </c>
      <c r="H1499" s="662" t="s">
        <v>576</v>
      </c>
      <c r="I1499" s="662" t="s">
        <v>4784</v>
      </c>
      <c r="J1499" s="662" t="s">
        <v>4785</v>
      </c>
      <c r="K1499" s="662" t="s">
        <v>4490</v>
      </c>
      <c r="L1499" s="663">
        <v>5.14</v>
      </c>
      <c r="M1499" s="663">
        <v>30.839999999999996</v>
      </c>
      <c r="N1499" s="662">
        <v>6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50</v>
      </c>
      <c r="B1500" s="662" t="s">
        <v>575</v>
      </c>
      <c r="C1500" s="662" t="s">
        <v>4577</v>
      </c>
      <c r="D1500" s="743" t="s">
        <v>5978</v>
      </c>
      <c r="E1500" s="744" t="s">
        <v>4595</v>
      </c>
      <c r="F1500" s="662" t="s">
        <v>4572</v>
      </c>
      <c r="G1500" s="662" t="s">
        <v>4673</v>
      </c>
      <c r="H1500" s="662" t="s">
        <v>576</v>
      </c>
      <c r="I1500" s="662" t="s">
        <v>4784</v>
      </c>
      <c r="J1500" s="662" t="s">
        <v>4785</v>
      </c>
      <c r="K1500" s="662" t="s">
        <v>4490</v>
      </c>
      <c r="L1500" s="663">
        <v>4.7</v>
      </c>
      <c r="M1500" s="663">
        <v>28.200000000000003</v>
      </c>
      <c r="N1500" s="662">
        <v>6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50</v>
      </c>
      <c r="B1501" s="662" t="s">
        <v>575</v>
      </c>
      <c r="C1501" s="662" t="s">
        <v>4577</v>
      </c>
      <c r="D1501" s="743" t="s">
        <v>5978</v>
      </c>
      <c r="E1501" s="744" t="s">
        <v>4595</v>
      </c>
      <c r="F1501" s="662" t="s">
        <v>4572</v>
      </c>
      <c r="G1501" s="662" t="s">
        <v>4601</v>
      </c>
      <c r="H1501" s="662" t="s">
        <v>1772</v>
      </c>
      <c r="I1501" s="662" t="s">
        <v>1794</v>
      </c>
      <c r="J1501" s="662" t="s">
        <v>1795</v>
      </c>
      <c r="K1501" s="662" t="s">
        <v>4373</v>
      </c>
      <c r="L1501" s="663">
        <v>72</v>
      </c>
      <c r="M1501" s="663">
        <v>720</v>
      </c>
      <c r="N1501" s="662">
        <v>10</v>
      </c>
      <c r="O1501" s="745">
        <v>3.5</v>
      </c>
      <c r="P1501" s="663">
        <v>432</v>
      </c>
      <c r="Q1501" s="678">
        <v>0.6</v>
      </c>
      <c r="R1501" s="662">
        <v>6</v>
      </c>
      <c r="S1501" s="678">
        <v>0.6</v>
      </c>
      <c r="T1501" s="745">
        <v>2.5</v>
      </c>
      <c r="U1501" s="701">
        <v>0.7142857142857143</v>
      </c>
    </row>
    <row r="1502" spans="1:21" ht="14.4" customHeight="1" x14ac:dyDescent="0.3">
      <c r="A1502" s="661">
        <v>50</v>
      </c>
      <c r="B1502" s="662" t="s">
        <v>575</v>
      </c>
      <c r="C1502" s="662" t="s">
        <v>4577</v>
      </c>
      <c r="D1502" s="743" t="s">
        <v>5978</v>
      </c>
      <c r="E1502" s="744" t="s">
        <v>4595</v>
      </c>
      <c r="F1502" s="662" t="s">
        <v>4572</v>
      </c>
      <c r="G1502" s="662" t="s">
        <v>4601</v>
      </c>
      <c r="H1502" s="662" t="s">
        <v>1772</v>
      </c>
      <c r="I1502" s="662" t="s">
        <v>1798</v>
      </c>
      <c r="J1502" s="662" t="s">
        <v>1795</v>
      </c>
      <c r="K1502" s="662" t="s">
        <v>4374</v>
      </c>
      <c r="L1502" s="663">
        <v>144.01</v>
      </c>
      <c r="M1502" s="663">
        <v>432.03</v>
      </c>
      <c r="N1502" s="662">
        <v>3</v>
      </c>
      <c r="O1502" s="745">
        <v>2.5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50</v>
      </c>
      <c r="B1503" s="662" t="s">
        <v>575</v>
      </c>
      <c r="C1503" s="662" t="s">
        <v>4577</v>
      </c>
      <c r="D1503" s="743" t="s">
        <v>5978</v>
      </c>
      <c r="E1503" s="744" t="s">
        <v>4595</v>
      </c>
      <c r="F1503" s="662" t="s">
        <v>4572</v>
      </c>
      <c r="G1503" s="662" t="s">
        <v>4601</v>
      </c>
      <c r="H1503" s="662" t="s">
        <v>576</v>
      </c>
      <c r="I1503" s="662" t="s">
        <v>5296</v>
      </c>
      <c r="J1503" s="662" t="s">
        <v>5297</v>
      </c>
      <c r="K1503" s="662" t="s">
        <v>4374</v>
      </c>
      <c r="L1503" s="663">
        <v>144.01</v>
      </c>
      <c r="M1503" s="663">
        <v>288.02</v>
      </c>
      <c r="N1503" s="662">
        <v>2</v>
      </c>
      <c r="O1503" s="745">
        <v>0.5</v>
      </c>
      <c r="P1503" s="663">
        <v>288.02</v>
      </c>
      <c r="Q1503" s="678">
        <v>1</v>
      </c>
      <c r="R1503" s="662">
        <v>2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50</v>
      </c>
      <c r="B1504" s="662" t="s">
        <v>575</v>
      </c>
      <c r="C1504" s="662" t="s">
        <v>4577</v>
      </c>
      <c r="D1504" s="743" t="s">
        <v>5978</v>
      </c>
      <c r="E1504" s="744" t="s">
        <v>4595</v>
      </c>
      <c r="F1504" s="662" t="s">
        <v>4572</v>
      </c>
      <c r="G1504" s="662" t="s">
        <v>4674</v>
      </c>
      <c r="H1504" s="662" t="s">
        <v>576</v>
      </c>
      <c r="I1504" s="662" t="s">
        <v>3127</v>
      </c>
      <c r="J1504" s="662" t="s">
        <v>1135</v>
      </c>
      <c r="K1504" s="662" t="s">
        <v>3128</v>
      </c>
      <c r="L1504" s="663">
        <v>258.92</v>
      </c>
      <c r="M1504" s="663">
        <v>258.92</v>
      </c>
      <c r="N1504" s="662">
        <v>1</v>
      </c>
      <c r="O1504" s="745">
        <v>0.5</v>
      </c>
      <c r="P1504" s="663">
        <v>258.92</v>
      </c>
      <c r="Q1504" s="678">
        <v>1</v>
      </c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50</v>
      </c>
      <c r="B1505" s="662" t="s">
        <v>575</v>
      </c>
      <c r="C1505" s="662" t="s">
        <v>4577</v>
      </c>
      <c r="D1505" s="743" t="s">
        <v>5978</v>
      </c>
      <c r="E1505" s="744" t="s">
        <v>4595</v>
      </c>
      <c r="F1505" s="662" t="s">
        <v>4572</v>
      </c>
      <c r="G1505" s="662" t="s">
        <v>4674</v>
      </c>
      <c r="H1505" s="662" t="s">
        <v>576</v>
      </c>
      <c r="I1505" s="662" t="s">
        <v>3127</v>
      </c>
      <c r="J1505" s="662" t="s">
        <v>1135</v>
      </c>
      <c r="K1505" s="662" t="s">
        <v>3128</v>
      </c>
      <c r="L1505" s="663">
        <v>245.74</v>
      </c>
      <c r="M1505" s="663">
        <v>245.74</v>
      </c>
      <c r="N1505" s="662">
        <v>1</v>
      </c>
      <c r="O1505" s="745">
        <v>1</v>
      </c>
      <c r="P1505" s="663">
        <v>245.74</v>
      </c>
      <c r="Q1505" s="678">
        <v>1</v>
      </c>
      <c r="R1505" s="662">
        <v>1</v>
      </c>
      <c r="S1505" s="678">
        <v>1</v>
      </c>
      <c r="T1505" s="745">
        <v>1</v>
      </c>
      <c r="U1505" s="701">
        <v>1</v>
      </c>
    </row>
    <row r="1506" spans="1:21" ht="14.4" customHeight="1" x14ac:dyDescent="0.3">
      <c r="A1506" s="661">
        <v>50</v>
      </c>
      <c r="B1506" s="662" t="s">
        <v>575</v>
      </c>
      <c r="C1506" s="662" t="s">
        <v>4577</v>
      </c>
      <c r="D1506" s="743" t="s">
        <v>5978</v>
      </c>
      <c r="E1506" s="744" t="s">
        <v>4595</v>
      </c>
      <c r="F1506" s="662" t="s">
        <v>4572</v>
      </c>
      <c r="G1506" s="662" t="s">
        <v>4674</v>
      </c>
      <c r="H1506" s="662" t="s">
        <v>576</v>
      </c>
      <c r="I1506" s="662" t="s">
        <v>5848</v>
      </c>
      <c r="J1506" s="662" t="s">
        <v>1135</v>
      </c>
      <c r="K1506" s="662" t="s">
        <v>5849</v>
      </c>
      <c r="L1506" s="663">
        <v>0</v>
      </c>
      <c r="M1506" s="663">
        <v>0</v>
      </c>
      <c r="N1506" s="662">
        <v>1</v>
      </c>
      <c r="O1506" s="745">
        <v>0.5</v>
      </c>
      <c r="P1506" s="663">
        <v>0</v>
      </c>
      <c r="Q1506" s="678"/>
      <c r="R1506" s="662">
        <v>1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50</v>
      </c>
      <c r="B1507" s="662" t="s">
        <v>575</v>
      </c>
      <c r="C1507" s="662" t="s">
        <v>4577</v>
      </c>
      <c r="D1507" s="743" t="s">
        <v>5978</v>
      </c>
      <c r="E1507" s="744" t="s">
        <v>4595</v>
      </c>
      <c r="F1507" s="662" t="s">
        <v>4572</v>
      </c>
      <c r="G1507" s="662" t="s">
        <v>4674</v>
      </c>
      <c r="H1507" s="662" t="s">
        <v>576</v>
      </c>
      <c r="I1507" s="662" t="s">
        <v>5850</v>
      </c>
      <c r="J1507" s="662" t="s">
        <v>1135</v>
      </c>
      <c r="K1507" s="662" t="s">
        <v>5849</v>
      </c>
      <c r="L1507" s="663">
        <v>0</v>
      </c>
      <c r="M1507" s="663">
        <v>0</v>
      </c>
      <c r="N1507" s="662">
        <v>1</v>
      </c>
      <c r="O1507" s="745">
        <v>1</v>
      </c>
      <c r="P1507" s="663">
        <v>0</v>
      </c>
      <c r="Q1507" s="678"/>
      <c r="R1507" s="662">
        <v>1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50</v>
      </c>
      <c r="B1508" s="662" t="s">
        <v>575</v>
      </c>
      <c r="C1508" s="662" t="s">
        <v>4577</v>
      </c>
      <c r="D1508" s="743" t="s">
        <v>5978</v>
      </c>
      <c r="E1508" s="744" t="s">
        <v>4595</v>
      </c>
      <c r="F1508" s="662" t="s">
        <v>4572</v>
      </c>
      <c r="G1508" s="662" t="s">
        <v>4602</v>
      </c>
      <c r="H1508" s="662" t="s">
        <v>1772</v>
      </c>
      <c r="I1508" s="662" t="s">
        <v>4678</v>
      </c>
      <c r="J1508" s="662" t="s">
        <v>4679</v>
      </c>
      <c r="K1508" s="662" t="s">
        <v>4680</v>
      </c>
      <c r="L1508" s="663">
        <v>278.64</v>
      </c>
      <c r="M1508" s="663">
        <v>557.28</v>
      </c>
      <c r="N1508" s="662">
        <v>2</v>
      </c>
      <c r="O1508" s="745">
        <v>1</v>
      </c>
      <c r="P1508" s="663">
        <v>557.28</v>
      </c>
      <c r="Q1508" s="678">
        <v>1</v>
      </c>
      <c r="R1508" s="662">
        <v>2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50</v>
      </c>
      <c r="B1509" s="662" t="s">
        <v>575</v>
      </c>
      <c r="C1509" s="662" t="s">
        <v>4577</v>
      </c>
      <c r="D1509" s="743" t="s">
        <v>5978</v>
      </c>
      <c r="E1509" s="744" t="s">
        <v>4595</v>
      </c>
      <c r="F1509" s="662" t="s">
        <v>4572</v>
      </c>
      <c r="G1509" s="662" t="s">
        <v>4602</v>
      </c>
      <c r="H1509" s="662" t="s">
        <v>576</v>
      </c>
      <c r="I1509" s="662" t="s">
        <v>5851</v>
      </c>
      <c r="J1509" s="662" t="s">
        <v>4794</v>
      </c>
      <c r="K1509" s="662" t="s">
        <v>1927</v>
      </c>
      <c r="L1509" s="663">
        <v>374.74</v>
      </c>
      <c r="M1509" s="663">
        <v>374.74</v>
      </c>
      <c r="N1509" s="662">
        <v>1</v>
      </c>
      <c r="O1509" s="745">
        <v>0.5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50</v>
      </c>
      <c r="B1510" s="662" t="s">
        <v>575</v>
      </c>
      <c r="C1510" s="662" t="s">
        <v>4577</v>
      </c>
      <c r="D1510" s="743" t="s">
        <v>5978</v>
      </c>
      <c r="E1510" s="744" t="s">
        <v>4595</v>
      </c>
      <c r="F1510" s="662" t="s">
        <v>4572</v>
      </c>
      <c r="G1510" s="662" t="s">
        <v>4602</v>
      </c>
      <c r="H1510" s="662" t="s">
        <v>576</v>
      </c>
      <c r="I1510" s="662" t="s">
        <v>5851</v>
      </c>
      <c r="J1510" s="662" t="s">
        <v>4794</v>
      </c>
      <c r="K1510" s="662" t="s">
        <v>1927</v>
      </c>
      <c r="L1510" s="663">
        <v>353.18</v>
      </c>
      <c r="M1510" s="663">
        <v>353.18</v>
      </c>
      <c r="N1510" s="662">
        <v>1</v>
      </c>
      <c r="O1510" s="745">
        <v>1</v>
      </c>
      <c r="P1510" s="663">
        <v>353.18</v>
      </c>
      <c r="Q1510" s="678">
        <v>1</v>
      </c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50</v>
      </c>
      <c r="B1511" s="662" t="s">
        <v>575</v>
      </c>
      <c r="C1511" s="662" t="s">
        <v>4577</v>
      </c>
      <c r="D1511" s="743" t="s">
        <v>5978</v>
      </c>
      <c r="E1511" s="744" t="s">
        <v>4595</v>
      </c>
      <c r="F1511" s="662" t="s">
        <v>4572</v>
      </c>
      <c r="G1511" s="662" t="s">
        <v>4602</v>
      </c>
      <c r="H1511" s="662" t="s">
        <v>1772</v>
      </c>
      <c r="I1511" s="662" t="s">
        <v>1905</v>
      </c>
      <c r="J1511" s="662" t="s">
        <v>1906</v>
      </c>
      <c r="K1511" s="662" t="s">
        <v>4393</v>
      </c>
      <c r="L1511" s="663">
        <v>416.37</v>
      </c>
      <c r="M1511" s="663">
        <v>832.74</v>
      </c>
      <c r="N1511" s="662">
        <v>2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50</v>
      </c>
      <c r="B1512" s="662" t="s">
        <v>575</v>
      </c>
      <c r="C1512" s="662" t="s">
        <v>4577</v>
      </c>
      <c r="D1512" s="743" t="s">
        <v>5978</v>
      </c>
      <c r="E1512" s="744" t="s">
        <v>4595</v>
      </c>
      <c r="F1512" s="662" t="s">
        <v>4572</v>
      </c>
      <c r="G1512" s="662" t="s">
        <v>4602</v>
      </c>
      <c r="H1512" s="662" t="s">
        <v>1772</v>
      </c>
      <c r="I1512" s="662" t="s">
        <v>1905</v>
      </c>
      <c r="J1512" s="662" t="s">
        <v>1906</v>
      </c>
      <c r="K1512" s="662" t="s">
        <v>4393</v>
      </c>
      <c r="L1512" s="663">
        <v>392.42</v>
      </c>
      <c r="M1512" s="663">
        <v>784.84</v>
      </c>
      <c r="N1512" s="662">
        <v>2</v>
      </c>
      <c r="O1512" s="745">
        <v>1</v>
      </c>
      <c r="P1512" s="663">
        <v>784.84</v>
      </c>
      <c r="Q1512" s="678">
        <v>1</v>
      </c>
      <c r="R1512" s="662">
        <v>2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50</v>
      </c>
      <c r="B1513" s="662" t="s">
        <v>575</v>
      </c>
      <c r="C1513" s="662" t="s">
        <v>4577</v>
      </c>
      <c r="D1513" s="743" t="s">
        <v>5978</v>
      </c>
      <c r="E1513" s="744" t="s">
        <v>4595</v>
      </c>
      <c r="F1513" s="662" t="s">
        <v>4572</v>
      </c>
      <c r="G1513" s="662" t="s">
        <v>4602</v>
      </c>
      <c r="H1513" s="662" t="s">
        <v>1772</v>
      </c>
      <c r="I1513" s="662" t="s">
        <v>1986</v>
      </c>
      <c r="J1513" s="662" t="s">
        <v>1987</v>
      </c>
      <c r="K1513" s="662" t="s">
        <v>4394</v>
      </c>
      <c r="L1513" s="663">
        <v>603.73</v>
      </c>
      <c r="M1513" s="663">
        <v>2414.92</v>
      </c>
      <c r="N1513" s="662">
        <v>4</v>
      </c>
      <c r="O1513" s="745">
        <v>2.5</v>
      </c>
      <c r="P1513" s="663">
        <v>603.73</v>
      </c>
      <c r="Q1513" s="678">
        <v>0.25</v>
      </c>
      <c r="R1513" s="662">
        <v>1</v>
      </c>
      <c r="S1513" s="678">
        <v>0.25</v>
      </c>
      <c r="T1513" s="745">
        <v>0.5</v>
      </c>
      <c r="U1513" s="701">
        <v>0.2</v>
      </c>
    </row>
    <row r="1514" spans="1:21" ht="14.4" customHeight="1" x14ac:dyDescent="0.3">
      <c r="A1514" s="661">
        <v>50</v>
      </c>
      <c r="B1514" s="662" t="s">
        <v>575</v>
      </c>
      <c r="C1514" s="662" t="s">
        <v>4577</v>
      </c>
      <c r="D1514" s="743" t="s">
        <v>5978</v>
      </c>
      <c r="E1514" s="744" t="s">
        <v>4595</v>
      </c>
      <c r="F1514" s="662" t="s">
        <v>4572</v>
      </c>
      <c r="G1514" s="662" t="s">
        <v>5852</v>
      </c>
      <c r="H1514" s="662" t="s">
        <v>576</v>
      </c>
      <c r="I1514" s="662" t="s">
        <v>5853</v>
      </c>
      <c r="J1514" s="662" t="s">
        <v>5854</v>
      </c>
      <c r="K1514" s="662" t="s">
        <v>5855</v>
      </c>
      <c r="L1514" s="663">
        <v>59.16</v>
      </c>
      <c r="M1514" s="663">
        <v>59.16</v>
      </c>
      <c r="N1514" s="662">
        <v>1</v>
      </c>
      <c r="O1514" s="745">
        <v>0.5</v>
      </c>
      <c r="P1514" s="663">
        <v>59.16</v>
      </c>
      <c r="Q1514" s="678">
        <v>1</v>
      </c>
      <c r="R1514" s="662">
        <v>1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50</v>
      </c>
      <c r="B1515" s="662" t="s">
        <v>575</v>
      </c>
      <c r="C1515" s="662" t="s">
        <v>4577</v>
      </c>
      <c r="D1515" s="743" t="s">
        <v>5978</v>
      </c>
      <c r="E1515" s="744" t="s">
        <v>4595</v>
      </c>
      <c r="F1515" s="662" t="s">
        <v>4572</v>
      </c>
      <c r="G1515" s="662" t="s">
        <v>5856</v>
      </c>
      <c r="H1515" s="662" t="s">
        <v>576</v>
      </c>
      <c r="I1515" s="662" t="s">
        <v>3708</v>
      </c>
      <c r="J1515" s="662" t="s">
        <v>3709</v>
      </c>
      <c r="K1515" s="662" t="s">
        <v>5857</v>
      </c>
      <c r="L1515" s="663">
        <v>64.12</v>
      </c>
      <c r="M1515" s="663">
        <v>64.12</v>
      </c>
      <c r="N1515" s="662">
        <v>1</v>
      </c>
      <c r="O1515" s="745">
        <v>0.5</v>
      </c>
      <c r="P1515" s="663">
        <v>64.12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50</v>
      </c>
      <c r="B1516" s="662" t="s">
        <v>575</v>
      </c>
      <c r="C1516" s="662" t="s">
        <v>4577</v>
      </c>
      <c r="D1516" s="743" t="s">
        <v>5978</v>
      </c>
      <c r="E1516" s="744" t="s">
        <v>4595</v>
      </c>
      <c r="F1516" s="662" t="s">
        <v>4572</v>
      </c>
      <c r="G1516" s="662" t="s">
        <v>4681</v>
      </c>
      <c r="H1516" s="662" t="s">
        <v>1772</v>
      </c>
      <c r="I1516" s="662" t="s">
        <v>1853</v>
      </c>
      <c r="J1516" s="662" t="s">
        <v>1854</v>
      </c>
      <c r="K1516" s="662" t="s">
        <v>1620</v>
      </c>
      <c r="L1516" s="663">
        <v>65.540000000000006</v>
      </c>
      <c r="M1516" s="663">
        <v>65.540000000000006</v>
      </c>
      <c r="N1516" s="662">
        <v>1</v>
      </c>
      <c r="O1516" s="745">
        <v>0.5</v>
      </c>
      <c r="P1516" s="663">
        <v>65.540000000000006</v>
      </c>
      <c r="Q1516" s="678">
        <v>1</v>
      </c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50</v>
      </c>
      <c r="B1517" s="662" t="s">
        <v>575</v>
      </c>
      <c r="C1517" s="662" t="s">
        <v>4577</v>
      </c>
      <c r="D1517" s="743" t="s">
        <v>5978</v>
      </c>
      <c r="E1517" s="744" t="s">
        <v>4595</v>
      </c>
      <c r="F1517" s="662" t="s">
        <v>4572</v>
      </c>
      <c r="G1517" s="662" t="s">
        <v>4681</v>
      </c>
      <c r="H1517" s="662" t="s">
        <v>1772</v>
      </c>
      <c r="I1517" s="662" t="s">
        <v>1856</v>
      </c>
      <c r="J1517" s="662" t="s">
        <v>1854</v>
      </c>
      <c r="K1517" s="662" t="s">
        <v>1857</v>
      </c>
      <c r="L1517" s="663">
        <v>229.38</v>
      </c>
      <c r="M1517" s="663">
        <v>1146.9000000000001</v>
      </c>
      <c r="N1517" s="662">
        <v>5</v>
      </c>
      <c r="O1517" s="745">
        <v>2.5</v>
      </c>
      <c r="P1517" s="663">
        <v>688.14</v>
      </c>
      <c r="Q1517" s="678">
        <v>0.6</v>
      </c>
      <c r="R1517" s="662">
        <v>3</v>
      </c>
      <c r="S1517" s="678">
        <v>0.6</v>
      </c>
      <c r="T1517" s="745">
        <v>1.5</v>
      </c>
      <c r="U1517" s="701">
        <v>0.6</v>
      </c>
    </row>
    <row r="1518" spans="1:21" ht="14.4" customHeight="1" x14ac:dyDescent="0.3">
      <c r="A1518" s="661">
        <v>50</v>
      </c>
      <c r="B1518" s="662" t="s">
        <v>575</v>
      </c>
      <c r="C1518" s="662" t="s">
        <v>4577</v>
      </c>
      <c r="D1518" s="743" t="s">
        <v>5978</v>
      </c>
      <c r="E1518" s="744" t="s">
        <v>4595</v>
      </c>
      <c r="F1518" s="662" t="s">
        <v>4572</v>
      </c>
      <c r="G1518" s="662" t="s">
        <v>4605</v>
      </c>
      <c r="H1518" s="662" t="s">
        <v>1772</v>
      </c>
      <c r="I1518" s="662" t="s">
        <v>5298</v>
      </c>
      <c r="J1518" s="662" t="s">
        <v>1843</v>
      </c>
      <c r="K1518" s="662" t="s">
        <v>1917</v>
      </c>
      <c r="L1518" s="663">
        <v>105.32</v>
      </c>
      <c r="M1518" s="663">
        <v>105.32</v>
      </c>
      <c r="N1518" s="662">
        <v>1</v>
      </c>
      <c r="O1518" s="745">
        <v>0.5</v>
      </c>
      <c r="P1518" s="663">
        <v>105.32</v>
      </c>
      <c r="Q1518" s="678">
        <v>1</v>
      </c>
      <c r="R1518" s="662">
        <v>1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50</v>
      </c>
      <c r="B1519" s="662" t="s">
        <v>575</v>
      </c>
      <c r="C1519" s="662" t="s">
        <v>4577</v>
      </c>
      <c r="D1519" s="743" t="s">
        <v>5978</v>
      </c>
      <c r="E1519" s="744" t="s">
        <v>4595</v>
      </c>
      <c r="F1519" s="662" t="s">
        <v>4572</v>
      </c>
      <c r="G1519" s="662" t="s">
        <v>4605</v>
      </c>
      <c r="H1519" s="662" t="s">
        <v>1772</v>
      </c>
      <c r="I1519" s="662" t="s">
        <v>4754</v>
      </c>
      <c r="J1519" s="662" t="s">
        <v>1846</v>
      </c>
      <c r="K1519" s="662" t="s">
        <v>2016</v>
      </c>
      <c r="L1519" s="663">
        <v>210.66</v>
      </c>
      <c r="M1519" s="663">
        <v>210.66</v>
      </c>
      <c r="N1519" s="662">
        <v>1</v>
      </c>
      <c r="O1519" s="745">
        <v>0.5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50</v>
      </c>
      <c r="B1520" s="662" t="s">
        <v>575</v>
      </c>
      <c r="C1520" s="662" t="s">
        <v>4577</v>
      </c>
      <c r="D1520" s="743" t="s">
        <v>5978</v>
      </c>
      <c r="E1520" s="744" t="s">
        <v>4595</v>
      </c>
      <c r="F1520" s="662" t="s">
        <v>4572</v>
      </c>
      <c r="G1520" s="662" t="s">
        <v>4605</v>
      </c>
      <c r="H1520" s="662" t="s">
        <v>576</v>
      </c>
      <c r="I1520" s="662" t="s">
        <v>4682</v>
      </c>
      <c r="J1520" s="662" t="s">
        <v>4683</v>
      </c>
      <c r="K1520" s="662" t="s">
        <v>4684</v>
      </c>
      <c r="L1520" s="663">
        <v>16.38</v>
      </c>
      <c r="M1520" s="663">
        <v>147.41999999999999</v>
      </c>
      <c r="N1520" s="662">
        <v>9</v>
      </c>
      <c r="O1520" s="745">
        <v>3</v>
      </c>
      <c r="P1520" s="663">
        <v>16.38</v>
      </c>
      <c r="Q1520" s="678">
        <v>0.11111111111111112</v>
      </c>
      <c r="R1520" s="662">
        <v>1</v>
      </c>
      <c r="S1520" s="678">
        <v>0.1111111111111111</v>
      </c>
      <c r="T1520" s="745">
        <v>1</v>
      </c>
      <c r="U1520" s="701">
        <v>0.33333333333333331</v>
      </c>
    </row>
    <row r="1521" spans="1:21" ht="14.4" customHeight="1" x14ac:dyDescent="0.3">
      <c r="A1521" s="661">
        <v>50</v>
      </c>
      <c r="B1521" s="662" t="s">
        <v>575</v>
      </c>
      <c r="C1521" s="662" t="s">
        <v>4577</v>
      </c>
      <c r="D1521" s="743" t="s">
        <v>5978</v>
      </c>
      <c r="E1521" s="744" t="s">
        <v>4595</v>
      </c>
      <c r="F1521" s="662" t="s">
        <v>4572</v>
      </c>
      <c r="G1521" s="662" t="s">
        <v>4605</v>
      </c>
      <c r="H1521" s="662" t="s">
        <v>1772</v>
      </c>
      <c r="I1521" s="662" t="s">
        <v>1842</v>
      </c>
      <c r="J1521" s="662" t="s">
        <v>1843</v>
      </c>
      <c r="K1521" s="662" t="s">
        <v>1402</v>
      </c>
      <c r="L1521" s="663">
        <v>35.11</v>
      </c>
      <c r="M1521" s="663">
        <v>631.9799999999999</v>
      </c>
      <c r="N1521" s="662">
        <v>18</v>
      </c>
      <c r="O1521" s="745">
        <v>5</v>
      </c>
      <c r="P1521" s="663">
        <v>210.66</v>
      </c>
      <c r="Q1521" s="678">
        <v>0.33333333333333337</v>
      </c>
      <c r="R1521" s="662">
        <v>6</v>
      </c>
      <c r="S1521" s="678">
        <v>0.33333333333333331</v>
      </c>
      <c r="T1521" s="745">
        <v>1.5</v>
      </c>
      <c r="U1521" s="701">
        <v>0.3</v>
      </c>
    </row>
    <row r="1522" spans="1:21" ht="14.4" customHeight="1" x14ac:dyDescent="0.3">
      <c r="A1522" s="661">
        <v>50</v>
      </c>
      <c r="B1522" s="662" t="s">
        <v>575</v>
      </c>
      <c r="C1522" s="662" t="s">
        <v>4577</v>
      </c>
      <c r="D1522" s="743" t="s">
        <v>5978</v>
      </c>
      <c r="E1522" s="744" t="s">
        <v>4595</v>
      </c>
      <c r="F1522" s="662" t="s">
        <v>4572</v>
      </c>
      <c r="G1522" s="662" t="s">
        <v>4605</v>
      </c>
      <c r="H1522" s="662" t="s">
        <v>1772</v>
      </c>
      <c r="I1522" s="662" t="s">
        <v>1845</v>
      </c>
      <c r="J1522" s="662" t="s">
        <v>1846</v>
      </c>
      <c r="K1522" s="662" t="s">
        <v>1847</v>
      </c>
      <c r="L1522" s="663">
        <v>70.23</v>
      </c>
      <c r="M1522" s="663">
        <v>210.69</v>
      </c>
      <c r="N1522" s="662">
        <v>3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50</v>
      </c>
      <c r="B1523" s="662" t="s">
        <v>575</v>
      </c>
      <c r="C1523" s="662" t="s">
        <v>4577</v>
      </c>
      <c r="D1523" s="743" t="s">
        <v>5978</v>
      </c>
      <c r="E1523" s="744" t="s">
        <v>4595</v>
      </c>
      <c r="F1523" s="662" t="s">
        <v>4572</v>
      </c>
      <c r="G1523" s="662" t="s">
        <v>4605</v>
      </c>
      <c r="H1523" s="662" t="s">
        <v>576</v>
      </c>
      <c r="I1523" s="662" t="s">
        <v>4810</v>
      </c>
      <c r="J1523" s="662" t="s">
        <v>4811</v>
      </c>
      <c r="K1523" s="662" t="s">
        <v>1402</v>
      </c>
      <c r="L1523" s="663">
        <v>35.11</v>
      </c>
      <c r="M1523" s="663">
        <v>175.55</v>
      </c>
      <c r="N1523" s="662">
        <v>5</v>
      </c>
      <c r="O1523" s="745">
        <v>1.5</v>
      </c>
      <c r="P1523" s="663">
        <v>70.22</v>
      </c>
      <c r="Q1523" s="678">
        <v>0.39999999999999997</v>
      </c>
      <c r="R1523" s="662">
        <v>2</v>
      </c>
      <c r="S1523" s="678">
        <v>0.4</v>
      </c>
      <c r="T1523" s="745">
        <v>1</v>
      </c>
      <c r="U1523" s="701">
        <v>0.66666666666666663</v>
      </c>
    </row>
    <row r="1524" spans="1:21" ht="14.4" customHeight="1" x14ac:dyDescent="0.3">
      <c r="A1524" s="661">
        <v>50</v>
      </c>
      <c r="B1524" s="662" t="s">
        <v>575</v>
      </c>
      <c r="C1524" s="662" t="s">
        <v>4577</v>
      </c>
      <c r="D1524" s="743" t="s">
        <v>5978</v>
      </c>
      <c r="E1524" s="744" t="s">
        <v>4595</v>
      </c>
      <c r="F1524" s="662" t="s">
        <v>4572</v>
      </c>
      <c r="G1524" s="662" t="s">
        <v>4605</v>
      </c>
      <c r="H1524" s="662" t="s">
        <v>576</v>
      </c>
      <c r="I1524" s="662" t="s">
        <v>5858</v>
      </c>
      <c r="J1524" s="662" t="s">
        <v>5859</v>
      </c>
      <c r="K1524" s="662" t="s">
        <v>5860</v>
      </c>
      <c r="L1524" s="663">
        <v>32.14</v>
      </c>
      <c r="M1524" s="663">
        <v>96.42</v>
      </c>
      <c r="N1524" s="662">
        <v>3</v>
      </c>
      <c r="O1524" s="745">
        <v>1</v>
      </c>
      <c r="P1524" s="663">
        <v>96.42</v>
      </c>
      <c r="Q1524" s="678">
        <v>1</v>
      </c>
      <c r="R1524" s="662">
        <v>3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50</v>
      </c>
      <c r="B1525" s="662" t="s">
        <v>575</v>
      </c>
      <c r="C1525" s="662" t="s">
        <v>4577</v>
      </c>
      <c r="D1525" s="743" t="s">
        <v>5978</v>
      </c>
      <c r="E1525" s="744" t="s">
        <v>4595</v>
      </c>
      <c r="F1525" s="662" t="s">
        <v>4572</v>
      </c>
      <c r="G1525" s="662" t="s">
        <v>5861</v>
      </c>
      <c r="H1525" s="662" t="s">
        <v>1772</v>
      </c>
      <c r="I1525" s="662" t="s">
        <v>5862</v>
      </c>
      <c r="J1525" s="662" t="s">
        <v>5863</v>
      </c>
      <c r="K1525" s="662" t="s">
        <v>1276</v>
      </c>
      <c r="L1525" s="663">
        <v>70.02</v>
      </c>
      <c r="M1525" s="663">
        <v>210.06</v>
      </c>
      <c r="N1525" s="662">
        <v>3</v>
      </c>
      <c r="O1525" s="745">
        <v>1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50</v>
      </c>
      <c r="B1526" s="662" t="s">
        <v>575</v>
      </c>
      <c r="C1526" s="662" t="s">
        <v>4577</v>
      </c>
      <c r="D1526" s="743" t="s">
        <v>5978</v>
      </c>
      <c r="E1526" s="744" t="s">
        <v>4595</v>
      </c>
      <c r="F1526" s="662" t="s">
        <v>4572</v>
      </c>
      <c r="G1526" s="662" t="s">
        <v>5048</v>
      </c>
      <c r="H1526" s="662" t="s">
        <v>576</v>
      </c>
      <c r="I1526" s="662" t="s">
        <v>956</v>
      </c>
      <c r="J1526" s="662" t="s">
        <v>1716</v>
      </c>
      <c r="K1526" s="662" t="s">
        <v>1717</v>
      </c>
      <c r="L1526" s="663">
        <v>0</v>
      </c>
      <c r="M1526" s="663">
        <v>0</v>
      </c>
      <c r="N1526" s="662">
        <v>2</v>
      </c>
      <c r="O1526" s="745">
        <v>0.5</v>
      </c>
      <c r="P1526" s="663"/>
      <c r="Q1526" s="678"/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50</v>
      </c>
      <c r="B1527" s="662" t="s">
        <v>575</v>
      </c>
      <c r="C1527" s="662" t="s">
        <v>4577</v>
      </c>
      <c r="D1527" s="743" t="s">
        <v>5978</v>
      </c>
      <c r="E1527" s="744" t="s">
        <v>4595</v>
      </c>
      <c r="F1527" s="662" t="s">
        <v>4572</v>
      </c>
      <c r="G1527" s="662" t="s">
        <v>5048</v>
      </c>
      <c r="H1527" s="662" t="s">
        <v>576</v>
      </c>
      <c r="I1527" s="662" t="s">
        <v>1715</v>
      </c>
      <c r="J1527" s="662" t="s">
        <v>1716</v>
      </c>
      <c r="K1527" s="662" t="s">
        <v>1717</v>
      </c>
      <c r="L1527" s="663">
        <v>0</v>
      </c>
      <c r="M1527" s="663">
        <v>0</v>
      </c>
      <c r="N1527" s="662">
        <v>1</v>
      </c>
      <c r="O1527" s="745">
        <v>1</v>
      </c>
      <c r="P1527" s="663"/>
      <c r="Q1527" s="678"/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50</v>
      </c>
      <c r="B1528" s="662" t="s">
        <v>575</v>
      </c>
      <c r="C1528" s="662" t="s">
        <v>4577</v>
      </c>
      <c r="D1528" s="743" t="s">
        <v>5978</v>
      </c>
      <c r="E1528" s="744" t="s">
        <v>4595</v>
      </c>
      <c r="F1528" s="662" t="s">
        <v>4572</v>
      </c>
      <c r="G1528" s="662" t="s">
        <v>5240</v>
      </c>
      <c r="H1528" s="662" t="s">
        <v>576</v>
      </c>
      <c r="I1528" s="662" t="s">
        <v>5864</v>
      </c>
      <c r="J1528" s="662" t="s">
        <v>2228</v>
      </c>
      <c r="K1528" s="662" t="s">
        <v>2201</v>
      </c>
      <c r="L1528" s="663">
        <v>0</v>
      </c>
      <c r="M1528" s="663">
        <v>0</v>
      </c>
      <c r="N1528" s="662">
        <v>1</v>
      </c>
      <c r="O1528" s="745">
        <v>1</v>
      </c>
      <c r="P1528" s="663">
        <v>0</v>
      </c>
      <c r="Q1528" s="678"/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50</v>
      </c>
      <c r="B1529" s="662" t="s">
        <v>575</v>
      </c>
      <c r="C1529" s="662" t="s">
        <v>4577</v>
      </c>
      <c r="D1529" s="743" t="s">
        <v>5978</v>
      </c>
      <c r="E1529" s="744" t="s">
        <v>4595</v>
      </c>
      <c r="F1529" s="662" t="s">
        <v>4572</v>
      </c>
      <c r="G1529" s="662" t="s">
        <v>4689</v>
      </c>
      <c r="H1529" s="662" t="s">
        <v>576</v>
      </c>
      <c r="I1529" s="662" t="s">
        <v>5865</v>
      </c>
      <c r="J1529" s="662" t="s">
        <v>4691</v>
      </c>
      <c r="K1529" s="662" t="s">
        <v>5866</v>
      </c>
      <c r="L1529" s="663">
        <v>0</v>
      </c>
      <c r="M1529" s="663">
        <v>0</v>
      </c>
      <c r="N1529" s="662">
        <v>1</v>
      </c>
      <c r="O1529" s="745">
        <v>1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50</v>
      </c>
      <c r="B1530" s="662" t="s">
        <v>575</v>
      </c>
      <c r="C1530" s="662" t="s">
        <v>4577</v>
      </c>
      <c r="D1530" s="743" t="s">
        <v>5978</v>
      </c>
      <c r="E1530" s="744" t="s">
        <v>4595</v>
      </c>
      <c r="F1530" s="662" t="s">
        <v>4572</v>
      </c>
      <c r="G1530" s="662" t="s">
        <v>4689</v>
      </c>
      <c r="H1530" s="662" t="s">
        <v>576</v>
      </c>
      <c r="I1530" s="662" t="s">
        <v>5867</v>
      </c>
      <c r="J1530" s="662" t="s">
        <v>4691</v>
      </c>
      <c r="K1530" s="662" t="s">
        <v>5868</v>
      </c>
      <c r="L1530" s="663">
        <v>0</v>
      </c>
      <c r="M1530" s="663">
        <v>0</v>
      </c>
      <c r="N1530" s="662">
        <v>1</v>
      </c>
      <c r="O1530" s="745">
        <v>1</v>
      </c>
      <c r="P1530" s="663">
        <v>0</v>
      </c>
      <c r="Q1530" s="678"/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50</v>
      </c>
      <c r="B1531" s="662" t="s">
        <v>575</v>
      </c>
      <c r="C1531" s="662" t="s">
        <v>4577</v>
      </c>
      <c r="D1531" s="743" t="s">
        <v>5978</v>
      </c>
      <c r="E1531" s="744" t="s">
        <v>4595</v>
      </c>
      <c r="F1531" s="662" t="s">
        <v>4572</v>
      </c>
      <c r="G1531" s="662" t="s">
        <v>4689</v>
      </c>
      <c r="H1531" s="662" t="s">
        <v>576</v>
      </c>
      <c r="I1531" s="662" t="s">
        <v>4690</v>
      </c>
      <c r="J1531" s="662" t="s">
        <v>4691</v>
      </c>
      <c r="K1531" s="662" t="s">
        <v>4692</v>
      </c>
      <c r="L1531" s="663">
        <v>2026.32</v>
      </c>
      <c r="M1531" s="663">
        <v>24315.84</v>
      </c>
      <c r="N1531" s="662">
        <v>12</v>
      </c>
      <c r="O1531" s="745">
        <v>3.5</v>
      </c>
      <c r="P1531" s="663">
        <v>6078.96</v>
      </c>
      <c r="Q1531" s="678">
        <v>0.25</v>
      </c>
      <c r="R1531" s="662">
        <v>3</v>
      </c>
      <c r="S1531" s="678">
        <v>0.25</v>
      </c>
      <c r="T1531" s="745">
        <v>0.5</v>
      </c>
      <c r="U1531" s="701">
        <v>0.14285714285714285</v>
      </c>
    </row>
    <row r="1532" spans="1:21" ht="14.4" customHeight="1" x14ac:dyDescent="0.3">
      <c r="A1532" s="661">
        <v>50</v>
      </c>
      <c r="B1532" s="662" t="s">
        <v>575</v>
      </c>
      <c r="C1532" s="662" t="s">
        <v>4577</v>
      </c>
      <c r="D1532" s="743" t="s">
        <v>5978</v>
      </c>
      <c r="E1532" s="744" t="s">
        <v>4595</v>
      </c>
      <c r="F1532" s="662" t="s">
        <v>4572</v>
      </c>
      <c r="G1532" s="662" t="s">
        <v>5346</v>
      </c>
      <c r="H1532" s="662" t="s">
        <v>576</v>
      </c>
      <c r="I1532" s="662" t="s">
        <v>5869</v>
      </c>
      <c r="J1532" s="662" t="s">
        <v>2564</v>
      </c>
      <c r="K1532" s="662" t="s">
        <v>5870</v>
      </c>
      <c r="L1532" s="663">
        <v>340.97</v>
      </c>
      <c r="M1532" s="663">
        <v>340.97</v>
      </c>
      <c r="N1532" s="662">
        <v>1</v>
      </c>
      <c r="O1532" s="745">
        <v>1</v>
      </c>
      <c r="P1532" s="663">
        <v>340.97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50</v>
      </c>
      <c r="B1533" s="662" t="s">
        <v>575</v>
      </c>
      <c r="C1533" s="662" t="s">
        <v>4577</v>
      </c>
      <c r="D1533" s="743" t="s">
        <v>5978</v>
      </c>
      <c r="E1533" s="744" t="s">
        <v>4595</v>
      </c>
      <c r="F1533" s="662" t="s">
        <v>4572</v>
      </c>
      <c r="G1533" s="662" t="s">
        <v>5346</v>
      </c>
      <c r="H1533" s="662" t="s">
        <v>576</v>
      </c>
      <c r="I1533" s="662" t="s">
        <v>4155</v>
      </c>
      <c r="J1533" s="662" t="s">
        <v>4156</v>
      </c>
      <c r="K1533" s="662" t="s">
        <v>4157</v>
      </c>
      <c r="L1533" s="663">
        <v>56.83</v>
      </c>
      <c r="M1533" s="663">
        <v>56.83</v>
      </c>
      <c r="N1533" s="662">
        <v>1</v>
      </c>
      <c r="O1533" s="745">
        <v>0.5</v>
      </c>
      <c r="P1533" s="663">
        <v>56.83</v>
      </c>
      <c r="Q1533" s="678">
        <v>1</v>
      </c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50</v>
      </c>
      <c r="B1534" s="662" t="s">
        <v>575</v>
      </c>
      <c r="C1534" s="662" t="s">
        <v>4577</v>
      </c>
      <c r="D1534" s="743" t="s">
        <v>5978</v>
      </c>
      <c r="E1534" s="744" t="s">
        <v>4595</v>
      </c>
      <c r="F1534" s="662" t="s">
        <v>4572</v>
      </c>
      <c r="G1534" s="662" t="s">
        <v>5283</v>
      </c>
      <c r="H1534" s="662" t="s">
        <v>576</v>
      </c>
      <c r="I1534" s="662" t="s">
        <v>5871</v>
      </c>
      <c r="J1534" s="662" t="s">
        <v>5872</v>
      </c>
      <c r="K1534" s="662" t="s">
        <v>2131</v>
      </c>
      <c r="L1534" s="663">
        <v>0</v>
      </c>
      <c r="M1534" s="663">
        <v>0</v>
      </c>
      <c r="N1534" s="662">
        <v>1</v>
      </c>
      <c r="O1534" s="745">
        <v>0.5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50</v>
      </c>
      <c r="B1535" s="662" t="s">
        <v>575</v>
      </c>
      <c r="C1535" s="662" t="s">
        <v>4577</v>
      </c>
      <c r="D1535" s="743" t="s">
        <v>5978</v>
      </c>
      <c r="E1535" s="744" t="s">
        <v>4595</v>
      </c>
      <c r="F1535" s="662" t="s">
        <v>4572</v>
      </c>
      <c r="G1535" s="662" t="s">
        <v>5283</v>
      </c>
      <c r="H1535" s="662" t="s">
        <v>576</v>
      </c>
      <c r="I1535" s="662" t="s">
        <v>1468</v>
      </c>
      <c r="J1535" s="662" t="s">
        <v>1469</v>
      </c>
      <c r="K1535" s="662" t="s">
        <v>1470</v>
      </c>
      <c r="L1535" s="663">
        <v>64.56</v>
      </c>
      <c r="M1535" s="663">
        <v>64.56</v>
      </c>
      <c r="N1535" s="662">
        <v>1</v>
      </c>
      <c r="O1535" s="745">
        <v>0.5</v>
      </c>
      <c r="P1535" s="663">
        <v>64.56</v>
      </c>
      <c r="Q1535" s="678">
        <v>1</v>
      </c>
      <c r="R1535" s="662">
        <v>1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50</v>
      </c>
      <c r="B1536" s="662" t="s">
        <v>575</v>
      </c>
      <c r="C1536" s="662" t="s">
        <v>4577</v>
      </c>
      <c r="D1536" s="743" t="s">
        <v>5978</v>
      </c>
      <c r="E1536" s="744" t="s">
        <v>4595</v>
      </c>
      <c r="F1536" s="662" t="s">
        <v>4572</v>
      </c>
      <c r="G1536" s="662" t="s">
        <v>5283</v>
      </c>
      <c r="H1536" s="662" t="s">
        <v>576</v>
      </c>
      <c r="I1536" s="662" t="s">
        <v>5599</v>
      </c>
      <c r="J1536" s="662" t="s">
        <v>5600</v>
      </c>
      <c r="K1536" s="662" t="s">
        <v>5601</v>
      </c>
      <c r="L1536" s="663">
        <v>161.4</v>
      </c>
      <c r="M1536" s="663">
        <v>161.4</v>
      </c>
      <c r="N1536" s="662">
        <v>1</v>
      </c>
      <c r="O1536" s="745">
        <v>1</v>
      </c>
      <c r="P1536" s="663">
        <v>161.4</v>
      </c>
      <c r="Q1536" s="678">
        <v>1</v>
      </c>
      <c r="R1536" s="662">
        <v>1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50</v>
      </c>
      <c r="B1537" s="662" t="s">
        <v>575</v>
      </c>
      <c r="C1537" s="662" t="s">
        <v>4577</v>
      </c>
      <c r="D1537" s="743" t="s">
        <v>5978</v>
      </c>
      <c r="E1537" s="744" t="s">
        <v>4595</v>
      </c>
      <c r="F1537" s="662" t="s">
        <v>4572</v>
      </c>
      <c r="G1537" s="662" t="s">
        <v>5283</v>
      </c>
      <c r="H1537" s="662" t="s">
        <v>576</v>
      </c>
      <c r="I1537" s="662" t="s">
        <v>5873</v>
      </c>
      <c r="J1537" s="662" t="s">
        <v>5874</v>
      </c>
      <c r="K1537" s="662" t="s">
        <v>5875</v>
      </c>
      <c r="L1537" s="663">
        <v>48.42</v>
      </c>
      <c r="M1537" s="663">
        <v>48.42</v>
      </c>
      <c r="N1537" s="662">
        <v>1</v>
      </c>
      <c r="O1537" s="745">
        <v>1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50</v>
      </c>
      <c r="B1538" s="662" t="s">
        <v>575</v>
      </c>
      <c r="C1538" s="662" t="s">
        <v>4577</v>
      </c>
      <c r="D1538" s="743" t="s">
        <v>5978</v>
      </c>
      <c r="E1538" s="744" t="s">
        <v>4595</v>
      </c>
      <c r="F1538" s="662" t="s">
        <v>4572</v>
      </c>
      <c r="G1538" s="662" t="s">
        <v>4822</v>
      </c>
      <c r="H1538" s="662" t="s">
        <v>576</v>
      </c>
      <c r="I1538" s="662" t="s">
        <v>763</v>
      </c>
      <c r="J1538" s="662" t="s">
        <v>764</v>
      </c>
      <c r="K1538" s="662" t="s">
        <v>4347</v>
      </c>
      <c r="L1538" s="663">
        <v>110.28</v>
      </c>
      <c r="M1538" s="663">
        <v>330.84000000000003</v>
      </c>
      <c r="N1538" s="662">
        <v>3</v>
      </c>
      <c r="O1538" s="745">
        <v>1.5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50</v>
      </c>
      <c r="B1539" s="662" t="s">
        <v>575</v>
      </c>
      <c r="C1539" s="662" t="s">
        <v>4577</v>
      </c>
      <c r="D1539" s="743" t="s">
        <v>5978</v>
      </c>
      <c r="E1539" s="744" t="s">
        <v>4595</v>
      </c>
      <c r="F1539" s="662" t="s">
        <v>4572</v>
      </c>
      <c r="G1539" s="662" t="s">
        <v>4822</v>
      </c>
      <c r="H1539" s="662" t="s">
        <v>576</v>
      </c>
      <c r="I1539" s="662" t="s">
        <v>5352</v>
      </c>
      <c r="J1539" s="662" t="s">
        <v>764</v>
      </c>
      <c r="K1539" s="662" t="s">
        <v>4347</v>
      </c>
      <c r="L1539" s="663">
        <v>110.28</v>
      </c>
      <c r="M1539" s="663">
        <v>110.28</v>
      </c>
      <c r="N1539" s="662">
        <v>1</v>
      </c>
      <c r="O1539" s="745">
        <v>0.5</v>
      </c>
      <c r="P1539" s="663">
        <v>110.28</v>
      </c>
      <c r="Q1539" s="678">
        <v>1</v>
      </c>
      <c r="R1539" s="662">
        <v>1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50</v>
      </c>
      <c r="B1540" s="662" t="s">
        <v>575</v>
      </c>
      <c r="C1540" s="662" t="s">
        <v>4577</v>
      </c>
      <c r="D1540" s="743" t="s">
        <v>5978</v>
      </c>
      <c r="E1540" s="744" t="s">
        <v>4595</v>
      </c>
      <c r="F1540" s="662" t="s">
        <v>4572</v>
      </c>
      <c r="G1540" s="662" t="s">
        <v>5876</v>
      </c>
      <c r="H1540" s="662" t="s">
        <v>576</v>
      </c>
      <c r="I1540" s="662" t="s">
        <v>5877</v>
      </c>
      <c r="J1540" s="662" t="s">
        <v>5878</v>
      </c>
      <c r="K1540" s="662" t="s">
        <v>5879</v>
      </c>
      <c r="L1540" s="663">
        <v>0</v>
      </c>
      <c r="M1540" s="663">
        <v>0</v>
      </c>
      <c r="N1540" s="662">
        <v>1</v>
      </c>
      <c r="O1540" s="745">
        <v>1</v>
      </c>
      <c r="P1540" s="663"/>
      <c r="Q1540" s="678"/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50</v>
      </c>
      <c r="B1541" s="662" t="s">
        <v>575</v>
      </c>
      <c r="C1541" s="662" t="s">
        <v>4577</v>
      </c>
      <c r="D1541" s="743" t="s">
        <v>5978</v>
      </c>
      <c r="E1541" s="744" t="s">
        <v>4595</v>
      </c>
      <c r="F1541" s="662" t="s">
        <v>4572</v>
      </c>
      <c r="G1541" s="662" t="s">
        <v>5364</v>
      </c>
      <c r="H1541" s="662" t="s">
        <v>576</v>
      </c>
      <c r="I1541" s="662" t="s">
        <v>5880</v>
      </c>
      <c r="J1541" s="662" t="s">
        <v>5799</v>
      </c>
      <c r="K1541" s="662" t="s">
        <v>2131</v>
      </c>
      <c r="L1541" s="663">
        <v>45.69</v>
      </c>
      <c r="M1541" s="663">
        <v>45.69</v>
      </c>
      <c r="N1541" s="662">
        <v>1</v>
      </c>
      <c r="O1541" s="745">
        <v>1</v>
      </c>
      <c r="P1541" s="663">
        <v>45.69</v>
      </c>
      <c r="Q1541" s="678">
        <v>1</v>
      </c>
      <c r="R1541" s="662">
        <v>1</v>
      </c>
      <c r="S1541" s="678">
        <v>1</v>
      </c>
      <c r="T1541" s="745">
        <v>1</v>
      </c>
      <c r="U1541" s="701">
        <v>1</v>
      </c>
    </row>
    <row r="1542" spans="1:21" ht="14.4" customHeight="1" x14ac:dyDescent="0.3">
      <c r="A1542" s="661">
        <v>50</v>
      </c>
      <c r="B1542" s="662" t="s">
        <v>575</v>
      </c>
      <c r="C1542" s="662" t="s">
        <v>4577</v>
      </c>
      <c r="D1542" s="743" t="s">
        <v>5978</v>
      </c>
      <c r="E1542" s="744" t="s">
        <v>4595</v>
      </c>
      <c r="F1542" s="662" t="s">
        <v>4572</v>
      </c>
      <c r="G1542" s="662" t="s">
        <v>5364</v>
      </c>
      <c r="H1542" s="662" t="s">
        <v>576</v>
      </c>
      <c r="I1542" s="662" t="s">
        <v>5881</v>
      </c>
      <c r="J1542" s="662" t="s">
        <v>5882</v>
      </c>
      <c r="K1542" s="662" t="s">
        <v>4969</v>
      </c>
      <c r="L1542" s="663">
        <v>0</v>
      </c>
      <c r="M1542" s="663">
        <v>0</v>
      </c>
      <c r="N1542" s="662">
        <v>3</v>
      </c>
      <c r="O1542" s="745">
        <v>1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50</v>
      </c>
      <c r="B1543" s="662" t="s">
        <v>575</v>
      </c>
      <c r="C1543" s="662" t="s">
        <v>4577</v>
      </c>
      <c r="D1543" s="743" t="s">
        <v>5978</v>
      </c>
      <c r="E1543" s="744" t="s">
        <v>4595</v>
      </c>
      <c r="F1543" s="662" t="s">
        <v>4572</v>
      </c>
      <c r="G1543" s="662" t="s">
        <v>5364</v>
      </c>
      <c r="H1543" s="662" t="s">
        <v>576</v>
      </c>
      <c r="I1543" s="662" t="s">
        <v>5798</v>
      </c>
      <c r="J1543" s="662" t="s">
        <v>5799</v>
      </c>
      <c r="K1543" s="662" t="s">
        <v>5800</v>
      </c>
      <c r="L1543" s="663">
        <v>0</v>
      </c>
      <c r="M1543" s="663">
        <v>0</v>
      </c>
      <c r="N1543" s="662">
        <v>3</v>
      </c>
      <c r="O1543" s="745">
        <v>3</v>
      </c>
      <c r="P1543" s="663">
        <v>0</v>
      </c>
      <c r="Q1543" s="678"/>
      <c r="R1543" s="662">
        <v>2</v>
      </c>
      <c r="S1543" s="678">
        <v>0.66666666666666663</v>
      </c>
      <c r="T1543" s="745">
        <v>2</v>
      </c>
      <c r="U1543" s="701">
        <v>0.66666666666666663</v>
      </c>
    </row>
    <row r="1544" spans="1:21" ht="14.4" customHeight="1" x14ac:dyDescent="0.3">
      <c r="A1544" s="661">
        <v>50</v>
      </c>
      <c r="B1544" s="662" t="s">
        <v>575</v>
      </c>
      <c r="C1544" s="662" t="s">
        <v>4577</v>
      </c>
      <c r="D1544" s="743" t="s">
        <v>5978</v>
      </c>
      <c r="E1544" s="744" t="s">
        <v>4595</v>
      </c>
      <c r="F1544" s="662" t="s">
        <v>4572</v>
      </c>
      <c r="G1544" s="662" t="s">
        <v>5364</v>
      </c>
      <c r="H1544" s="662" t="s">
        <v>576</v>
      </c>
      <c r="I1544" s="662" t="s">
        <v>5883</v>
      </c>
      <c r="J1544" s="662" t="s">
        <v>5882</v>
      </c>
      <c r="K1544" s="662" t="s">
        <v>2068</v>
      </c>
      <c r="L1544" s="663">
        <v>0</v>
      </c>
      <c r="M1544" s="663">
        <v>0</v>
      </c>
      <c r="N1544" s="662">
        <v>1</v>
      </c>
      <c r="O1544" s="745">
        <v>1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50</v>
      </c>
      <c r="B1545" s="662" t="s">
        <v>575</v>
      </c>
      <c r="C1545" s="662" t="s">
        <v>4577</v>
      </c>
      <c r="D1545" s="743" t="s">
        <v>5978</v>
      </c>
      <c r="E1545" s="744" t="s">
        <v>4595</v>
      </c>
      <c r="F1545" s="662" t="s">
        <v>4572</v>
      </c>
      <c r="G1545" s="662" t="s">
        <v>5364</v>
      </c>
      <c r="H1545" s="662" t="s">
        <v>576</v>
      </c>
      <c r="I1545" s="662" t="s">
        <v>5884</v>
      </c>
      <c r="J1545" s="662" t="s">
        <v>5799</v>
      </c>
      <c r="K1545" s="662" t="s">
        <v>5885</v>
      </c>
      <c r="L1545" s="663">
        <v>0</v>
      </c>
      <c r="M1545" s="663">
        <v>0</v>
      </c>
      <c r="N1545" s="662">
        <v>1</v>
      </c>
      <c r="O1545" s="745">
        <v>1</v>
      </c>
      <c r="P1545" s="663">
        <v>0</v>
      </c>
      <c r="Q1545" s="678"/>
      <c r="R1545" s="662">
        <v>1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50</v>
      </c>
      <c r="B1546" s="662" t="s">
        <v>575</v>
      </c>
      <c r="C1546" s="662" t="s">
        <v>4577</v>
      </c>
      <c r="D1546" s="743" t="s">
        <v>5978</v>
      </c>
      <c r="E1546" s="744" t="s">
        <v>4595</v>
      </c>
      <c r="F1546" s="662" t="s">
        <v>4572</v>
      </c>
      <c r="G1546" s="662" t="s">
        <v>5364</v>
      </c>
      <c r="H1546" s="662" t="s">
        <v>576</v>
      </c>
      <c r="I1546" s="662" t="s">
        <v>5886</v>
      </c>
      <c r="J1546" s="662" t="s">
        <v>5887</v>
      </c>
      <c r="K1546" s="662" t="s">
        <v>5888</v>
      </c>
      <c r="L1546" s="663">
        <v>0</v>
      </c>
      <c r="M1546" s="663">
        <v>0</v>
      </c>
      <c r="N1546" s="662">
        <v>1</v>
      </c>
      <c r="O1546" s="745">
        <v>1</v>
      </c>
      <c r="P1546" s="663">
        <v>0</v>
      </c>
      <c r="Q1546" s="678"/>
      <c r="R1546" s="662">
        <v>1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50</v>
      </c>
      <c r="B1547" s="662" t="s">
        <v>575</v>
      </c>
      <c r="C1547" s="662" t="s">
        <v>4577</v>
      </c>
      <c r="D1547" s="743" t="s">
        <v>5978</v>
      </c>
      <c r="E1547" s="744" t="s">
        <v>4595</v>
      </c>
      <c r="F1547" s="662" t="s">
        <v>4572</v>
      </c>
      <c r="G1547" s="662" t="s">
        <v>5250</v>
      </c>
      <c r="H1547" s="662" t="s">
        <v>576</v>
      </c>
      <c r="I1547" s="662" t="s">
        <v>5889</v>
      </c>
      <c r="J1547" s="662" t="s">
        <v>1020</v>
      </c>
      <c r="K1547" s="662" t="s">
        <v>5890</v>
      </c>
      <c r="L1547" s="663">
        <v>108.79</v>
      </c>
      <c r="M1547" s="663">
        <v>108.79</v>
      </c>
      <c r="N1547" s="662">
        <v>1</v>
      </c>
      <c r="O1547" s="745">
        <v>1</v>
      </c>
      <c r="P1547" s="663">
        <v>108.79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50</v>
      </c>
      <c r="B1548" s="662" t="s">
        <v>575</v>
      </c>
      <c r="C1548" s="662" t="s">
        <v>4577</v>
      </c>
      <c r="D1548" s="743" t="s">
        <v>5978</v>
      </c>
      <c r="E1548" s="744" t="s">
        <v>4595</v>
      </c>
      <c r="F1548" s="662" t="s">
        <v>4572</v>
      </c>
      <c r="G1548" s="662" t="s">
        <v>5250</v>
      </c>
      <c r="H1548" s="662" t="s">
        <v>576</v>
      </c>
      <c r="I1548" s="662" t="s">
        <v>952</v>
      </c>
      <c r="J1548" s="662" t="s">
        <v>1020</v>
      </c>
      <c r="K1548" s="662" t="s">
        <v>5527</v>
      </c>
      <c r="L1548" s="663">
        <v>123.3</v>
      </c>
      <c r="M1548" s="663">
        <v>123.3</v>
      </c>
      <c r="N1548" s="662">
        <v>1</v>
      </c>
      <c r="O1548" s="745">
        <v>1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50</v>
      </c>
      <c r="B1549" s="662" t="s">
        <v>575</v>
      </c>
      <c r="C1549" s="662" t="s">
        <v>4577</v>
      </c>
      <c r="D1549" s="743" t="s">
        <v>5978</v>
      </c>
      <c r="E1549" s="744" t="s">
        <v>4595</v>
      </c>
      <c r="F1549" s="662" t="s">
        <v>4572</v>
      </c>
      <c r="G1549" s="662" t="s">
        <v>5250</v>
      </c>
      <c r="H1549" s="662" t="s">
        <v>576</v>
      </c>
      <c r="I1549" s="662" t="s">
        <v>5252</v>
      </c>
      <c r="J1549" s="662" t="s">
        <v>1020</v>
      </c>
      <c r="K1549" s="662" t="s">
        <v>5253</v>
      </c>
      <c r="L1549" s="663">
        <v>0</v>
      </c>
      <c r="M1549" s="663">
        <v>0</v>
      </c>
      <c r="N1549" s="662">
        <v>1</v>
      </c>
      <c r="O1549" s="745">
        <v>1</v>
      </c>
      <c r="P1549" s="663"/>
      <c r="Q1549" s="678"/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50</v>
      </c>
      <c r="B1550" s="662" t="s">
        <v>575</v>
      </c>
      <c r="C1550" s="662" t="s">
        <v>4577</v>
      </c>
      <c r="D1550" s="743" t="s">
        <v>5978</v>
      </c>
      <c r="E1550" s="744" t="s">
        <v>4595</v>
      </c>
      <c r="F1550" s="662" t="s">
        <v>4572</v>
      </c>
      <c r="G1550" s="662" t="s">
        <v>5610</v>
      </c>
      <c r="H1550" s="662" t="s">
        <v>1772</v>
      </c>
      <c r="I1550" s="662" t="s">
        <v>3608</v>
      </c>
      <c r="J1550" s="662" t="s">
        <v>3609</v>
      </c>
      <c r="K1550" s="662" t="s">
        <v>1847</v>
      </c>
      <c r="L1550" s="663">
        <v>132</v>
      </c>
      <c r="M1550" s="663">
        <v>396</v>
      </c>
      <c r="N1550" s="662">
        <v>3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50</v>
      </c>
      <c r="B1551" s="662" t="s">
        <v>575</v>
      </c>
      <c r="C1551" s="662" t="s">
        <v>4577</v>
      </c>
      <c r="D1551" s="743" t="s">
        <v>5978</v>
      </c>
      <c r="E1551" s="744" t="s">
        <v>4595</v>
      </c>
      <c r="F1551" s="662" t="s">
        <v>4572</v>
      </c>
      <c r="G1551" s="662" t="s">
        <v>5484</v>
      </c>
      <c r="H1551" s="662" t="s">
        <v>1772</v>
      </c>
      <c r="I1551" s="662" t="s">
        <v>5485</v>
      </c>
      <c r="J1551" s="662" t="s">
        <v>5486</v>
      </c>
      <c r="K1551" s="662" t="s">
        <v>5487</v>
      </c>
      <c r="L1551" s="663">
        <v>556.04</v>
      </c>
      <c r="M1551" s="663">
        <v>556.04</v>
      </c>
      <c r="N1551" s="662">
        <v>1</v>
      </c>
      <c r="O1551" s="745">
        <v>0.5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50</v>
      </c>
      <c r="B1552" s="662" t="s">
        <v>575</v>
      </c>
      <c r="C1552" s="662" t="s">
        <v>4577</v>
      </c>
      <c r="D1552" s="743" t="s">
        <v>5978</v>
      </c>
      <c r="E1552" s="744" t="s">
        <v>4595</v>
      </c>
      <c r="F1552" s="662" t="s">
        <v>4572</v>
      </c>
      <c r="G1552" s="662" t="s">
        <v>5841</v>
      </c>
      <c r="H1552" s="662" t="s">
        <v>1772</v>
      </c>
      <c r="I1552" s="662" t="s">
        <v>5891</v>
      </c>
      <c r="J1552" s="662" t="s">
        <v>5892</v>
      </c>
      <c r="K1552" s="662" t="s">
        <v>5893</v>
      </c>
      <c r="L1552" s="663">
        <v>0</v>
      </c>
      <c r="M1552" s="663">
        <v>0</v>
      </c>
      <c r="N1552" s="662">
        <v>1</v>
      </c>
      <c r="O1552" s="745">
        <v>1</v>
      </c>
      <c r="P1552" s="663">
        <v>0</v>
      </c>
      <c r="Q1552" s="678"/>
      <c r="R1552" s="662">
        <v>1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50</v>
      </c>
      <c r="B1553" s="662" t="s">
        <v>575</v>
      </c>
      <c r="C1553" s="662" t="s">
        <v>4577</v>
      </c>
      <c r="D1553" s="743" t="s">
        <v>5978</v>
      </c>
      <c r="E1553" s="744" t="s">
        <v>4595</v>
      </c>
      <c r="F1553" s="662" t="s">
        <v>4572</v>
      </c>
      <c r="G1553" s="662" t="s">
        <v>5841</v>
      </c>
      <c r="H1553" s="662" t="s">
        <v>1772</v>
      </c>
      <c r="I1553" s="662" t="s">
        <v>5894</v>
      </c>
      <c r="J1553" s="662" t="s">
        <v>5895</v>
      </c>
      <c r="K1553" s="662" t="s">
        <v>5896</v>
      </c>
      <c r="L1553" s="663">
        <v>311.29000000000002</v>
      </c>
      <c r="M1553" s="663">
        <v>311.29000000000002</v>
      </c>
      <c r="N1553" s="662">
        <v>1</v>
      </c>
      <c r="O1553" s="745">
        <v>0.5</v>
      </c>
      <c r="P1553" s="663">
        <v>311.29000000000002</v>
      </c>
      <c r="Q1553" s="678">
        <v>1</v>
      </c>
      <c r="R1553" s="662">
        <v>1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50</v>
      </c>
      <c r="B1554" s="662" t="s">
        <v>575</v>
      </c>
      <c r="C1554" s="662" t="s">
        <v>4577</v>
      </c>
      <c r="D1554" s="743" t="s">
        <v>5978</v>
      </c>
      <c r="E1554" s="744" t="s">
        <v>4595</v>
      </c>
      <c r="F1554" s="662" t="s">
        <v>4572</v>
      </c>
      <c r="G1554" s="662" t="s">
        <v>5220</v>
      </c>
      <c r="H1554" s="662" t="s">
        <v>576</v>
      </c>
      <c r="I1554" s="662" t="s">
        <v>5897</v>
      </c>
      <c r="J1554" s="662" t="s">
        <v>772</v>
      </c>
      <c r="K1554" s="662" t="s">
        <v>5898</v>
      </c>
      <c r="L1554" s="663">
        <v>0</v>
      </c>
      <c r="M1554" s="663">
        <v>0</v>
      </c>
      <c r="N1554" s="662">
        <v>1</v>
      </c>
      <c r="O1554" s="745">
        <v>1</v>
      </c>
      <c r="P1554" s="663"/>
      <c r="Q1554" s="678"/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50</v>
      </c>
      <c r="B1555" s="662" t="s">
        <v>575</v>
      </c>
      <c r="C1555" s="662" t="s">
        <v>4577</v>
      </c>
      <c r="D1555" s="743" t="s">
        <v>5978</v>
      </c>
      <c r="E1555" s="744" t="s">
        <v>4595</v>
      </c>
      <c r="F1555" s="662" t="s">
        <v>4572</v>
      </c>
      <c r="G1555" s="662" t="s">
        <v>4606</v>
      </c>
      <c r="H1555" s="662" t="s">
        <v>576</v>
      </c>
      <c r="I1555" s="662" t="s">
        <v>1008</v>
      </c>
      <c r="J1555" s="662" t="s">
        <v>4608</v>
      </c>
      <c r="K1555" s="662" t="s">
        <v>4610</v>
      </c>
      <c r="L1555" s="663">
        <v>63.7</v>
      </c>
      <c r="M1555" s="663">
        <v>254.8</v>
      </c>
      <c r="N1555" s="662">
        <v>4</v>
      </c>
      <c r="O1555" s="745">
        <v>2</v>
      </c>
      <c r="P1555" s="663">
        <v>127.4</v>
      </c>
      <c r="Q1555" s="678">
        <v>0.5</v>
      </c>
      <c r="R1555" s="662">
        <v>2</v>
      </c>
      <c r="S1555" s="678">
        <v>0.5</v>
      </c>
      <c r="T1555" s="745">
        <v>1.5</v>
      </c>
      <c r="U1555" s="701">
        <v>0.75</v>
      </c>
    </row>
    <row r="1556" spans="1:21" ht="14.4" customHeight="1" x14ac:dyDescent="0.3">
      <c r="A1556" s="661">
        <v>50</v>
      </c>
      <c r="B1556" s="662" t="s">
        <v>575</v>
      </c>
      <c r="C1556" s="662" t="s">
        <v>4577</v>
      </c>
      <c r="D1556" s="743" t="s">
        <v>5978</v>
      </c>
      <c r="E1556" s="744" t="s">
        <v>4595</v>
      </c>
      <c r="F1556" s="662" t="s">
        <v>4572</v>
      </c>
      <c r="G1556" s="662" t="s">
        <v>4830</v>
      </c>
      <c r="H1556" s="662" t="s">
        <v>576</v>
      </c>
      <c r="I1556" s="662" t="s">
        <v>689</v>
      </c>
      <c r="J1556" s="662" t="s">
        <v>690</v>
      </c>
      <c r="K1556" s="662" t="s">
        <v>4833</v>
      </c>
      <c r="L1556" s="663">
        <v>46.25</v>
      </c>
      <c r="M1556" s="663">
        <v>46.25</v>
      </c>
      <c r="N1556" s="662">
        <v>1</v>
      </c>
      <c r="O1556" s="745">
        <v>1</v>
      </c>
      <c r="P1556" s="663">
        <v>46.25</v>
      </c>
      <c r="Q1556" s="678">
        <v>1</v>
      </c>
      <c r="R1556" s="662">
        <v>1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50</v>
      </c>
      <c r="B1557" s="662" t="s">
        <v>575</v>
      </c>
      <c r="C1557" s="662" t="s">
        <v>4577</v>
      </c>
      <c r="D1557" s="743" t="s">
        <v>5978</v>
      </c>
      <c r="E1557" s="744" t="s">
        <v>4595</v>
      </c>
      <c r="F1557" s="662" t="s">
        <v>4572</v>
      </c>
      <c r="G1557" s="662" t="s">
        <v>4839</v>
      </c>
      <c r="H1557" s="662" t="s">
        <v>576</v>
      </c>
      <c r="I1557" s="662" t="s">
        <v>5899</v>
      </c>
      <c r="J1557" s="662" t="s">
        <v>5900</v>
      </c>
      <c r="K1557" s="662" t="s">
        <v>1897</v>
      </c>
      <c r="L1557" s="663">
        <v>0</v>
      </c>
      <c r="M1557" s="663">
        <v>0</v>
      </c>
      <c r="N1557" s="662">
        <v>1</v>
      </c>
      <c r="O1557" s="745">
        <v>0.5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50</v>
      </c>
      <c r="B1558" s="662" t="s">
        <v>575</v>
      </c>
      <c r="C1558" s="662" t="s">
        <v>4577</v>
      </c>
      <c r="D1558" s="743" t="s">
        <v>5978</v>
      </c>
      <c r="E1558" s="744" t="s">
        <v>4595</v>
      </c>
      <c r="F1558" s="662" t="s">
        <v>4572</v>
      </c>
      <c r="G1558" s="662" t="s">
        <v>5901</v>
      </c>
      <c r="H1558" s="662" t="s">
        <v>576</v>
      </c>
      <c r="I1558" s="662" t="s">
        <v>5902</v>
      </c>
      <c r="J1558" s="662" t="s">
        <v>5903</v>
      </c>
      <c r="K1558" s="662" t="s">
        <v>5904</v>
      </c>
      <c r="L1558" s="663">
        <v>90</v>
      </c>
      <c r="M1558" s="663">
        <v>90</v>
      </c>
      <c r="N1558" s="662">
        <v>1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50</v>
      </c>
      <c r="B1559" s="662" t="s">
        <v>575</v>
      </c>
      <c r="C1559" s="662" t="s">
        <v>4577</v>
      </c>
      <c r="D1559" s="743" t="s">
        <v>5978</v>
      </c>
      <c r="E1559" s="744" t="s">
        <v>4595</v>
      </c>
      <c r="F1559" s="662" t="s">
        <v>4572</v>
      </c>
      <c r="G1559" s="662" t="s">
        <v>4847</v>
      </c>
      <c r="H1559" s="662" t="s">
        <v>576</v>
      </c>
      <c r="I1559" s="662" t="s">
        <v>908</v>
      </c>
      <c r="J1559" s="662" t="s">
        <v>909</v>
      </c>
      <c r="K1559" s="662" t="s">
        <v>4848</v>
      </c>
      <c r="L1559" s="663">
        <v>156.77000000000001</v>
      </c>
      <c r="M1559" s="663">
        <v>313.54000000000002</v>
      </c>
      <c r="N1559" s="662">
        <v>2</v>
      </c>
      <c r="O1559" s="745">
        <v>1.5</v>
      </c>
      <c r="P1559" s="663">
        <v>156.77000000000001</v>
      </c>
      <c r="Q1559" s="678">
        <v>0.5</v>
      </c>
      <c r="R1559" s="662">
        <v>1</v>
      </c>
      <c r="S1559" s="678">
        <v>0.5</v>
      </c>
      <c r="T1559" s="745">
        <v>0.5</v>
      </c>
      <c r="U1559" s="701">
        <v>0.33333333333333331</v>
      </c>
    </row>
    <row r="1560" spans="1:21" ht="14.4" customHeight="1" x14ac:dyDescent="0.3">
      <c r="A1560" s="661">
        <v>50</v>
      </c>
      <c r="B1560" s="662" t="s">
        <v>575</v>
      </c>
      <c r="C1560" s="662" t="s">
        <v>4577</v>
      </c>
      <c r="D1560" s="743" t="s">
        <v>5978</v>
      </c>
      <c r="E1560" s="744" t="s">
        <v>4595</v>
      </c>
      <c r="F1560" s="662" t="s">
        <v>4572</v>
      </c>
      <c r="G1560" s="662" t="s">
        <v>4847</v>
      </c>
      <c r="H1560" s="662" t="s">
        <v>576</v>
      </c>
      <c r="I1560" s="662" t="s">
        <v>908</v>
      </c>
      <c r="J1560" s="662" t="s">
        <v>909</v>
      </c>
      <c r="K1560" s="662" t="s">
        <v>4848</v>
      </c>
      <c r="L1560" s="663">
        <v>107.27</v>
      </c>
      <c r="M1560" s="663">
        <v>643.62</v>
      </c>
      <c r="N1560" s="662">
        <v>6</v>
      </c>
      <c r="O1560" s="745">
        <v>3.5</v>
      </c>
      <c r="P1560" s="663">
        <v>321.81</v>
      </c>
      <c r="Q1560" s="678">
        <v>0.5</v>
      </c>
      <c r="R1560" s="662">
        <v>3</v>
      </c>
      <c r="S1560" s="678">
        <v>0.5</v>
      </c>
      <c r="T1560" s="745">
        <v>1</v>
      </c>
      <c r="U1560" s="701">
        <v>0.2857142857142857</v>
      </c>
    </row>
    <row r="1561" spans="1:21" ht="14.4" customHeight="1" x14ac:dyDescent="0.3">
      <c r="A1561" s="661">
        <v>50</v>
      </c>
      <c r="B1561" s="662" t="s">
        <v>575</v>
      </c>
      <c r="C1561" s="662" t="s">
        <v>4577</v>
      </c>
      <c r="D1561" s="743" t="s">
        <v>5978</v>
      </c>
      <c r="E1561" s="744" t="s">
        <v>4595</v>
      </c>
      <c r="F1561" s="662" t="s">
        <v>4572</v>
      </c>
      <c r="G1561" s="662" t="s">
        <v>4613</v>
      </c>
      <c r="H1561" s="662" t="s">
        <v>576</v>
      </c>
      <c r="I1561" s="662" t="s">
        <v>843</v>
      </c>
      <c r="J1561" s="662" t="s">
        <v>844</v>
      </c>
      <c r="K1561" s="662" t="s">
        <v>845</v>
      </c>
      <c r="L1561" s="663">
        <v>40.340000000000003</v>
      </c>
      <c r="M1561" s="663">
        <v>80.680000000000007</v>
      </c>
      <c r="N1561" s="662">
        <v>2</v>
      </c>
      <c r="O1561" s="745">
        <v>0.5</v>
      </c>
      <c r="P1561" s="663"/>
      <c r="Q1561" s="678">
        <v>0</v>
      </c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50</v>
      </c>
      <c r="B1562" s="662" t="s">
        <v>575</v>
      </c>
      <c r="C1562" s="662" t="s">
        <v>4577</v>
      </c>
      <c r="D1562" s="743" t="s">
        <v>5978</v>
      </c>
      <c r="E1562" s="744" t="s">
        <v>4595</v>
      </c>
      <c r="F1562" s="662" t="s">
        <v>4572</v>
      </c>
      <c r="G1562" s="662" t="s">
        <v>4613</v>
      </c>
      <c r="H1562" s="662" t="s">
        <v>576</v>
      </c>
      <c r="I1562" s="662" t="s">
        <v>5905</v>
      </c>
      <c r="J1562" s="662" t="s">
        <v>5906</v>
      </c>
      <c r="K1562" s="662" t="s">
        <v>2000</v>
      </c>
      <c r="L1562" s="663">
        <v>32.270000000000003</v>
      </c>
      <c r="M1562" s="663">
        <v>32.270000000000003</v>
      </c>
      <c r="N1562" s="662">
        <v>1</v>
      </c>
      <c r="O1562" s="745">
        <v>0.5</v>
      </c>
      <c r="P1562" s="663">
        <v>32.270000000000003</v>
      </c>
      <c r="Q1562" s="678">
        <v>1</v>
      </c>
      <c r="R1562" s="662">
        <v>1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50</v>
      </c>
      <c r="B1563" s="662" t="s">
        <v>575</v>
      </c>
      <c r="C1563" s="662" t="s">
        <v>4577</v>
      </c>
      <c r="D1563" s="743" t="s">
        <v>5978</v>
      </c>
      <c r="E1563" s="744" t="s">
        <v>4595</v>
      </c>
      <c r="F1563" s="662" t="s">
        <v>4572</v>
      </c>
      <c r="G1563" s="662" t="s">
        <v>5907</v>
      </c>
      <c r="H1563" s="662" t="s">
        <v>576</v>
      </c>
      <c r="I1563" s="662" t="s">
        <v>2383</v>
      </c>
      <c r="J1563" s="662" t="s">
        <v>2384</v>
      </c>
      <c r="K1563" s="662" t="s">
        <v>5908</v>
      </c>
      <c r="L1563" s="663">
        <v>0</v>
      </c>
      <c r="M1563" s="663">
        <v>0</v>
      </c>
      <c r="N1563" s="662">
        <v>2</v>
      </c>
      <c r="O1563" s="745">
        <v>2</v>
      </c>
      <c r="P1563" s="663">
        <v>0</v>
      </c>
      <c r="Q1563" s="678"/>
      <c r="R1563" s="662">
        <v>1</v>
      </c>
      <c r="S1563" s="678">
        <v>0.5</v>
      </c>
      <c r="T1563" s="745">
        <v>1</v>
      </c>
      <c r="U1563" s="701">
        <v>0.5</v>
      </c>
    </row>
    <row r="1564" spans="1:21" ht="14.4" customHeight="1" x14ac:dyDescent="0.3">
      <c r="A1564" s="661">
        <v>50</v>
      </c>
      <c r="B1564" s="662" t="s">
        <v>575</v>
      </c>
      <c r="C1564" s="662" t="s">
        <v>4577</v>
      </c>
      <c r="D1564" s="743" t="s">
        <v>5978</v>
      </c>
      <c r="E1564" s="744" t="s">
        <v>4595</v>
      </c>
      <c r="F1564" s="662" t="s">
        <v>4572</v>
      </c>
      <c r="G1564" s="662" t="s">
        <v>5375</v>
      </c>
      <c r="H1564" s="662" t="s">
        <v>576</v>
      </c>
      <c r="I1564" s="662" t="s">
        <v>5909</v>
      </c>
      <c r="J1564" s="662" t="s">
        <v>5377</v>
      </c>
      <c r="K1564" s="662" t="s">
        <v>5910</v>
      </c>
      <c r="L1564" s="663">
        <v>102.63</v>
      </c>
      <c r="M1564" s="663">
        <v>307.89</v>
      </c>
      <c r="N1564" s="662">
        <v>3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50</v>
      </c>
      <c r="B1565" s="662" t="s">
        <v>575</v>
      </c>
      <c r="C1565" s="662" t="s">
        <v>4577</v>
      </c>
      <c r="D1565" s="743" t="s">
        <v>5978</v>
      </c>
      <c r="E1565" s="744" t="s">
        <v>4595</v>
      </c>
      <c r="F1565" s="662" t="s">
        <v>4572</v>
      </c>
      <c r="G1565" s="662" t="s">
        <v>4857</v>
      </c>
      <c r="H1565" s="662" t="s">
        <v>576</v>
      </c>
      <c r="I1565" s="662" t="s">
        <v>5911</v>
      </c>
      <c r="J1565" s="662" t="s">
        <v>4859</v>
      </c>
      <c r="K1565" s="662" t="s">
        <v>5912</v>
      </c>
      <c r="L1565" s="663">
        <v>0</v>
      </c>
      <c r="M1565" s="663">
        <v>0</v>
      </c>
      <c r="N1565" s="662">
        <v>1</v>
      </c>
      <c r="O1565" s="745">
        <v>1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50</v>
      </c>
      <c r="B1566" s="662" t="s">
        <v>575</v>
      </c>
      <c r="C1566" s="662" t="s">
        <v>4577</v>
      </c>
      <c r="D1566" s="743" t="s">
        <v>5978</v>
      </c>
      <c r="E1566" s="744" t="s">
        <v>4595</v>
      </c>
      <c r="F1566" s="662" t="s">
        <v>4572</v>
      </c>
      <c r="G1566" s="662" t="s">
        <v>5913</v>
      </c>
      <c r="H1566" s="662" t="s">
        <v>576</v>
      </c>
      <c r="I1566" s="662" t="s">
        <v>5914</v>
      </c>
      <c r="J1566" s="662" t="s">
        <v>5915</v>
      </c>
      <c r="K1566" s="662" t="s">
        <v>1524</v>
      </c>
      <c r="L1566" s="663">
        <v>0</v>
      </c>
      <c r="M1566" s="663">
        <v>0</v>
      </c>
      <c r="N1566" s="662">
        <v>1</v>
      </c>
      <c r="O1566" s="745">
        <v>0.5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50</v>
      </c>
      <c r="B1567" s="662" t="s">
        <v>575</v>
      </c>
      <c r="C1567" s="662" t="s">
        <v>4577</v>
      </c>
      <c r="D1567" s="743" t="s">
        <v>5978</v>
      </c>
      <c r="E1567" s="744" t="s">
        <v>4595</v>
      </c>
      <c r="F1567" s="662" t="s">
        <v>4572</v>
      </c>
      <c r="G1567" s="662" t="s">
        <v>4618</v>
      </c>
      <c r="H1567" s="662" t="s">
        <v>1772</v>
      </c>
      <c r="I1567" s="662" t="s">
        <v>2099</v>
      </c>
      <c r="J1567" s="662" t="s">
        <v>2100</v>
      </c>
      <c r="K1567" s="662" t="s">
        <v>2101</v>
      </c>
      <c r="L1567" s="663">
        <v>93.43</v>
      </c>
      <c r="M1567" s="663">
        <v>1121.1600000000001</v>
      </c>
      <c r="N1567" s="662">
        <v>12</v>
      </c>
      <c r="O1567" s="745">
        <v>3</v>
      </c>
      <c r="P1567" s="663">
        <v>280.29000000000002</v>
      </c>
      <c r="Q1567" s="678">
        <v>0.25</v>
      </c>
      <c r="R1567" s="662">
        <v>3</v>
      </c>
      <c r="S1567" s="678">
        <v>0.25</v>
      </c>
      <c r="T1567" s="745">
        <v>0.5</v>
      </c>
      <c r="U1567" s="701">
        <v>0.16666666666666666</v>
      </c>
    </row>
    <row r="1568" spans="1:21" ht="14.4" customHeight="1" x14ac:dyDescent="0.3">
      <c r="A1568" s="661">
        <v>50</v>
      </c>
      <c r="B1568" s="662" t="s">
        <v>575</v>
      </c>
      <c r="C1568" s="662" t="s">
        <v>4577</v>
      </c>
      <c r="D1568" s="743" t="s">
        <v>5978</v>
      </c>
      <c r="E1568" s="744" t="s">
        <v>4595</v>
      </c>
      <c r="F1568" s="662" t="s">
        <v>4572</v>
      </c>
      <c r="G1568" s="662" t="s">
        <v>4618</v>
      </c>
      <c r="H1568" s="662" t="s">
        <v>1772</v>
      </c>
      <c r="I1568" s="662" t="s">
        <v>2118</v>
      </c>
      <c r="J1568" s="662" t="s">
        <v>2100</v>
      </c>
      <c r="K1568" s="662" t="s">
        <v>2119</v>
      </c>
      <c r="L1568" s="663">
        <v>186.87</v>
      </c>
      <c r="M1568" s="663">
        <v>373.74</v>
      </c>
      <c r="N1568" s="662">
        <v>2</v>
      </c>
      <c r="O1568" s="745">
        <v>0.5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50</v>
      </c>
      <c r="B1569" s="662" t="s">
        <v>575</v>
      </c>
      <c r="C1569" s="662" t="s">
        <v>4577</v>
      </c>
      <c r="D1569" s="743" t="s">
        <v>5978</v>
      </c>
      <c r="E1569" s="744" t="s">
        <v>4595</v>
      </c>
      <c r="F1569" s="662" t="s">
        <v>4572</v>
      </c>
      <c r="G1569" s="662" t="s">
        <v>5472</v>
      </c>
      <c r="H1569" s="662" t="s">
        <v>576</v>
      </c>
      <c r="I1569" s="662" t="s">
        <v>2379</v>
      </c>
      <c r="J1569" s="662" t="s">
        <v>2380</v>
      </c>
      <c r="K1569" s="662" t="s">
        <v>5473</v>
      </c>
      <c r="L1569" s="663">
        <v>0</v>
      </c>
      <c r="M1569" s="663">
        <v>0</v>
      </c>
      <c r="N1569" s="662">
        <v>1</v>
      </c>
      <c r="O1569" s="745">
        <v>1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50</v>
      </c>
      <c r="B1570" s="662" t="s">
        <v>575</v>
      </c>
      <c r="C1570" s="662" t="s">
        <v>4577</v>
      </c>
      <c r="D1570" s="743" t="s">
        <v>5978</v>
      </c>
      <c r="E1570" s="744" t="s">
        <v>4595</v>
      </c>
      <c r="F1570" s="662" t="s">
        <v>4572</v>
      </c>
      <c r="G1570" s="662" t="s">
        <v>5528</v>
      </c>
      <c r="H1570" s="662" t="s">
        <v>576</v>
      </c>
      <c r="I1570" s="662" t="s">
        <v>881</v>
      </c>
      <c r="J1570" s="662" t="s">
        <v>5551</v>
      </c>
      <c r="K1570" s="662" t="s">
        <v>5552</v>
      </c>
      <c r="L1570" s="663">
        <v>73.989999999999995</v>
      </c>
      <c r="M1570" s="663">
        <v>73.989999999999995</v>
      </c>
      <c r="N1570" s="662">
        <v>1</v>
      </c>
      <c r="O1570" s="745">
        <v>0.5</v>
      </c>
      <c r="P1570" s="663">
        <v>73.989999999999995</v>
      </c>
      <c r="Q1570" s="678">
        <v>1</v>
      </c>
      <c r="R1570" s="662">
        <v>1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50</v>
      </c>
      <c r="B1571" s="662" t="s">
        <v>575</v>
      </c>
      <c r="C1571" s="662" t="s">
        <v>4577</v>
      </c>
      <c r="D1571" s="743" t="s">
        <v>5978</v>
      </c>
      <c r="E1571" s="744" t="s">
        <v>4595</v>
      </c>
      <c r="F1571" s="662" t="s">
        <v>4572</v>
      </c>
      <c r="G1571" s="662" t="s">
        <v>4621</v>
      </c>
      <c r="H1571" s="662" t="s">
        <v>576</v>
      </c>
      <c r="I1571" s="662" t="s">
        <v>4622</v>
      </c>
      <c r="J1571" s="662" t="s">
        <v>4623</v>
      </c>
      <c r="K1571" s="662" t="s">
        <v>1792</v>
      </c>
      <c r="L1571" s="663">
        <v>0</v>
      </c>
      <c r="M1571" s="663">
        <v>0</v>
      </c>
      <c r="N1571" s="662">
        <v>6</v>
      </c>
      <c r="O1571" s="745">
        <v>1.5</v>
      </c>
      <c r="P1571" s="663">
        <v>0</v>
      </c>
      <c r="Q1571" s="678"/>
      <c r="R1571" s="662">
        <v>3</v>
      </c>
      <c r="S1571" s="678">
        <v>0.5</v>
      </c>
      <c r="T1571" s="745">
        <v>0.5</v>
      </c>
      <c r="U1571" s="701">
        <v>0.33333333333333331</v>
      </c>
    </row>
    <row r="1572" spans="1:21" ht="14.4" customHeight="1" x14ac:dyDescent="0.3">
      <c r="A1572" s="661">
        <v>50</v>
      </c>
      <c r="B1572" s="662" t="s">
        <v>575</v>
      </c>
      <c r="C1572" s="662" t="s">
        <v>4577</v>
      </c>
      <c r="D1572" s="743" t="s">
        <v>5978</v>
      </c>
      <c r="E1572" s="744" t="s">
        <v>4595</v>
      </c>
      <c r="F1572" s="662" t="s">
        <v>4572</v>
      </c>
      <c r="G1572" s="662" t="s">
        <v>4621</v>
      </c>
      <c r="H1572" s="662" t="s">
        <v>576</v>
      </c>
      <c r="I1572" s="662" t="s">
        <v>1119</v>
      </c>
      <c r="J1572" s="662" t="s">
        <v>1110</v>
      </c>
      <c r="K1572" s="662" t="s">
        <v>845</v>
      </c>
      <c r="L1572" s="663">
        <v>26.37</v>
      </c>
      <c r="M1572" s="663">
        <v>52.74</v>
      </c>
      <c r="N1572" s="662">
        <v>2</v>
      </c>
      <c r="O1572" s="745">
        <v>1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50</v>
      </c>
      <c r="B1573" s="662" t="s">
        <v>575</v>
      </c>
      <c r="C1573" s="662" t="s">
        <v>4577</v>
      </c>
      <c r="D1573" s="743" t="s">
        <v>5978</v>
      </c>
      <c r="E1573" s="744" t="s">
        <v>4595</v>
      </c>
      <c r="F1573" s="662" t="s">
        <v>4572</v>
      </c>
      <c r="G1573" s="662" t="s">
        <v>4621</v>
      </c>
      <c r="H1573" s="662" t="s">
        <v>576</v>
      </c>
      <c r="I1573" s="662" t="s">
        <v>1109</v>
      </c>
      <c r="J1573" s="662" t="s">
        <v>1110</v>
      </c>
      <c r="K1573" s="662" t="s">
        <v>1111</v>
      </c>
      <c r="L1573" s="663">
        <v>52.75</v>
      </c>
      <c r="M1573" s="663">
        <v>52.75</v>
      </c>
      <c r="N1573" s="662">
        <v>1</v>
      </c>
      <c r="O1573" s="745">
        <v>0.5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50</v>
      </c>
      <c r="B1574" s="662" t="s">
        <v>575</v>
      </c>
      <c r="C1574" s="662" t="s">
        <v>4577</v>
      </c>
      <c r="D1574" s="743" t="s">
        <v>5978</v>
      </c>
      <c r="E1574" s="744" t="s">
        <v>4595</v>
      </c>
      <c r="F1574" s="662" t="s">
        <v>4572</v>
      </c>
      <c r="G1574" s="662" t="s">
        <v>4621</v>
      </c>
      <c r="H1574" s="662" t="s">
        <v>576</v>
      </c>
      <c r="I1574" s="662" t="s">
        <v>5652</v>
      </c>
      <c r="J1574" s="662" t="s">
        <v>5103</v>
      </c>
      <c r="K1574" s="662" t="s">
        <v>5653</v>
      </c>
      <c r="L1574" s="663">
        <v>52.75</v>
      </c>
      <c r="M1574" s="663">
        <v>52.75</v>
      </c>
      <c r="N1574" s="662">
        <v>1</v>
      </c>
      <c r="O1574" s="745">
        <v>0.5</v>
      </c>
      <c r="P1574" s="663">
        <v>52.75</v>
      </c>
      <c r="Q1574" s="678">
        <v>1</v>
      </c>
      <c r="R1574" s="662">
        <v>1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50</v>
      </c>
      <c r="B1575" s="662" t="s">
        <v>575</v>
      </c>
      <c r="C1575" s="662" t="s">
        <v>4577</v>
      </c>
      <c r="D1575" s="743" t="s">
        <v>5978</v>
      </c>
      <c r="E1575" s="744" t="s">
        <v>4595</v>
      </c>
      <c r="F1575" s="662" t="s">
        <v>4572</v>
      </c>
      <c r="G1575" s="662" t="s">
        <v>4621</v>
      </c>
      <c r="H1575" s="662" t="s">
        <v>576</v>
      </c>
      <c r="I1575" s="662" t="s">
        <v>5916</v>
      </c>
      <c r="J1575" s="662" t="s">
        <v>4623</v>
      </c>
      <c r="K1575" s="662" t="s">
        <v>1092</v>
      </c>
      <c r="L1575" s="663">
        <v>58.62</v>
      </c>
      <c r="M1575" s="663">
        <v>58.62</v>
      </c>
      <c r="N1575" s="662">
        <v>1</v>
      </c>
      <c r="O1575" s="745">
        <v>0.5</v>
      </c>
      <c r="P1575" s="663">
        <v>58.62</v>
      </c>
      <c r="Q1575" s="678">
        <v>1</v>
      </c>
      <c r="R1575" s="662">
        <v>1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50</v>
      </c>
      <c r="B1576" s="662" t="s">
        <v>575</v>
      </c>
      <c r="C1576" s="662" t="s">
        <v>4577</v>
      </c>
      <c r="D1576" s="743" t="s">
        <v>5978</v>
      </c>
      <c r="E1576" s="744" t="s">
        <v>4595</v>
      </c>
      <c r="F1576" s="662" t="s">
        <v>4572</v>
      </c>
      <c r="G1576" s="662" t="s">
        <v>5917</v>
      </c>
      <c r="H1576" s="662" t="s">
        <v>576</v>
      </c>
      <c r="I1576" s="662" t="s">
        <v>912</v>
      </c>
      <c r="J1576" s="662" t="s">
        <v>5918</v>
      </c>
      <c r="K1576" s="662" t="s">
        <v>5919</v>
      </c>
      <c r="L1576" s="663">
        <v>88.76</v>
      </c>
      <c r="M1576" s="663">
        <v>266.28000000000003</v>
      </c>
      <c r="N1576" s="662">
        <v>3</v>
      </c>
      <c r="O1576" s="745">
        <v>2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50</v>
      </c>
      <c r="B1577" s="662" t="s">
        <v>575</v>
      </c>
      <c r="C1577" s="662" t="s">
        <v>4577</v>
      </c>
      <c r="D1577" s="743" t="s">
        <v>5978</v>
      </c>
      <c r="E1577" s="744" t="s">
        <v>4595</v>
      </c>
      <c r="F1577" s="662" t="s">
        <v>4572</v>
      </c>
      <c r="G1577" s="662" t="s">
        <v>4879</v>
      </c>
      <c r="H1577" s="662" t="s">
        <v>1772</v>
      </c>
      <c r="I1577" s="662" t="s">
        <v>1808</v>
      </c>
      <c r="J1577" s="662" t="s">
        <v>4337</v>
      </c>
      <c r="K1577" s="662" t="s">
        <v>4338</v>
      </c>
      <c r="L1577" s="663">
        <v>93.71</v>
      </c>
      <c r="M1577" s="663">
        <v>281.13</v>
      </c>
      <c r="N1577" s="662">
        <v>3</v>
      </c>
      <c r="O1577" s="745">
        <v>0.5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50</v>
      </c>
      <c r="B1578" s="662" t="s">
        <v>575</v>
      </c>
      <c r="C1578" s="662" t="s">
        <v>4577</v>
      </c>
      <c r="D1578" s="743" t="s">
        <v>5978</v>
      </c>
      <c r="E1578" s="744" t="s">
        <v>4595</v>
      </c>
      <c r="F1578" s="662" t="s">
        <v>4572</v>
      </c>
      <c r="G1578" s="662" t="s">
        <v>4879</v>
      </c>
      <c r="H1578" s="662" t="s">
        <v>1772</v>
      </c>
      <c r="I1578" s="662" t="s">
        <v>1808</v>
      </c>
      <c r="J1578" s="662" t="s">
        <v>4337</v>
      </c>
      <c r="K1578" s="662" t="s">
        <v>4338</v>
      </c>
      <c r="L1578" s="663">
        <v>57.64</v>
      </c>
      <c r="M1578" s="663">
        <v>172.92000000000002</v>
      </c>
      <c r="N1578" s="662">
        <v>3</v>
      </c>
      <c r="O1578" s="745">
        <v>1</v>
      </c>
      <c r="P1578" s="663">
        <v>172.92000000000002</v>
      </c>
      <c r="Q1578" s="678">
        <v>1</v>
      </c>
      <c r="R1578" s="662">
        <v>3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50</v>
      </c>
      <c r="B1579" s="662" t="s">
        <v>575</v>
      </c>
      <c r="C1579" s="662" t="s">
        <v>4577</v>
      </c>
      <c r="D1579" s="743" t="s">
        <v>5978</v>
      </c>
      <c r="E1579" s="744" t="s">
        <v>4595</v>
      </c>
      <c r="F1579" s="662" t="s">
        <v>4572</v>
      </c>
      <c r="G1579" s="662" t="s">
        <v>4627</v>
      </c>
      <c r="H1579" s="662" t="s">
        <v>1772</v>
      </c>
      <c r="I1579" s="662" t="s">
        <v>4882</v>
      </c>
      <c r="J1579" s="662" t="s">
        <v>2787</v>
      </c>
      <c r="K1579" s="662" t="s">
        <v>4883</v>
      </c>
      <c r="L1579" s="663">
        <v>46.07</v>
      </c>
      <c r="M1579" s="663">
        <v>92.14</v>
      </c>
      <c r="N1579" s="662">
        <v>2</v>
      </c>
      <c r="O1579" s="745">
        <v>1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50</v>
      </c>
      <c r="B1580" s="662" t="s">
        <v>575</v>
      </c>
      <c r="C1580" s="662" t="s">
        <v>4577</v>
      </c>
      <c r="D1580" s="743" t="s">
        <v>5978</v>
      </c>
      <c r="E1580" s="744" t="s">
        <v>4595</v>
      </c>
      <c r="F1580" s="662" t="s">
        <v>4572</v>
      </c>
      <c r="G1580" s="662" t="s">
        <v>4627</v>
      </c>
      <c r="H1580" s="662" t="s">
        <v>1772</v>
      </c>
      <c r="I1580" s="662" t="s">
        <v>2786</v>
      </c>
      <c r="J1580" s="662" t="s">
        <v>2787</v>
      </c>
      <c r="K1580" s="662" t="s">
        <v>2788</v>
      </c>
      <c r="L1580" s="663">
        <v>46.07</v>
      </c>
      <c r="M1580" s="663">
        <v>46.07</v>
      </c>
      <c r="N1580" s="662">
        <v>1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50</v>
      </c>
      <c r="B1581" s="662" t="s">
        <v>575</v>
      </c>
      <c r="C1581" s="662" t="s">
        <v>4577</v>
      </c>
      <c r="D1581" s="743" t="s">
        <v>5978</v>
      </c>
      <c r="E1581" s="744" t="s">
        <v>4595</v>
      </c>
      <c r="F1581" s="662" t="s">
        <v>4572</v>
      </c>
      <c r="G1581" s="662" t="s">
        <v>5920</v>
      </c>
      <c r="H1581" s="662" t="s">
        <v>576</v>
      </c>
      <c r="I1581" s="662" t="s">
        <v>5921</v>
      </c>
      <c r="J1581" s="662" t="s">
        <v>5922</v>
      </c>
      <c r="K1581" s="662" t="s">
        <v>5923</v>
      </c>
      <c r="L1581" s="663">
        <v>1216.71</v>
      </c>
      <c r="M1581" s="663">
        <v>1216.71</v>
      </c>
      <c r="N1581" s="662">
        <v>1</v>
      </c>
      <c r="O1581" s="745">
        <v>0.5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50</v>
      </c>
      <c r="B1582" s="662" t="s">
        <v>575</v>
      </c>
      <c r="C1582" s="662" t="s">
        <v>4577</v>
      </c>
      <c r="D1582" s="743" t="s">
        <v>5978</v>
      </c>
      <c r="E1582" s="744" t="s">
        <v>4595</v>
      </c>
      <c r="F1582" s="662" t="s">
        <v>4572</v>
      </c>
      <c r="G1582" s="662" t="s">
        <v>4630</v>
      </c>
      <c r="H1582" s="662" t="s">
        <v>576</v>
      </c>
      <c r="I1582" s="662" t="s">
        <v>802</v>
      </c>
      <c r="J1582" s="662" t="s">
        <v>803</v>
      </c>
      <c r="K1582" s="662" t="s">
        <v>5279</v>
      </c>
      <c r="L1582" s="663">
        <v>38.04</v>
      </c>
      <c r="M1582" s="663">
        <v>38.04</v>
      </c>
      <c r="N1582" s="662">
        <v>1</v>
      </c>
      <c r="O1582" s="745">
        <v>0.5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50</v>
      </c>
      <c r="B1583" s="662" t="s">
        <v>575</v>
      </c>
      <c r="C1583" s="662" t="s">
        <v>4577</v>
      </c>
      <c r="D1583" s="743" t="s">
        <v>5978</v>
      </c>
      <c r="E1583" s="744" t="s">
        <v>4595</v>
      </c>
      <c r="F1583" s="662" t="s">
        <v>4572</v>
      </c>
      <c r="G1583" s="662" t="s">
        <v>4630</v>
      </c>
      <c r="H1583" s="662" t="s">
        <v>576</v>
      </c>
      <c r="I1583" s="662" t="s">
        <v>1315</v>
      </c>
      <c r="J1583" s="662" t="s">
        <v>4719</v>
      </c>
      <c r="K1583" s="662" t="s">
        <v>5125</v>
      </c>
      <c r="L1583" s="663">
        <v>234.07</v>
      </c>
      <c r="M1583" s="663">
        <v>234.07</v>
      </c>
      <c r="N1583" s="662">
        <v>1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50</v>
      </c>
      <c r="B1584" s="662" t="s">
        <v>575</v>
      </c>
      <c r="C1584" s="662" t="s">
        <v>4577</v>
      </c>
      <c r="D1584" s="743" t="s">
        <v>5978</v>
      </c>
      <c r="E1584" s="744" t="s">
        <v>4595</v>
      </c>
      <c r="F1584" s="662" t="s">
        <v>4572</v>
      </c>
      <c r="G1584" s="662" t="s">
        <v>4630</v>
      </c>
      <c r="H1584" s="662" t="s">
        <v>576</v>
      </c>
      <c r="I1584" s="662" t="s">
        <v>4634</v>
      </c>
      <c r="J1584" s="662" t="s">
        <v>1301</v>
      </c>
      <c r="K1584" s="662" t="s">
        <v>4635</v>
      </c>
      <c r="L1584" s="663">
        <v>0</v>
      </c>
      <c r="M1584" s="663">
        <v>0</v>
      </c>
      <c r="N1584" s="662">
        <v>1</v>
      </c>
      <c r="O1584" s="745">
        <v>0.5</v>
      </c>
      <c r="P1584" s="663">
        <v>0</v>
      </c>
      <c r="Q1584" s="678"/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50</v>
      </c>
      <c r="B1585" s="662" t="s">
        <v>575</v>
      </c>
      <c r="C1585" s="662" t="s">
        <v>4577</v>
      </c>
      <c r="D1585" s="743" t="s">
        <v>5978</v>
      </c>
      <c r="E1585" s="744" t="s">
        <v>4595</v>
      </c>
      <c r="F1585" s="662" t="s">
        <v>4572</v>
      </c>
      <c r="G1585" s="662" t="s">
        <v>4630</v>
      </c>
      <c r="H1585" s="662" t="s">
        <v>576</v>
      </c>
      <c r="I1585" s="662" t="s">
        <v>638</v>
      </c>
      <c r="J1585" s="662" t="s">
        <v>639</v>
      </c>
      <c r="K1585" s="662" t="s">
        <v>640</v>
      </c>
      <c r="L1585" s="663">
        <v>117.03</v>
      </c>
      <c r="M1585" s="663">
        <v>117.03</v>
      </c>
      <c r="N1585" s="662">
        <v>1</v>
      </c>
      <c r="O1585" s="745">
        <v>0.5</v>
      </c>
      <c r="P1585" s="663">
        <v>117.03</v>
      </c>
      <c r="Q1585" s="678">
        <v>1</v>
      </c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50</v>
      </c>
      <c r="B1586" s="662" t="s">
        <v>575</v>
      </c>
      <c r="C1586" s="662" t="s">
        <v>4577</v>
      </c>
      <c r="D1586" s="743" t="s">
        <v>5978</v>
      </c>
      <c r="E1586" s="744" t="s">
        <v>4595</v>
      </c>
      <c r="F1586" s="662" t="s">
        <v>4572</v>
      </c>
      <c r="G1586" s="662" t="s">
        <v>5500</v>
      </c>
      <c r="H1586" s="662" t="s">
        <v>576</v>
      </c>
      <c r="I1586" s="662" t="s">
        <v>5681</v>
      </c>
      <c r="J1586" s="662" t="s">
        <v>5682</v>
      </c>
      <c r="K1586" s="662" t="s">
        <v>5683</v>
      </c>
      <c r="L1586" s="663">
        <v>141.04</v>
      </c>
      <c r="M1586" s="663">
        <v>141.04</v>
      </c>
      <c r="N1586" s="662">
        <v>1</v>
      </c>
      <c r="O1586" s="745">
        <v>1</v>
      </c>
      <c r="P1586" s="663">
        <v>141.04</v>
      </c>
      <c r="Q1586" s="678">
        <v>1</v>
      </c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50</v>
      </c>
      <c r="B1587" s="662" t="s">
        <v>575</v>
      </c>
      <c r="C1587" s="662" t="s">
        <v>4577</v>
      </c>
      <c r="D1587" s="743" t="s">
        <v>5978</v>
      </c>
      <c r="E1587" s="744" t="s">
        <v>4595</v>
      </c>
      <c r="F1587" s="662" t="s">
        <v>4572</v>
      </c>
      <c r="G1587" s="662" t="s">
        <v>5500</v>
      </c>
      <c r="H1587" s="662" t="s">
        <v>576</v>
      </c>
      <c r="I1587" s="662" t="s">
        <v>5924</v>
      </c>
      <c r="J1587" s="662" t="s">
        <v>5682</v>
      </c>
      <c r="K1587" s="662" t="s">
        <v>5925</v>
      </c>
      <c r="L1587" s="663">
        <v>0</v>
      </c>
      <c r="M1587" s="663">
        <v>0</v>
      </c>
      <c r="N1587" s="662">
        <v>1</v>
      </c>
      <c r="O1587" s="745">
        <v>1</v>
      </c>
      <c r="P1587" s="663"/>
      <c r="Q1587" s="678"/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50</v>
      </c>
      <c r="B1588" s="662" t="s">
        <v>575</v>
      </c>
      <c r="C1588" s="662" t="s">
        <v>4577</v>
      </c>
      <c r="D1588" s="743" t="s">
        <v>5978</v>
      </c>
      <c r="E1588" s="744" t="s">
        <v>4595</v>
      </c>
      <c r="F1588" s="662" t="s">
        <v>4572</v>
      </c>
      <c r="G1588" s="662" t="s">
        <v>4636</v>
      </c>
      <c r="H1588" s="662" t="s">
        <v>1772</v>
      </c>
      <c r="I1588" s="662" t="s">
        <v>2025</v>
      </c>
      <c r="J1588" s="662" t="s">
        <v>1821</v>
      </c>
      <c r="K1588" s="662" t="s">
        <v>4362</v>
      </c>
      <c r="L1588" s="663">
        <v>543.39</v>
      </c>
      <c r="M1588" s="663">
        <v>1086.78</v>
      </c>
      <c r="N1588" s="662">
        <v>2</v>
      </c>
      <c r="O1588" s="745">
        <v>2</v>
      </c>
      <c r="P1588" s="663">
        <v>543.39</v>
      </c>
      <c r="Q1588" s="678">
        <v>0.5</v>
      </c>
      <c r="R1588" s="662">
        <v>1</v>
      </c>
      <c r="S1588" s="678">
        <v>0.5</v>
      </c>
      <c r="T1588" s="745">
        <v>1</v>
      </c>
      <c r="U1588" s="701">
        <v>0.5</v>
      </c>
    </row>
    <row r="1589" spans="1:21" ht="14.4" customHeight="1" x14ac:dyDescent="0.3">
      <c r="A1589" s="661">
        <v>50</v>
      </c>
      <c r="B1589" s="662" t="s">
        <v>575</v>
      </c>
      <c r="C1589" s="662" t="s">
        <v>4577</v>
      </c>
      <c r="D1589" s="743" t="s">
        <v>5978</v>
      </c>
      <c r="E1589" s="744" t="s">
        <v>4595</v>
      </c>
      <c r="F1589" s="662" t="s">
        <v>4572</v>
      </c>
      <c r="G1589" s="662" t="s">
        <v>4636</v>
      </c>
      <c r="H1589" s="662" t="s">
        <v>1772</v>
      </c>
      <c r="I1589" s="662" t="s">
        <v>4929</v>
      </c>
      <c r="J1589" s="662" t="s">
        <v>1821</v>
      </c>
      <c r="K1589" s="662" t="s">
        <v>4930</v>
      </c>
      <c r="L1589" s="663">
        <v>163.01</v>
      </c>
      <c r="M1589" s="663">
        <v>163.01</v>
      </c>
      <c r="N1589" s="662">
        <v>1</v>
      </c>
      <c r="O1589" s="745">
        <v>1</v>
      </c>
      <c r="P1589" s="663">
        <v>163.01</v>
      </c>
      <c r="Q1589" s="678">
        <v>1</v>
      </c>
      <c r="R1589" s="662">
        <v>1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50</v>
      </c>
      <c r="B1590" s="662" t="s">
        <v>575</v>
      </c>
      <c r="C1590" s="662" t="s">
        <v>4577</v>
      </c>
      <c r="D1590" s="743" t="s">
        <v>5978</v>
      </c>
      <c r="E1590" s="744" t="s">
        <v>4595</v>
      </c>
      <c r="F1590" s="662" t="s">
        <v>4572</v>
      </c>
      <c r="G1590" s="662" t="s">
        <v>4636</v>
      </c>
      <c r="H1590" s="662" t="s">
        <v>1772</v>
      </c>
      <c r="I1590" s="662" t="s">
        <v>1820</v>
      </c>
      <c r="J1590" s="662" t="s">
        <v>1821</v>
      </c>
      <c r="K1590" s="662" t="s">
        <v>4360</v>
      </c>
      <c r="L1590" s="663">
        <v>815.1</v>
      </c>
      <c r="M1590" s="663">
        <v>2445.3000000000002</v>
      </c>
      <c r="N1590" s="662">
        <v>3</v>
      </c>
      <c r="O1590" s="745">
        <v>2</v>
      </c>
      <c r="P1590" s="663">
        <v>2445.3000000000002</v>
      </c>
      <c r="Q1590" s="678">
        <v>1</v>
      </c>
      <c r="R1590" s="662">
        <v>3</v>
      </c>
      <c r="S1590" s="678">
        <v>1</v>
      </c>
      <c r="T1590" s="745">
        <v>2</v>
      </c>
      <c r="U1590" s="701">
        <v>1</v>
      </c>
    </row>
    <row r="1591" spans="1:21" ht="14.4" customHeight="1" x14ac:dyDescent="0.3">
      <c r="A1591" s="661">
        <v>50</v>
      </c>
      <c r="B1591" s="662" t="s">
        <v>575</v>
      </c>
      <c r="C1591" s="662" t="s">
        <v>4577</v>
      </c>
      <c r="D1591" s="743" t="s">
        <v>5978</v>
      </c>
      <c r="E1591" s="744" t="s">
        <v>4595</v>
      </c>
      <c r="F1591" s="662" t="s">
        <v>4572</v>
      </c>
      <c r="G1591" s="662" t="s">
        <v>4636</v>
      </c>
      <c r="H1591" s="662" t="s">
        <v>1772</v>
      </c>
      <c r="I1591" s="662" t="s">
        <v>4933</v>
      </c>
      <c r="J1591" s="662" t="s">
        <v>1879</v>
      </c>
      <c r="K1591" s="662" t="s">
        <v>4934</v>
      </c>
      <c r="L1591" s="663">
        <v>369.5</v>
      </c>
      <c r="M1591" s="663">
        <v>369.5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50</v>
      </c>
      <c r="B1592" s="662" t="s">
        <v>575</v>
      </c>
      <c r="C1592" s="662" t="s">
        <v>4577</v>
      </c>
      <c r="D1592" s="743" t="s">
        <v>5978</v>
      </c>
      <c r="E1592" s="744" t="s">
        <v>4595</v>
      </c>
      <c r="F1592" s="662" t="s">
        <v>4572</v>
      </c>
      <c r="G1592" s="662" t="s">
        <v>5926</v>
      </c>
      <c r="H1592" s="662" t="s">
        <v>576</v>
      </c>
      <c r="I1592" s="662" t="s">
        <v>5927</v>
      </c>
      <c r="J1592" s="662" t="s">
        <v>3372</v>
      </c>
      <c r="K1592" s="662" t="s">
        <v>3373</v>
      </c>
      <c r="L1592" s="663">
        <v>0</v>
      </c>
      <c r="M1592" s="663">
        <v>0</v>
      </c>
      <c r="N1592" s="662">
        <v>2</v>
      </c>
      <c r="O1592" s="745">
        <v>1</v>
      </c>
      <c r="P1592" s="663"/>
      <c r="Q1592" s="678"/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50</v>
      </c>
      <c r="B1593" s="662" t="s">
        <v>575</v>
      </c>
      <c r="C1593" s="662" t="s">
        <v>4577</v>
      </c>
      <c r="D1593" s="743" t="s">
        <v>5978</v>
      </c>
      <c r="E1593" s="744" t="s">
        <v>4595</v>
      </c>
      <c r="F1593" s="662" t="s">
        <v>4572</v>
      </c>
      <c r="G1593" s="662" t="s">
        <v>5333</v>
      </c>
      <c r="H1593" s="662" t="s">
        <v>576</v>
      </c>
      <c r="I1593" s="662" t="s">
        <v>2681</v>
      </c>
      <c r="J1593" s="662" t="s">
        <v>1791</v>
      </c>
      <c r="K1593" s="662" t="s">
        <v>5532</v>
      </c>
      <c r="L1593" s="663">
        <v>48.42</v>
      </c>
      <c r="M1593" s="663">
        <v>96.84</v>
      </c>
      <c r="N1593" s="662">
        <v>2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50</v>
      </c>
      <c r="B1594" s="662" t="s">
        <v>575</v>
      </c>
      <c r="C1594" s="662" t="s">
        <v>4577</v>
      </c>
      <c r="D1594" s="743" t="s">
        <v>5978</v>
      </c>
      <c r="E1594" s="744" t="s">
        <v>4595</v>
      </c>
      <c r="F1594" s="662" t="s">
        <v>4572</v>
      </c>
      <c r="G1594" s="662" t="s">
        <v>4637</v>
      </c>
      <c r="H1594" s="662" t="s">
        <v>1772</v>
      </c>
      <c r="I1594" s="662" t="s">
        <v>2006</v>
      </c>
      <c r="J1594" s="662" t="s">
        <v>2007</v>
      </c>
      <c r="K1594" s="662" t="s">
        <v>1610</v>
      </c>
      <c r="L1594" s="663">
        <v>36.86</v>
      </c>
      <c r="M1594" s="663">
        <v>110.58</v>
      </c>
      <c r="N1594" s="662">
        <v>3</v>
      </c>
      <c r="O1594" s="745">
        <v>1</v>
      </c>
      <c r="P1594" s="663">
        <v>110.58</v>
      </c>
      <c r="Q1594" s="678">
        <v>1</v>
      </c>
      <c r="R1594" s="662">
        <v>3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50</v>
      </c>
      <c r="B1595" s="662" t="s">
        <v>575</v>
      </c>
      <c r="C1595" s="662" t="s">
        <v>4577</v>
      </c>
      <c r="D1595" s="743" t="s">
        <v>5978</v>
      </c>
      <c r="E1595" s="744" t="s">
        <v>4595</v>
      </c>
      <c r="F1595" s="662" t="s">
        <v>4572</v>
      </c>
      <c r="G1595" s="662" t="s">
        <v>4637</v>
      </c>
      <c r="H1595" s="662" t="s">
        <v>1772</v>
      </c>
      <c r="I1595" s="662" t="s">
        <v>2074</v>
      </c>
      <c r="J1595" s="662" t="s">
        <v>2007</v>
      </c>
      <c r="K1595" s="662" t="s">
        <v>2075</v>
      </c>
      <c r="L1595" s="663">
        <v>176.58</v>
      </c>
      <c r="M1595" s="663">
        <v>353.16</v>
      </c>
      <c r="N1595" s="662">
        <v>2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50</v>
      </c>
      <c r="B1596" s="662" t="s">
        <v>575</v>
      </c>
      <c r="C1596" s="662" t="s">
        <v>4577</v>
      </c>
      <c r="D1596" s="743" t="s">
        <v>5978</v>
      </c>
      <c r="E1596" s="744" t="s">
        <v>4595</v>
      </c>
      <c r="F1596" s="662" t="s">
        <v>4572</v>
      </c>
      <c r="G1596" s="662" t="s">
        <v>4637</v>
      </c>
      <c r="H1596" s="662" t="s">
        <v>1772</v>
      </c>
      <c r="I1596" s="662" t="s">
        <v>2074</v>
      </c>
      <c r="J1596" s="662" t="s">
        <v>2007</v>
      </c>
      <c r="K1596" s="662" t="s">
        <v>2075</v>
      </c>
      <c r="L1596" s="663">
        <v>122.87</v>
      </c>
      <c r="M1596" s="663">
        <v>122.87</v>
      </c>
      <c r="N1596" s="662">
        <v>1</v>
      </c>
      <c r="O1596" s="745">
        <v>1</v>
      </c>
      <c r="P1596" s="663">
        <v>122.87</v>
      </c>
      <c r="Q1596" s="678">
        <v>1</v>
      </c>
      <c r="R1596" s="662">
        <v>1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50</v>
      </c>
      <c r="B1597" s="662" t="s">
        <v>575</v>
      </c>
      <c r="C1597" s="662" t="s">
        <v>4577</v>
      </c>
      <c r="D1597" s="743" t="s">
        <v>5978</v>
      </c>
      <c r="E1597" s="744" t="s">
        <v>4595</v>
      </c>
      <c r="F1597" s="662" t="s">
        <v>4572</v>
      </c>
      <c r="G1597" s="662" t="s">
        <v>4637</v>
      </c>
      <c r="H1597" s="662" t="s">
        <v>1772</v>
      </c>
      <c r="I1597" s="662" t="s">
        <v>2074</v>
      </c>
      <c r="J1597" s="662" t="s">
        <v>2007</v>
      </c>
      <c r="K1597" s="662" t="s">
        <v>2075</v>
      </c>
      <c r="L1597" s="663">
        <v>103.64</v>
      </c>
      <c r="M1597" s="663">
        <v>103.64</v>
      </c>
      <c r="N1597" s="662">
        <v>1</v>
      </c>
      <c r="O1597" s="745">
        <v>0.5</v>
      </c>
      <c r="P1597" s="663">
        <v>103.64</v>
      </c>
      <c r="Q1597" s="678">
        <v>1</v>
      </c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50</v>
      </c>
      <c r="B1598" s="662" t="s">
        <v>575</v>
      </c>
      <c r="C1598" s="662" t="s">
        <v>4577</v>
      </c>
      <c r="D1598" s="743" t="s">
        <v>5978</v>
      </c>
      <c r="E1598" s="744" t="s">
        <v>4595</v>
      </c>
      <c r="F1598" s="662" t="s">
        <v>4572</v>
      </c>
      <c r="G1598" s="662" t="s">
        <v>4641</v>
      </c>
      <c r="H1598" s="662" t="s">
        <v>576</v>
      </c>
      <c r="I1598" s="662" t="s">
        <v>5694</v>
      </c>
      <c r="J1598" s="662" t="s">
        <v>4643</v>
      </c>
      <c r="K1598" s="662" t="s">
        <v>788</v>
      </c>
      <c r="L1598" s="663">
        <v>185.26</v>
      </c>
      <c r="M1598" s="663">
        <v>185.26</v>
      </c>
      <c r="N1598" s="662">
        <v>1</v>
      </c>
      <c r="O1598" s="745">
        <v>0.5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50</v>
      </c>
      <c r="B1599" s="662" t="s">
        <v>575</v>
      </c>
      <c r="C1599" s="662" t="s">
        <v>4577</v>
      </c>
      <c r="D1599" s="743" t="s">
        <v>5978</v>
      </c>
      <c r="E1599" s="744" t="s">
        <v>4595</v>
      </c>
      <c r="F1599" s="662" t="s">
        <v>4572</v>
      </c>
      <c r="G1599" s="662" t="s">
        <v>5928</v>
      </c>
      <c r="H1599" s="662" t="s">
        <v>576</v>
      </c>
      <c r="I1599" s="662" t="s">
        <v>5929</v>
      </c>
      <c r="J1599" s="662" t="s">
        <v>5930</v>
      </c>
      <c r="K1599" s="662" t="s">
        <v>5931</v>
      </c>
      <c r="L1599" s="663">
        <v>246.04</v>
      </c>
      <c r="M1599" s="663">
        <v>246.04</v>
      </c>
      <c r="N1599" s="662">
        <v>1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50</v>
      </c>
      <c r="B1600" s="662" t="s">
        <v>575</v>
      </c>
      <c r="C1600" s="662" t="s">
        <v>4577</v>
      </c>
      <c r="D1600" s="743" t="s">
        <v>5978</v>
      </c>
      <c r="E1600" s="744" t="s">
        <v>4595</v>
      </c>
      <c r="F1600" s="662" t="s">
        <v>4572</v>
      </c>
      <c r="G1600" s="662" t="s">
        <v>4644</v>
      </c>
      <c r="H1600" s="662" t="s">
        <v>1772</v>
      </c>
      <c r="I1600" s="662" t="s">
        <v>1773</v>
      </c>
      <c r="J1600" s="662" t="s">
        <v>623</v>
      </c>
      <c r="K1600" s="662" t="s">
        <v>1774</v>
      </c>
      <c r="L1600" s="663">
        <v>102.93</v>
      </c>
      <c r="M1600" s="663">
        <v>102.93</v>
      </c>
      <c r="N1600" s="662">
        <v>1</v>
      </c>
      <c r="O1600" s="745">
        <v>1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50</v>
      </c>
      <c r="B1601" s="662" t="s">
        <v>575</v>
      </c>
      <c r="C1601" s="662" t="s">
        <v>4577</v>
      </c>
      <c r="D1601" s="743" t="s">
        <v>5978</v>
      </c>
      <c r="E1601" s="744" t="s">
        <v>4595</v>
      </c>
      <c r="F1601" s="662" t="s">
        <v>4572</v>
      </c>
      <c r="G1601" s="662" t="s">
        <v>4647</v>
      </c>
      <c r="H1601" s="662" t="s">
        <v>1772</v>
      </c>
      <c r="I1601" s="662" t="s">
        <v>1913</v>
      </c>
      <c r="J1601" s="662" t="s">
        <v>1914</v>
      </c>
      <c r="K1601" s="662" t="s">
        <v>1402</v>
      </c>
      <c r="L1601" s="663">
        <v>48.27</v>
      </c>
      <c r="M1601" s="663">
        <v>48.27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50</v>
      </c>
      <c r="B1602" s="662" t="s">
        <v>575</v>
      </c>
      <c r="C1602" s="662" t="s">
        <v>4577</v>
      </c>
      <c r="D1602" s="743" t="s">
        <v>5978</v>
      </c>
      <c r="E1602" s="744" t="s">
        <v>4595</v>
      </c>
      <c r="F1602" s="662" t="s">
        <v>4572</v>
      </c>
      <c r="G1602" s="662" t="s">
        <v>4647</v>
      </c>
      <c r="H1602" s="662" t="s">
        <v>1772</v>
      </c>
      <c r="I1602" s="662" t="s">
        <v>1916</v>
      </c>
      <c r="J1602" s="662" t="s">
        <v>1914</v>
      </c>
      <c r="K1602" s="662" t="s">
        <v>1917</v>
      </c>
      <c r="L1602" s="663">
        <v>144.81</v>
      </c>
      <c r="M1602" s="663">
        <v>434.43</v>
      </c>
      <c r="N1602" s="662">
        <v>3</v>
      </c>
      <c r="O1602" s="745">
        <v>2.5</v>
      </c>
      <c r="P1602" s="663">
        <v>144.81</v>
      </c>
      <c r="Q1602" s="678">
        <v>0.33333333333333331</v>
      </c>
      <c r="R1602" s="662">
        <v>1</v>
      </c>
      <c r="S1602" s="678">
        <v>0.33333333333333331</v>
      </c>
      <c r="T1602" s="745">
        <v>1</v>
      </c>
      <c r="U1602" s="701">
        <v>0.4</v>
      </c>
    </row>
    <row r="1603" spans="1:21" ht="14.4" customHeight="1" x14ac:dyDescent="0.3">
      <c r="A1603" s="661">
        <v>50</v>
      </c>
      <c r="B1603" s="662" t="s">
        <v>575</v>
      </c>
      <c r="C1603" s="662" t="s">
        <v>4577</v>
      </c>
      <c r="D1603" s="743" t="s">
        <v>5978</v>
      </c>
      <c r="E1603" s="744" t="s">
        <v>4595</v>
      </c>
      <c r="F1603" s="662" t="s">
        <v>4572</v>
      </c>
      <c r="G1603" s="662" t="s">
        <v>4725</v>
      </c>
      <c r="H1603" s="662" t="s">
        <v>1772</v>
      </c>
      <c r="I1603" s="662" t="s">
        <v>1998</v>
      </c>
      <c r="J1603" s="662" t="s">
        <v>1999</v>
      </c>
      <c r="K1603" s="662" t="s">
        <v>2000</v>
      </c>
      <c r="L1603" s="663">
        <v>204.76</v>
      </c>
      <c r="M1603" s="663">
        <v>204.76</v>
      </c>
      <c r="N1603" s="662">
        <v>1</v>
      </c>
      <c r="O1603" s="745">
        <v>0.5</v>
      </c>
      <c r="P1603" s="663">
        <v>204.76</v>
      </c>
      <c r="Q1603" s="678">
        <v>1</v>
      </c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50</v>
      </c>
      <c r="B1604" s="662" t="s">
        <v>575</v>
      </c>
      <c r="C1604" s="662" t="s">
        <v>4577</v>
      </c>
      <c r="D1604" s="743" t="s">
        <v>5978</v>
      </c>
      <c r="E1604" s="744" t="s">
        <v>4595</v>
      </c>
      <c r="F1604" s="662" t="s">
        <v>4572</v>
      </c>
      <c r="G1604" s="662" t="s">
        <v>4725</v>
      </c>
      <c r="H1604" s="662" t="s">
        <v>1772</v>
      </c>
      <c r="I1604" s="662" t="s">
        <v>5702</v>
      </c>
      <c r="J1604" s="662" t="s">
        <v>1999</v>
      </c>
      <c r="K1604" s="662" t="s">
        <v>1933</v>
      </c>
      <c r="L1604" s="663">
        <v>614.29999999999995</v>
      </c>
      <c r="M1604" s="663">
        <v>614.29999999999995</v>
      </c>
      <c r="N1604" s="662">
        <v>1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50</v>
      </c>
      <c r="B1605" s="662" t="s">
        <v>575</v>
      </c>
      <c r="C1605" s="662" t="s">
        <v>4577</v>
      </c>
      <c r="D1605" s="743" t="s">
        <v>5978</v>
      </c>
      <c r="E1605" s="744" t="s">
        <v>4595</v>
      </c>
      <c r="F1605" s="662" t="s">
        <v>4572</v>
      </c>
      <c r="G1605" s="662" t="s">
        <v>4648</v>
      </c>
      <c r="H1605" s="662" t="s">
        <v>1772</v>
      </c>
      <c r="I1605" s="662" t="s">
        <v>1996</v>
      </c>
      <c r="J1605" s="662" t="s">
        <v>4388</v>
      </c>
      <c r="K1605" s="662" t="s">
        <v>1691</v>
      </c>
      <c r="L1605" s="663">
        <v>291.82</v>
      </c>
      <c r="M1605" s="663">
        <v>291.82</v>
      </c>
      <c r="N1605" s="662">
        <v>1</v>
      </c>
      <c r="O1605" s="745">
        <v>0.5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50</v>
      </c>
      <c r="B1606" s="662" t="s">
        <v>575</v>
      </c>
      <c r="C1606" s="662" t="s">
        <v>4577</v>
      </c>
      <c r="D1606" s="743" t="s">
        <v>5978</v>
      </c>
      <c r="E1606" s="744" t="s">
        <v>4595</v>
      </c>
      <c r="F1606" s="662" t="s">
        <v>4572</v>
      </c>
      <c r="G1606" s="662" t="s">
        <v>4648</v>
      </c>
      <c r="H1606" s="662" t="s">
        <v>1772</v>
      </c>
      <c r="I1606" s="662" t="s">
        <v>2054</v>
      </c>
      <c r="J1606" s="662" t="s">
        <v>2055</v>
      </c>
      <c r="K1606" s="662" t="s">
        <v>1691</v>
      </c>
      <c r="L1606" s="663">
        <v>583.62</v>
      </c>
      <c r="M1606" s="663">
        <v>583.62</v>
      </c>
      <c r="N1606" s="662">
        <v>1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50</v>
      </c>
      <c r="B1607" s="662" t="s">
        <v>575</v>
      </c>
      <c r="C1607" s="662" t="s">
        <v>4577</v>
      </c>
      <c r="D1607" s="743" t="s">
        <v>5978</v>
      </c>
      <c r="E1607" s="744" t="s">
        <v>4595</v>
      </c>
      <c r="F1607" s="662" t="s">
        <v>4572</v>
      </c>
      <c r="G1607" s="662" t="s">
        <v>5932</v>
      </c>
      <c r="H1607" s="662" t="s">
        <v>576</v>
      </c>
      <c r="I1607" s="662" t="s">
        <v>5933</v>
      </c>
      <c r="J1607" s="662" t="s">
        <v>5934</v>
      </c>
      <c r="K1607" s="662" t="s">
        <v>5935</v>
      </c>
      <c r="L1607" s="663">
        <v>184.44</v>
      </c>
      <c r="M1607" s="663">
        <v>184.44</v>
      </c>
      <c r="N1607" s="662">
        <v>1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50</v>
      </c>
      <c r="B1608" s="662" t="s">
        <v>575</v>
      </c>
      <c r="C1608" s="662" t="s">
        <v>4577</v>
      </c>
      <c r="D1608" s="743" t="s">
        <v>5978</v>
      </c>
      <c r="E1608" s="744" t="s">
        <v>4595</v>
      </c>
      <c r="F1608" s="662" t="s">
        <v>4572</v>
      </c>
      <c r="G1608" s="662" t="s">
        <v>4949</v>
      </c>
      <c r="H1608" s="662" t="s">
        <v>576</v>
      </c>
      <c r="I1608" s="662" t="s">
        <v>1364</v>
      </c>
      <c r="J1608" s="662" t="s">
        <v>4952</v>
      </c>
      <c r="K1608" s="662" t="s">
        <v>1624</v>
      </c>
      <c r="L1608" s="663">
        <v>99.11</v>
      </c>
      <c r="M1608" s="663">
        <v>99.11</v>
      </c>
      <c r="N1608" s="662">
        <v>1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50</v>
      </c>
      <c r="B1609" s="662" t="s">
        <v>575</v>
      </c>
      <c r="C1609" s="662" t="s">
        <v>4577</v>
      </c>
      <c r="D1609" s="743" t="s">
        <v>5978</v>
      </c>
      <c r="E1609" s="744" t="s">
        <v>4595</v>
      </c>
      <c r="F1609" s="662" t="s">
        <v>4572</v>
      </c>
      <c r="G1609" s="662" t="s">
        <v>4949</v>
      </c>
      <c r="H1609" s="662" t="s">
        <v>576</v>
      </c>
      <c r="I1609" s="662" t="s">
        <v>5936</v>
      </c>
      <c r="J1609" s="662" t="s">
        <v>5937</v>
      </c>
      <c r="K1609" s="662" t="s">
        <v>5938</v>
      </c>
      <c r="L1609" s="663">
        <v>218.41</v>
      </c>
      <c r="M1609" s="663">
        <v>218.41</v>
      </c>
      <c r="N1609" s="662">
        <v>1</v>
      </c>
      <c r="O1609" s="745">
        <v>0.5</v>
      </c>
      <c r="P1609" s="663">
        <v>218.41</v>
      </c>
      <c r="Q1609" s="678">
        <v>1</v>
      </c>
      <c r="R1609" s="662">
        <v>1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50</v>
      </c>
      <c r="B1610" s="662" t="s">
        <v>575</v>
      </c>
      <c r="C1610" s="662" t="s">
        <v>4577</v>
      </c>
      <c r="D1610" s="743" t="s">
        <v>5978</v>
      </c>
      <c r="E1610" s="744" t="s">
        <v>4595</v>
      </c>
      <c r="F1610" s="662" t="s">
        <v>4572</v>
      </c>
      <c r="G1610" s="662" t="s">
        <v>5157</v>
      </c>
      <c r="H1610" s="662" t="s">
        <v>1772</v>
      </c>
      <c r="I1610" s="662" t="s">
        <v>5404</v>
      </c>
      <c r="J1610" s="662" t="s">
        <v>5405</v>
      </c>
      <c r="K1610" s="662" t="s">
        <v>5160</v>
      </c>
      <c r="L1610" s="663">
        <v>160.1</v>
      </c>
      <c r="M1610" s="663">
        <v>960.59999999999991</v>
      </c>
      <c r="N1610" s="662">
        <v>6</v>
      </c>
      <c r="O1610" s="745">
        <v>2</v>
      </c>
      <c r="P1610" s="663">
        <v>960.59999999999991</v>
      </c>
      <c r="Q1610" s="678">
        <v>1</v>
      </c>
      <c r="R1610" s="662">
        <v>6</v>
      </c>
      <c r="S1610" s="678">
        <v>1</v>
      </c>
      <c r="T1610" s="745">
        <v>2</v>
      </c>
      <c r="U1610" s="701">
        <v>1</v>
      </c>
    </row>
    <row r="1611" spans="1:21" ht="14.4" customHeight="1" x14ac:dyDescent="0.3">
      <c r="A1611" s="661">
        <v>50</v>
      </c>
      <c r="B1611" s="662" t="s">
        <v>575</v>
      </c>
      <c r="C1611" s="662" t="s">
        <v>4577</v>
      </c>
      <c r="D1611" s="743" t="s">
        <v>5978</v>
      </c>
      <c r="E1611" s="744" t="s">
        <v>4595</v>
      </c>
      <c r="F1611" s="662" t="s">
        <v>4572</v>
      </c>
      <c r="G1611" s="662" t="s">
        <v>5157</v>
      </c>
      <c r="H1611" s="662" t="s">
        <v>576</v>
      </c>
      <c r="I1611" s="662" t="s">
        <v>5406</v>
      </c>
      <c r="J1611" s="662" t="s">
        <v>5407</v>
      </c>
      <c r="K1611" s="662" t="s">
        <v>5408</v>
      </c>
      <c r="L1611" s="663">
        <v>320.20999999999998</v>
      </c>
      <c r="M1611" s="663">
        <v>320.20999999999998</v>
      </c>
      <c r="N1611" s="662">
        <v>1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50</v>
      </c>
      <c r="B1612" s="662" t="s">
        <v>575</v>
      </c>
      <c r="C1612" s="662" t="s">
        <v>4577</v>
      </c>
      <c r="D1612" s="743" t="s">
        <v>5978</v>
      </c>
      <c r="E1612" s="744" t="s">
        <v>4595</v>
      </c>
      <c r="F1612" s="662" t="s">
        <v>4572</v>
      </c>
      <c r="G1612" s="662" t="s">
        <v>4650</v>
      </c>
      <c r="H1612" s="662" t="s">
        <v>1772</v>
      </c>
      <c r="I1612" s="662" t="s">
        <v>1805</v>
      </c>
      <c r="J1612" s="662" t="s">
        <v>4385</v>
      </c>
      <c r="K1612" s="662" t="s">
        <v>1136</v>
      </c>
      <c r="L1612" s="663">
        <v>96.53</v>
      </c>
      <c r="M1612" s="663">
        <v>289.59000000000003</v>
      </c>
      <c r="N1612" s="662">
        <v>3</v>
      </c>
      <c r="O1612" s="745">
        <v>0.5</v>
      </c>
      <c r="P1612" s="663">
        <v>289.59000000000003</v>
      </c>
      <c r="Q1612" s="678">
        <v>1</v>
      </c>
      <c r="R1612" s="662">
        <v>3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50</v>
      </c>
      <c r="B1613" s="662" t="s">
        <v>575</v>
      </c>
      <c r="C1613" s="662" t="s">
        <v>4577</v>
      </c>
      <c r="D1613" s="743" t="s">
        <v>5978</v>
      </c>
      <c r="E1613" s="744" t="s">
        <v>4595</v>
      </c>
      <c r="F1613" s="662" t="s">
        <v>4572</v>
      </c>
      <c r="G1613" s="662" t="s">
        <v>4650</v>
      </c>
      <c r="H1613" s="662" t="s">
        <v>1772</v>
      </c>
      <c r="I1613" s="662" t="s">
        <v>1775</v>
      </c>
      <c r="J1613" s="662" t="s">
        <v>1776</v>
      </c>
      <c r="K1613" s="662" t="s">
        <v>1777</v>
      </c>
      <c r="L1613" s="663">
        <v>10.41</v>
      </c>
      <c r="M1613" s="663">
        <v>52.05</v>
      </c>
      <c r="N1613" s="662">
        <v>5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50</v>
      </c>
      <c r="B1614" s="662" t="s">
        <v>575</v>
      </c>
      <c r="C1614" s="662" t="s">
        <v>4577</v>
      </c>
      <c r="D1614" s="743" t="s">
        <v>5978</v>
      </c>
      <c r="E1614" s="744" t="s">
        <v>4595</v>
      </c>
      <c r="F1614" s="662" t="s">
        <v>4572</v>
      </c>
      <c r="G1614" s="662" t="s">
        <v>4650</v>
      </c>
      <c r="H1614" s="662" t="s">
        <v>1772</v>
      </c>
      <c r="I1614" s="662" t="s">
        <v>1870</v>
      </c>
      <c r="J1614" s="662" t="s">
        <v>4386</v>
      </c>
      <c r="K1614" s="662" t="s">
        <v>1055</v>
      </c>
      <c r="L1614" s="663">
        <v>48.27</v>
      </c>
      <c r="M1614" s="663">
        <v>48.27</v>
      </c>
      <c r="N1614" s="662">
        <v>1</v>
      </c>
      <c r="O1614" s="745">
        <v>0.5</v>
      </c>
      <c r="P1614" s="663">
        <v>48.27</v>
      </c>
      <c r="Q1614" s="678">
        <v>1</v>
      </c>
      <c r="R1614" s="662">
        <v>1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50</v>
      </c>
      <c r="B1615" s="662" t="s">
        <v>575</v>
      </c>
      <c r="C1615" s="662" t="s">
        <v>4577</v>
      </c>
      <c r="D1615" s="743" t="s">
        <v>5978</v>
      </c>
      <c r="E1615" s="744" t="s">
        <v>4595</v>
      </c>
      <c r="F1615" s="662" t="s">
        <v>4572</v>
      </c>
      <c r="G1615" s="662" t="s">
        <v>4732</v>
      </c>
      <c r="H1615" s="662" t="s">
        <v>576</v>
      </c>
      <c r="I1615" s="662" t="s">
        <v>4733</v>
      </c>
      <c r="J1615" s="662" t="s">
        <v>1619</v>
      </c>
      <c r="K1615" s="662" t="s">
        <v>1857</v>
      </c>
      <c r="L1615" s="663">
        <v>6378.88</v>
      </c>
      <c r="M1615" s="663">
        <v>38273.279999999999</v>
      </c>
      <c r="N1615" s="662">
        <v>6</v>
      </c>
      <c r="O1615" s="745">
        <v>4</v>
      </c>
      <c r="P1615" s="663">
        <v>12757.76</v>
      </c>
      <c r="Q1615" s="678">
        <v>0.33333333333333337</v>
      </c>
      <c r="R1615" s="662">
        <v>2</v>
      </c>
      <c r="S1615" s="678">
        <v>0.33333333333333331</v>
      </c>
      <c r="T1615" s="745">
        <v>2</v>
      </c>
      <c r="U1615" s="701">
        <v>0.5</v>
      </c>
    </row>
    <row r="1616" spans="1:21" ht="14.4" customHeight="1" x14ac:dyDescent="0.3">
      <c r="A1616" s="661">
        <v>50</v>
      </c>
      <c r="B1616" s="662" t="s">
        <v>575</v>
      </c>
      <c r="C1616" s="662" t="s">
        <v>4577</v>
      </c>
      <c r="D1616" s="743" t="s">
        <v>5978</v>
      </c>
      <c r="E1616" s="744" t="s">
        <v>4595</v>
      </c>
      <c r="F1616" s="662" t="s">
        <v>4572</v>
      </c>
      <c r="G1616" s="662" t="s">
        <v>4734</v>
      </c>
      <c r="H1616" s="662" t="s">
        <v>1772</v>
      </c>
      <c r="I1616" s="662" t="s">
        <v>1925</v>
      </c>
      <c r="J1616" s="662" t="s">
        <v>1926</v>
      </c>
      <c r="K1616" s="662" t="s">
        <v>1927</v>
      </c>
      <c r="L1616" s="663">
        <v>579.30999999999995</v>
      </c>
      <c r="M1616" s="663">
        <v>1158.6199999999999</v>
      </c>
      <c r="N1616" s="662">
        <v>2</v>
      </c>
      <c r="O1616" s="745">
        <v>1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50</v>
      </c>
      <c r="B1617" s="662" t="s">
        <v>575</v>
      </c>
      <c r="C1617" s="662" t="s">
        <v>4577</v>
      </c>
      <c r="D1617" s="743" t="s">
        <v>5978</v>
      </c>
      <c r="E1617" s="744" t="s">
        <v>4595</v>
      </c>
      <c r="F1617" s="662" t="s">
        <v>4572</v>
      </c>
      <c r="G1617" s="662" t="s">
        <v>4734</v>
      </c>
      <c r="H1617" s="662" t="s">
        <v>1772</v>
      </c>
      <c r="I1617" s="662" t="s">
        <v>1925</v>
      </c>
      <c r="J1617" s="662" t="s">
        <v>1926</v>
      </c>
      <c r="K1617" s="662" t="s">
        <v>1927</v>
      </c>
      <c r="L1617" s="663">
        <v>543.36</v>
      </c>
      <c r="M1617" s="663">
        <v>1086.72</v>
      </c>
      <c r="N1617" s="662">
        <v>2</v>
      </c>
      <c r="O1617" s="745">
        <v>1</v>
      </c>
      <c r="P1617" s="663">
        <v>1086.72</v>
      </c>
      <c r="Q1617" s="678">
        <v>1</v>
      </c>
      <c r="R1617" s="662">
        <v>2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50</v>
      </c>
      <c r="B1618" s="662" t="s">
        <v>575</v>
      </c>
      <c r="C1618" s="662" t="s">
        <v>4577</v>
      </c>
      <c r="D1618" s="743" t="s">
        <v>5978</v>
      </c>
      <c r="E1618" s="744" t="s">
        <v>4595</v>
      </c>
      <c r="F1618" s="662" t="s">
        <v>4572</v>
      </c>
      <c r="G1618" s="662" t="s">
        <v>4734</v>
      </c>
      <c r="H1618" s="662" t="s">
        <v>1772</v>
      </c>
      <c r="I1618" s="662" t="s">
        <v>2002</v>
      </c>
      <c r="J1618" s="662" t="s">
        <v>2003</v>
      </c>
      <c r="K1618" s="662" t="s">
        <v>2004</v>
      </c>
      <c r="L1618" s="663">
        <v>835.93</v>
      </c>
      <c r="M1618" s="663">
        <v>835.93</v>
      </c>
      <c r="N1618" s="662">
        <v>1</v>
      </c>
      <c r="O1618" s="745">
        <v>1</v>
      </c>
      <c r="P1618" s="663">
        <v>835.93</v>
      </c>
      <c r="Q1618" s="678">
        <v>1</v>
      </c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50</v>
      </c>
      <c r="B1619" s="662" t="s">
        <v>575</v>
      </c>
      <c r="C1619" s="662" t="s">
        <v>4577</v>
      </c>
      <c r="D1619" s="743" t="s">
        <v>5978</v>
      </c>
      <c r="E1619" s="744" t="s">
        <v>4595</v>
      </c>
      <c r="F1619" s="662" t="s">
        <v>4572</v>
      </c>
      <c r="G1619" s="662" t="s">
        <v>4651</v>
      </c>
      <c r="H1619" s="662" t="s">
        <v>576</v>
      </c>
      <c r="I1619" s="662" t="s">
        <v>1116</v>
      </c>
      <c r="J1619" s="662" t="s">
        <v>1002</v>
      </c>
      <c r="K1619" s="662" t="s">
        <v>5248</v>
      </c>
      <c r="L1619" s="663">
        <v>214.5</v>
      </c>
      <c r="M1619" s="663">
        <v>429</v>
      </c>
      <c r="N1619" s="662">
        <v>2</v>
      </c>
      <c r="O1619" s="745">
        <v>2</v>
      </c>
      <c r="P1619" s="663">
        <v>214.5</v>
      </c>
      <c r="Q1619" s="678">
        <v>0.5</v>
      </c>
      <c r="R1619" s="662">
        <v>1</v>
      </c>
      <c r="S1619" s="678">
        <v>0.5</v>
      </c>
      <c r="T1619" s="745">
        <v>1</v>
      </c>
      <c r="U1619" s="701">
        <v>0.5</v>
      </c>
    </row>
    <row r="1620" spans="1:21" ht="14.4" customHeight="1" x14ac:dyDescent="0.3">
      <c r="A1620" s="661">
        <v>50</v>
      </c>
      <c r="B1620" s="662" t="s">
        <v>575</v>
      </c>
      <c r="C1620" s="662" t="s">
        <v>4577</v>
      </c>
      <c r="D1620" s="743" t="s">
        <v>5978</v>
      </c>
      <c r="E1620" s="744" t="s">
        <v>4595</v>
      </c>
      <c r="F1620" s="662" t="s">
        <v>4572</v>
      </c>
      <c r="G1620" s="662" t="s">
        <v>4651</v>
      </c>
      <c r="H1620" s="662" t="s">
        <v>576</v>
      </c>
      <c r="I1620" s="662" t="s">
        <v>5939</v>
      </c>
      <c r="J1620" s="662" t="s">
        <v>5414</v>
      </c>
      <c r="K1620" s="662" t="s">
        <v>5940</v>
      </c>
      <c r="L1620" s="663">
        <v>43</v>
      </c>
      <c r="M1620" s="663">
        <v>43</v>
      </c>
      <c r="N1620" s="662">
        <v>1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50</v>
      </c>
      <c r="B1621" s="662" t="s">
        <v>575</v>
      </c>
      <c r="C1621" s="662" t="s">
        <v>4577</v>
      </c>
      <c r="D1621" s="743" t="s">
        <v>5978</v>
      </c>
      <c r="E1621" s="744" t="s">
        <v>4595</v>
      </c>
      <c r="F1621" s="662" t="s">
        <v>4572</v>
      </c>
      <c r="G1621" s="662" t="s">
        <v>5537</v>
      </c>
      <c r="H1621" s="662" t="s">
        <v>1772</v>
      </c>
      <c r="I1621" s="662" t="s">
        <v>5941</v>
      </c>
      <c r="J1621" s="662" t="s">
        <v>5942</v>
      </c>
      <c r="K1621" s="662" t="s">
        <v>5855</v>
      </c>
      <c r="L1621" s="663">
        <v>26.3</v>
      </c>
      <c r="M1621" s="663">
        <v>26.3</v>
      </c>
      <c r="N1621" s="662">
        <v>1</v>
      </c>
      <c r="O1621" s="745">
        <v>0.5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50</v>
      </c>
      <c r="B1622" s="662" t="s">
        <v>575</v>
      </c>
      <c r="C1622" s="662" t="s">
        <v>4577</v>
      </c>
      <c r="D1622" s="743" t="s">
        <v>5978</v>
      </c>
      <c r="E1622" s="744" t="s">
        <v>4595</v>
      </c>
      <c r="F1622" s="662" t="s">
        <v>4572</v>
      </c>
      <c r="G1622" s="662" t="s">
        <v>5537</v>
      </c>
      <c r="H1622" s="662" t="s">
        <v>1772</v>
      </c>
      <c r="I1622" s="662" t="s">
        <v>1958</v>
      </c>
      <c r="J1622" s="662" t="s">
        <v>1959</v>
      </c>
      <c r="K1622" s="662" t="s">
        <v>4508</v>
      </c>
      <c r="L1622" s="663">
        <v>63.75</v>
      </c>
      <c r="M1622" s="663">
        <v>63.75</v>
      </c>
      <c r="N1622" s="662">
        <v>1</v>
      </c>
      <c r="O1622" s="745">
        <v>0.5</v>
      </c>
      <c r="P1622" s="663">
        <v>63.75</v>
      </c>
      <c r="Q1622" s="678">
        <v>1</v>
      </c>
      <c r="R1622" s="662">
        <v>1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50</v>
      </c>
      <c r="B1623" s="662" t="s">
        <v>575</v>
      </c>
      <c r="C1623" s="662" t="s">
        <v>4577</v>
      </c>
      <c r="D1623" s="743" t="s">
        <v>5978</v>
      </c>
      <c r="E1623" s="744" t="s">
        <v>4595</v>
      </c>
      <c r="F1623" s="662" t="s">
        <v>4572</v>
      </c>
      <c r="G1623" s="662" t="s">
        <v>5720</v>
      </c>
      <c r="H1623" s="662" t="s">
        <v>576</v>
      </c>
      <c r="I1623" s="662" t="s">
        <v>5943</v>
      </c>
      <c r="J1623" s="662" t="s">
        <v>5944</v>
      </c>
      <c r="K1623" s="662" t="s">
        <v>5945</v>
      </c>
      <c r="L1623" s="663">
        <v>0</v>
      </c>
      <c r="M1623" s="663">
        <v>0</v>
      </c>
      <c r="N1623" s="662">
        <v>1</v>
      </c>
      <c r="O1623" s="745">
        <v>1</v>
      </c>
      <c r="P1623" s="663"/>
      <c r="Q1623" s="678"/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50</v>
      </c>
      <c r="B1624" s="662" t="s">
        <v>575</v>
      </c>
      <c r="C1624" s="662" t="s">
        <v>4577</v>
      </c>
      <c r="D1624" s="743" t="s">
        <v>5978</v>
      </c>
      <c r="E1624" s="744" t="s">
        <v>4595</v>
      </c>
      <c r="F1624" s="662" t="s">
        <v>4572</v>
      </c>
      <c r="G1624" s="662" t="s">
        <v>5720</v>
      </c>
      <c r="H1624" s="662" t="s">
        <v>576</v>
      </c>
      <c r="I1624" s="662" t="s">
        <v>5946</v>
      </c>
      <c r="J1624" s="662" t="s">
        <v>5947</v>
      </c>
      <c r="K1624" s="662" t="s">
        <v>5948</v>
      </c>
      <c r="L1624" s="663">
        <v>0</v>
      </c>
      <c r="M1624" s="663">
        <v>0</v>
      </c>
      <c r="N1624" s="662">
        <v>1</v>
      </c>
      <c r="O1624" s="745">
        <v>1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50</v>
      </c>
      <c r="B1625" s="662" t="s">
        <v>575</v>
      </c>
      <c r="C1625" s="662" t="s">
        <v>4577</v>
      </c>
      <c r="D1625" s="743" t="s">
        <v>5978</v>
      </c>
      <c r="E1625" s="744" t="s">
        <v>4595</v>
      </c>
      <c r="F1625" s="662" t="s">
        <v>4572</v>
      </c>
      <c r="G1625" s="662" t="s">
        <v>5416</v>
      </c>
      <c r="H1625" s="662" t="s">
        <v>1772</v>
      </c>
      <c r="I1625" s="662" t="s">
        <v>5949</v>
      </c>
      <c r="J1625" s="662" t="s">
        <v>5950</v>
      </c>
      <c r="K1625" s="662" t="s">
        <v>4393</v>
      </c>
      <c r="L1625" s="663">
        <v>208.19</v>
      </c>
      <c r="M1625" s="663">
        <v>208.19</v>
      </c>
      <c r="N1625" s="662">
        <v>1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50</v>
      </c>
      <c r="B1626" s="662" t="s">
        <v>575</v>
      </c>
      <c r="C1626" s="662" t="s">
        <v>4577</v>
      </c>
      <c r="D1626" s="743" t="s">
        <v>5978</v>
      </c>
      <c r="E1626" s="744" t="s">
        <v>4595</v>
      </c>
      <c r="F1626" s="662" t="s">
        <v>4572</v>
      </c>
      <c r="G1626" s="662" t="s">
        <v>5737</v>
      </c>
      <c r="H1626" s="662" t="s">
        <v>576</v>
      </c>
      <c r="I1626" s="662" t="s">
        <v>759</v>
      </c>
      <c r="J1626" s="662" t="s">
        <v>760</v>
      </c>
      <c r="K1626" s="662" t="s">
        <v>5738</v>
      </c>
      <c r="L1626" s="663">
        <v>121.96</v>
      </c>
      <c r="M1626" s="663">
        <v>121.96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50</v>
      </c>
      <c r="B1627" s="662" t="s">
        <v>575</v>
      </c>
      <c r="C1627" s="662" t="s">
        <v>4577</v>
      </c>
      <c r="D1627" s="743" t="s">
        <v>5978</v>
      </c>
      <c r="E1627" s="744" t="s">
        <v>4595</v>
      </c>
      <c r="F1627" s="662" t="s">
        <v>4572</v>
      </c>
      <c r="G1627" s="662" t="s">
        <v>5177</v>
      </c>
      <c r="H1627" s="662" t="s">
        <v>576</v>
      </c>
      <c r="I1627" s="662" t="s">
        <v>851</v>
      </c>
      <c r="J1627" s="662" t="s">
        <v>852</v>
      </c>
      <c r="K1627" s="662" t="s">
        <v>853</v>
      </c>
      <c r="L1627" s="663">
        <v>60.07</v>
      </c>
      <c r="M1627" s="663">
        <v>60.07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50</v>
      </c>
      <c r="B1628" s="662" t="s">
        <v>575</v>
      </c>
      <c r="C1628" s="662" t="s">
        <v>4577</v>
      </c>
      <c r="D1628" s="743" t="s">
        <v>5978</v>
      </c>
      <c r="E1628" s="744" t="s">
        <v>4595</v>
      </c>
      <c r="F1628" s="662" t="s">
        <v>4572</v>
      </c>
      <c r="G1628" s="662" t="s">
        <v>5177</v>
      </c>
      <c r="H1628" s="662" t="s">
        <v>576</v>
      </c>
      <c r="I1628" s="662" t="s">
        <v>5951</v>
      </c>
      <c r="J1628" s="662" t="s">
        <v>852</v>
      </c>
      <c r="K1628" s="662" t="s">
        <v>626</v>
      </c>
      <c r="L1628" s="663">
        <v>120.14</v>
      </c>
      <c r="M1628" s="663">
        <v>720.84</v>
      </c>
      <c r="N1628" s="662">
        <v>6</v>
      </c>
      <c r="O1628" s="745">
        <v>2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50</v>
      </c>
      <c r="B1629" s="662" t="s">
        <v>575</v>
      </c>
      <c r="C1629" s="662" t="s">
        <v>4577</v>
      </c>
      <c r="D1629" s="743" t="s">
        <v>5978</v>
      </c>
      <c r="E1629" s="744" t="s">
        <v>4595</v>
      </c>
      <c r="F1629" s="662" t="s">
        <v>4572</v>
      </c>
      <c r="G1629" s="662" t="s">
        <v>4656</v>
      </c>
      <c r="H1629" s="662" t="s">
        <v>576</v>
      </c>
      <c r="I1629" s="662" t="s">
        <v>798</v>
      </c>
      <c r="J1629" s="662" t="s">
        <v>799</v>
      </c>
      <c r="K1629" s="662" t="s">
        <v>1948</v>
      </c>
      <c r="L1629" s="663">
        <v>152.33000000000001</v>
      </c>
      <c r="M1629" s="663">
        <v>152.33000000000001</v>
      </c>
      <c r="N1629" s="662">
        <v>1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50</v>
      </c>
      <c r="B1630" s="662" t="s">
        <v>575</v>
      </c>
      <c r="C1630" s="662" t="s">
        <v>4577</v>
      </c>
      <c r="D1630" s="743" t="s">
        <v>5978</v>
      </c>
      <c r="E1630" s="744" t="s">
        <v>4595</v>
      </c>
      <c r="F1630" s="662" t="s">
        <v>4572</v>
      </c>
      <c r="G1630" s="662" t="s">
        <v>4658</v>
      </c>
      <c r="H1630" s="662" t="s">
        <v>576</v>
      </c>
      <c r="I1630" s="662" t="s">
        <v>3556</v>
      </c>
      <c r="J1630" s="662" t="s">
        <v>2247</v>
      </c>
      <c r="K1630" s="662" t="s">
        <v>3557</v>
      </c>
      <c r="L1630" s="663">
        <v>31.42</v>
      </c>
      <c r="M1630" s="663">
        <v>31.42</v>
      </c>
      <c r="N1630" s="662">
        <v>1</v>
      </c>
      <c r="O1630" s="745">
        <v>1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50</v>
      </c>
      <c r="B1631" s="662" t="s">
        <v>575</v>
      </c>
      <c r="C1631" s="662" t="s">
        <v>4577</v>
      </c>
      <c r="D1631" s="743" t="s">
        <v>5978</v>
      </c>
      <c r="E1631" s="744" t="s">
        <v>4595</v>
      </c>
      <c r="F1631" s="662" t="s">
        <v>4572</v>
      </c>
      <c r="G1631" s="662" t="s">
        <v>4660</v>
      </c>
      <c r="H1631" s="662" t="s">
        <v>576</v>
      </c>
      <c r="I1631" s="662" t="s">
        <v>2223</v>
      </c>
      <c r="J1631" s="662" t="s">
        <v>2224</v>
      </c>
      <c r="K1631" s="662" t="s">
        <v>4661</v>
      </c>
      <c r="L1631" s="663">
        <v>186.27</v>
      </c>
      <c r="M1631" s="663">
        <v>186.27</v>
      </c>
      <c r="N1631" s="662">
        <v>1</v>
      </c>
      <c r="O1631" s="745">
        <v>0.5</v>
      </c>
      <c r="P1631" s="663">
        <v>186.27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50</v>
      </c>
      <c r="B1632" s="662" t="s">
        <v>575</v>
      </c>
      <c r="C1632" s="662" t="s">
        <v>4577</v>
      </c>
      <c r="D1632" s="743" t="s">
        <v>5978</v>
      </c>
      <c r="E1632" s="744" t="s">
        <v>4595</v>
      </c>
      <c r="F1632" s="662" t="s">
        <v>4572</v>
      </c>
      <c r="G1632" s="662" t="s">
        <v>4663</v>
      </c>
      <c r="H1632" s="662" t="s">
        <v>1772</v>
      </c>
      <c r="I1632" s="662" t="s">
        <v>1972</v>
      </c>
      <c r="J1632" s="662" t="s">
        <v>1973</v>
      </c>
      <c r="K1632" s="662" t="s">
        <v>608</v>
      </c>
      <c r="L1632" s="663">
        <v>109.97</v>
      </c>
      <c r="M1632" s="663">
        <v>329.90999999999997</v>
      </c>
      <c r="N1632" s="662">
        <v>3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50</v>
      </c>
      <c r="B1633" s="662" t="s">
        <v>575</v>
      </c>
      <c r="C1633" s="662" t="s">
        <v>4577</v>
      </c>
      <c r="D1633" s="743" t="s">
        <v>5978</v>
      </c>
      <c r="E1633" s="744" t="s">
        <v>4595</v>
      </c>
      <c r="F1633" s="662" t="s">
        <v>4572</v>
      </c>
      <c r="G1633" s="662" t="s">
        <v>4663</v>
      </c>
      <c r="H1633" s="662" t="s">
        <v>1772</v>
      </c>
      <c r="I1633" s="662" t="s">
        <v>5423</v>
      </c>
      <c r="J1633" s="662" t="s">
        <v>1973</v>
      </c>
      <c r="K1633" s="662" t="s">
        <v>626</v>
      </c>
      <c r="L1633" s="663">
        <v>366.53</v>
      </c>
      <c r="M1633" s="663">
        <v>1099.5899999999999</v>
      </c>
      <c r="N1633" s="662">
        <v>3</v>
      </c>
      <c r="O1633" s="745">
        <v>2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50</v>
      </c>
      <c r="B1634" s="662" t="s">
        <v>575</v>
      </c>
      <c r="C1634" s="662" t="s">
        <v>4577</v>
      </c>
      <c r="D1634" s="743" t="s">
        <v>5978</v>
      </c>
      <c r="E1634" s="744" t="s">
        <v>4595</v>
      </c>
      <c r="F1634" s="662" t="s">
        <v>4572</v>
      </c>
      <c r="G1634" s="662" t="s">
        <v>4663</v>
      </c>
      <c r="H1634" s="662" t="s">
        <v>576</v>
      </c>
      <c r="I1634" s="662" t="s">
        <v>4987</v>
      </c>
      <c r="J1634" s="662" t="s">
        <v>4988</v>
      </c>
      <c r="K1634" s="662" t="s">
        <v>608</v>
      </c>
      <c r="L1634" s="663">
        <v>0</v>
      </c>
      <c r="M1634" s="663">
        <v>0</v>
      </c>
      <c r="N1634" s="662">
        <v>2</v>
      </c>
      <c r="O1634" s="745">
        <v>2</v>
      </c>
      <c r="P1634" s="663">
        <v>0</v>
      </c>
      <c r="Q1634" s="678"/>
      <c r="R1634" s="662">
        <v>2</v>
      </c>
      <c r="S1634" s="678">
        <v>1</v>
      </c>
      <c r="T1634" s="745">
        <v>2</v>
      </c>
      <c r="U1634" s="701">
        <v>1</v>
      </c>
    </row>
    <row r="1635" spans="1:21" ht="14.4" customHeight="1" x14ac:dyDescent="0.3">
      <c r="A1635" s="661">
        <v>50</v>
      </c>
      <c r="B1635" s="662" t="s">
        <v>575</v>
      </c>
      <c r="C1635" s="662" t="s">
        <v>4577</v>
      </c>
      <c r="D1635" s="743" t="s">
        <v>5978</v>
      </c>
      <c r="E1635" s="744" t="s">
        <v>4595</v>
      </c>
      <c r="F1635" s="662" t="s">
        <v>4572</v>
      </c>
      <c r="G1635" s="662" t="s">
        <v>4663</v>
      </c>
      <c r="H1635" s="662" t="s">
        <v>576</v>
      </c>
      <c r="I1635" s="662" t="s">
        <v>5952</v>
      </c>
      <c r="J1635" s="662" t="s">
        <v>4988</v>
      </c>
      <c r="K1635" s="662" t="s">
        <v>626</v>
      </c>
      <c r="L1635" s="663">
        <v>0</v>
      </c>
      <c r="M1635" s="663">
        <v>0</v>
      </c>
      <c r="N1635" s="662">
        <v>1</v>
      </c>
      <c r="O1635" s="745">
        <v>0.5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50</v>
      </c>
      <c r="B1636" s="662" t="s">
        <v>575</v>
      </c>
      <c r="C1636" s="662" t="s">
        <v>4577</v>
      </c>
      <c r="D1636" s="743" t="s">
        <v>5978</v>
      </c>
      <c r="E1636" s="744" t="s">
        <v>4595</v>
      </c>
      <c r="F1636" s="662" t="s">
        <v>4572</v>
      </c>
      <c r="G1636" s="662" t="s">
        <v>4663</v>
      </c>
      <c r="H1636" s="662" t="s">
        <v>576</v>
      </c>
      <c r="I1636" s="662" t="s">
        <v>5953</v>
      </c>
      <c r="J1636" s="662" t="s">
        <v>4988</v>
      </c>
      <c r="K1636" s="662" t="s">
        <v>5954</v>
      </c>
      <c r="L1636" s="663">
        <v>307.88</v>
      </c>
      <c r="M1636" s="663">
        <v>307.88</v>
      </c>
      <c r="N1636" s="662">
        <v>1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50</v>
      </c>
      <c r="B1637" s="662" t="s">
        <v>575</v>
      </c>
      <c r="C1637" s="662" t="s">
        <v>4577</v>
      </c>
      <c r="D1637" s="743" t="s">
        <v>5978</v>
      </c>
      <c r="E1637" s="744" t="s">
        <v>4595</v>
      </c>
      <c r="F1637" s="662" t="s">
        <v>4572</v>
      </c>
      <c r="G1637" s="662" t="s">
        <v>4663</v>
      </c>
      <c r="H1637" s="662" t="s">
        <v>576</v>
      </c>
      <c r="I1637" s="662" t="s">
        <v>5955</v>
      </c>
      <c r="J1637" s="662" t="s">
        <v>4988</v>
      </c>
      <c r="K1637" s="662" t="s">
        <v>5956</v>
      </c>
      <c r="L1637" s="663">
        <v>0</v>
      </c>
      <c r="M1637" s="663">
        <v>0</v>
      </c>
      <c r="N1637" s="662">
        <v>1</v>
      </c>
      <c r="O1637" s="745">
        <v>0.5</v>
      </c>
      <c r="P1637" s="663"/>
      <c r="Q1637" s="678"/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50</v>
      </c>
      <c r="B1638" s="662" t="s">
        <v>575</v>
      </c>
      <c r="C1638" s="662" t="s">
        <v>4577</v>
      </c>
      <c r="D1638" s="743" t="s">
        <v>5978</v>
      </c>
      <c r="E1638" s="744" t="s">
        <v>4595</v>
      </c>
      <c r="F1638" s="662" t="s">
        <v>4572</v>
      </c>
      <c r="G1638" s="662" t="s">
        <v>5262</v>
      </c>
      <c r="H1638" s="662" t="s">
        <v>576</v>
      </c>
      <c r="I1638" s="662" t="s">
        <v>5957</v>
      </c>
      <c r="J1638" s="662" t="s">
        <v>2492</v>
      </c>
      <c r="K1638" s="662" t="s">
        <v>4769</v>
      </c>
      <c r="L1638" s="663">
        <v>0</v>
      </c>
      <c r="M1638" s="663">
        <v>0</v>
      </c>
      <c r="N1638" s="662">
        <v>1</v>
      </c>
      <c r="O1638" s="745">
        <v>0.5</v>
      </c>
      <c r="P1638" s="663">
        <v>0</v>
      </c>
      <c r="Q1638" s="678"/>
      <c r="R1638" s="662">
        <v>1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50</v>
      </c>
      <c r="B1639" s="662" t="s">
        <v>575</v>
      </c>
      <c r="C1639" s="662" t="s">
        <v>4577</v>
      </c>
      <c r="D1639" s="743" t="s">
        <v>5978</v>
      </c>
      <c r="E1639" s="744" t="s">
        <v>4595</v>
      </c>
      <c r="F1639" s="662" t="s">
        <v>4572</v>
      </c>
      <c r="G1639" s="662" t="s">
        <v>5262</v>
      </c>
      <c r="H1639" s="662" t="s">
        <v>576</v>
      </c>
      <c r="I1639" s="662" t="s">
        <v>5958</v>
      </c>
      <c r="J1639" s="662" t="s">
        <v>1150</v>
      </c>
      <c r="K1639" s="662" t="s">
        <v>4769</v>
      </c>
      <c r="L1639" s="663">
        <v>0</v>
      </c>
      <c r="M1639" s="663">
        <v>0</v>
      </c>
      <c r="N1639" s="662">
        <v>1</v>
      </c>
      <c r="O1639" s="745">
        <v>0.5</v>
      </c>
      <c r="P1639" s="663">
        <v>0</v>
      </c>
      <c r="Q1639" s="678"/>
      <c r="R1639" s="662">
        <v>1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50</v>
      </c>
      <c r="B1640" s="662" t="s">
        <v>575</v>
      </c>
      <c r="C1640" s="662" t="s">
        <v>4577</v>
      </c>
      <c r="D1640" s="743" t="s">
        <v>5978</v>
      </c>
      <c r="E1640" s="744" t="s">
        <v>4595</v>
      </c>
      <c r="F1640" s="662" t="s">
        <v>4572</v>
      </c>
      <c r="G1640" s="662" t="s">
        <v>5262</v>
      </c>
      <c r="H1640" s="662" t="s">
        <v>576</v>
      </c>
      <c r="I1640" s="662" t="s">
        <v>5959</v>
      </c>
      <c r="J1640" s="662" t="s">
        <v>1150</v>
      </c>
      <c r="K1640" s="662" t="s">
        <v>5425</v>
      </c>
      <c r="L1640" s="663">
        <v>0</v>
      </c>
      <c r="M1640" s="663">
        <v>0</v>
      </c>
      <c r="N1640" s="662">
        <v>2</v>
      </c>
      <c r="O1640" s="745">
        <v>1.5</v>
      </c>
      <c r="P1640" s="663">
        <v>0</v>
      </c>
      <c r="Q1640" s="678"/>
      <c r="R1640" s="662">
        <v>1</v>
      </c>
      <c r="S1640" s="678">
        <v>0.5</v>
      </c>
      <c r="T1640" s="745">
        <v>1</v>
      </c>
      <c r="U1640" s="701">
        <v>0.66666666666666663</v>
      </c>
    </row>
    <row r="1641" spans="1:21" ht="14.4" customHeight="1" x14ac:dyDescent="0.3">
      <c r="A1641" s="661">
        <v>50</v>
      </c>
      <c r="B1641" s="662" t="s">
        <v>575</v>
      </c>
      <c r="C1641" s="662" t="s">
        <v>4577</v>
      </c>
      <c r="D1641" s="743" t="s">
        <v>5978</v>
      </c>
      <c r="E1641" s="744" t="s">
        <v>4595</v>
      </c>
      <c r="F1641" s="662" t="s">
        <v>4572</v>
      </c>
      <c r="G1641" s="662" t="s">
        <v>5262</v>
      </c>
      <c r="H1641" s="662" t="s">
        <v>576</v>
      </c>
      <c r="I1641" s="662" t="s">
        <v>5424</v>
      </c>
      <c r="J1641" s="662" t="s">
        <v>2492</v>
      </c>
      <c r="K1641" s="662" t="s">
        <v>5425</v>
      </c>
      <c r="L1641" s="663">
        <v>0</v>
      </c>
      <c r="M1641" s="663">
        <v>0</v>
      </c>
      <c r="N1641" s="662">
        <v>2</v>
      </c>
      <c r="O1641" s="745">
        <v>1</v>
      </c>
      <c r="P1641" s="663">
        <v>0</v>
      </c>
      <c r="Q1641" s="678"/>
      <c r="R1641" s="662">
        <v>1</v>
      </c>
      <c r="S1641" s="678">
        <v>0.5</v>
      </c>
      <c r="T1641" s="745">
        <v>0.5</v>
      </c>
      <c r="U1641" s="701">
        <v>0.5</v>
      </c>
    </row>
    <row r="1642" spans="1:21" ht="14.4" customHeight="1" x14ac:dyDescent="0.3">
      <c r="A1642" s="661">
        <v>50</v>
      </c>
      <c r="B1642" s="662" t="s">
        <v>575</v>
      </c>
      <c r="C1642" s="662" t="s">
        <v>4577</v>
      </c>
      <c r="D1642" s="743" t="s">
        <v>5978</v>
      </c>
      <c r="E1642" s="744" t="s">
        <v>4595</v>
      </c>
      <c r="F1642" s="662" t="s">
        <v>4572</v>
      </c>
      <c r="G1642" s="662" t="s">
        <v>4737</v>
      </c>
      <c r="H1642" s="662" t="s">
        <v>576</v>
      </c>
      <c r="I1642" s="662" t="s">
        <v>4767</v>
      </c>
      <c r="J1642" s="662" t="s">
        <v>4768</v>
      </c>
      <c r="K1642" s="662" t="s">
        <v>4769</v>
      </c>
      <c r="L1642" s="663">
        <v>0</v>
      </c>
      <c r="M1642" s="663">
        <v>0</v>
      </c>
      <c r="N1642" s="662">
        <v>1</v>
      </c>
      <c r="O1642" s="745">
        <v>1</v>
      </c>
      <c r="P1642" s="663">
        <v>0</v>
      </c>
      <c r="Q1642" s="678"/>
      <c r="R1642" s="662">
        <v>1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50</v>
      </c>
      <c r="B1643" s="662" t="s">
        <v>575</v>
      </c>
      <c r="C1643" s="662" t="s">
        <v>4577</v>
      </c>
      <c r="D1643" s="743" t="s">
        <v>5978</v>
      </c>
      <c r="E1643" s="744" t="s">
        <v>4595</v>
      </c>
      <c r="F1643" s="662" t="s">
        <v>4572</v>
      </c>
      <c r="G1643" s="662" t="s">
        <v>4737</v>
      </c>
      <c r="H1643" s="662" t="s">
        <v>576</v>
      </c>
      <c r="I1643" s="662" t="s">
        <v>794</v>
      </c>
      <c r="J1643" s="662" t="s">
        <v>4768</v>
      </c>
      <c r="K1643" s="662" t="s">
        <v>796</v>
      </c>
      <c r="L1643" s="663">
        <v>149.69</v>
      </c>
      <c r="M1643" s="663">
        <v>449.07</v>
      </c>
      <c r="N1643" s="662">
        <v>3</v>
      </c>
      <c r="O1643" s="745">
        <v>0.5</v>
      </c>
      <c r="P1643" s="663">
        <v>449.07</v>
      </c>
      <c r="Q1643" s="678">
        <v>1</v>
      </c>
      <c r="R1643" s="662">
        <v>3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50</v>
      </c>
      <c r="B1644" s="662" t="s">
        <v>575</v>
      </c>
      <c r="C1644" s="662" t="s">
        <v>4577</v>
      </c>
      <c r="D1644" s="743" t="s">
        <v>5978</v>
      </c>
      <c r="E1644" s="744" t="s">
        <v>4595</v>
      </c>
      <c r="F1644" s="662" t="s">
        <v>4572</v>
      </c>
      <c r="G1644" s="662" t="s">
        <v>4737</v>
      </c>
      <c r="H1644" s="662" t="s">
        <v>576</v>
      </c>
      <c r="I1644" s="662" t="s">
        <v>4993</v>
      </c>
      <c r="J1644" s="662" t="s">
        <v>4994</v>
      </c>
      <c r="K1644" s="662" t="s">
        <v>796</v>
      </c>
      <c r="L1644" s="663">
        <v>149.69</v>
      </c>
      <c r="M1644" s="663">
        <v>449.07</v>
      </c>
      <c r="N1644" s="662">
        <v>3</v>
      </c>
      <c r="O1644" s="745">
        <v>0.5</v>
      </c>
      <c r="P1644" s="663">
        <v>449.07</v>
      </c>
      <c r="Q1644" s="678">
        <v>1</v>
      </c>
      <c r="R1644" s="662">
        <v>3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50</v>
      </c>
      <c r="B1645" s="662" t="s">
        <v>575</v>
      </c>
      <c r="C1645" s="662" t="s">
        <v>4577</v>
      </c>
      <c r="D1645" s="743" t="s">
        <v>5978</v>
      </c>
      <c r="E1645" s="744" t="s">
        <v>4595</v>
      </c>
      <c r="F1645" s="662" t="s">
        <v>4572</v>
      </c>
      <c r="G1645" s="662" t="s">
        <v>4737</v>
      </c>
      <c r="H1645" s="662" t="s">
        <v>576</v>
      </c>
      <c r="I1645" s="662" t="s">
        <v>5322</v>
      </c>
      <c r="J1645" s="662" t="s">
        <v>4994</v>
      </c>
      <c r="K1645" s="662" t="s">
        <v>4769</v>
      </c>
      <c r="L1645" s="663">
        <v>0</v>
      </c>
      <c r="M1645" s="663">
        <v>0</v>
      </c>
      <c r="N1645" s="662">
        <v>1</v>
      </c>
      <c r="O1645" s="745">
        <v>0.5</v>
      </c>
      <c r="P1645" s="663">
        <v>0</v>
      </c>
      <c r="Q1645" s="678"/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50</v>
      </c>
      <c r="B1646" s="662" t="s">
        <v>575</v>
      </c>
      <c r="C1646" s="662" t="s">
        <v>4577</v>
      </c>
      <c r="D1646" s="743" t="s">
        <v>5978</v>
      </c>
      <c r="E1646" s="744" t="s">
        <v>4595</v>
      </c>
      <c r="F1646" s="662" t="s">
        <v>4572</v>
      </c>
      <c r="G1646" s="662" t="s">
        <v>4737</v>
      </c>
      <c r="H1646" s="662" t="s">
        <v>576</v>
      </c>
      <c r="I1646" s="662" t="s">
        <v>5960</v>
      </c>
      <c r="J1646" s="662" t="s">
        <v>5961</v>
      </c>
      <c r="K1646" s="662" t="s">
        <v>5425</v>
      </c>
      <c r="L1646" s="663">
        <v>0</v>
      </c>
      <c r="M1646" s="663">
        <v>0</v>
      </c>
      <c r="N1646" s="662">
        <v>1</v>
      </c>
      <c r="O1646" s="745">
        <v>0.5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50</v>
      </c>
      <c r="B1647" s="662" t="s">
        <v>575</v>
      </c>
      <c r="C1647" s="662" t="s">
        <v>4577</v>
      </c>
      <c r="D1647" s="743" t="s">
        <v>5978</v>
      </c>
      <c r="E1647" s="744" t="s">
        <v>4595</v>
      </c>
      <c r="F1647" s="662" t="s">
        <v>4572</v>
      </c>
      <c r="G1647" s="662" t="s">
        <v>5756</v>
      </c>
      <c r="H1647" s="662" t="s">
        <v>576</v>
      </c>
      <c r="I1647" s="662" t="s">
        <v>2264</v>
      </c>
      <c r="J1647" s="662" t="s">
        <v>2265</v>
      </c>
      <c r="K1647" s="662" t="s">
        <v>5757</v>
      </c>
      <c r="L1647" s="663">
        <v>36.97</v>
      </c>
      <c r="M1647" s="663">
        <v>36.97</v>
      </c>
      <c r="N1647" s="662">
        <v>1</v>
      </c>
      <c r="O1647" s="745">
        <v>1</v>
      </c>
      <c r="P1647" s="663">
        <v>36.97</v>
      </c>
      <c r="Q1647" s="678">
        <v>1</v>
      </c>
      <c r="R1647" s="662">
        <v>1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50</v>
      </c>
      <c r="B1648" s="662" t="s">
        <v>575</v>
      </c>
      <c r="C1648" s="662" t="s">
        <v>4577</v>
      </c>
      <c r="D1648" s="743" t="s">
        <v>5978</v>
      </c>
      <c r="E1648" s="744" t="s">
        <v>4595</v>
      </c>
      <c r="F1648" s="662" t="s">
        <v>4572</v>
      </c>
      <c r="G1648" s="662" t="s">
        <v>5761</v>
      </c>
      <c r="H1648" s="662" t="s">
        <v>576</v>
      </c>
      <c r="I1648" s="662" t="s">
        <v>5962</v>
      </c>
      <c r="J1648" s="662" t="s">
        <v>5963</v>
      </c>
      <c r="K1648" s="662" t="s">
        <v>5964</v>
      </c>
      <c r="L1648" s="663">
        <v>300.68</v>
      </c>
      <c r="M1648" s="663">
        <v>300.68</v>
      </c>
      <c r="N1648" s="662">
        <v>1</v>
      </c>
      <c r="O1648" s="745">
        <v>1</v>
      </c>
      <c r="P1648" s="663">
        <v>300.68</v>
      </c>
      <c r="Q1648" s="678">
        <v>1</v>
      </c>
      <c r="R1648" s="662">
        <v>1</v>
      </c>
      <c r="S1648" s="678">
        <v>1</v>
      </c>
      <c r="T1648" s="745">
        <v>1</v>
      </c>
      <c r="U1648" s="701">
        <v>1</v>
      </c>
    </row>
    <row r="1649" spans="1:21" ht="14.4" customHeight="1" x14ac:dyDescent="0.3">
      <c r="A1649" s="661">
        <v>50</v>
      </c>
      <c r="B1649" s="662" t="s">
        <v>575</v>
      </c>
      <c r="C1649" s="662" t="s">
        <v>4577</v>
      </c>
      <c r="D1649" s="743" t="s">
        <v>5978</v>
      </c>
      <c r="E1649" s="744" t="s">
        <v>4595</v>
      </c>
      <c r="F1649" s="662" t="s">
        <v>4572</v>
      </c>
      <c r="G1649" s="662" t="s">
        <v>4745</v>
      </c>
      <c r="H1649" s="662" t="s">
        <v>576</v>
      </c>
      <c r="I1649" s="662" t="s">
        <v>1275</v>
      </c>
      <c r="J1649" s="662" t="s">
        <v>1207</v>
      </c>
      <c r="K1649" s="662" t="s">
        <v>5199</v>
      </c>
      <c r="L1649" s="663">
        <v>75.22</v>
      </c>
      <c r="M1649" s="663">
        <v>75.22</v>
      </c>
      <c r="N1649" s="662">
        <v>1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50</v>
      </c>
      <c r="B1650" s="662" t="s">
        <v>575</v>
      </c>
      <c r="C1650" s="662" t="s">
        <v>4577</v>
      </c>
      <c r="D1650" s="743" t="s">
        <v>5978</v>
      </c>
      <c r="E1650" s="744" t="s">
        <v>4595</v>
      </c>
      <c r="F1650" s="662" t="s">
        <v>4572</v>
      </c>
      <c r="G1650" s="662" t="s">
        <v>5432</v>
      </c>
      <c r="H1650" s="662" t="s">
        <v>576</v>
      </c>
      <c r="I1650" s="662" t="s">
        <v>806</v>
      </c>
      <c r="J1650" s="662" t="s">
        <v>807</v>
      </c>
      <c r="K1650" s="662" t="s">
        <v>808</v>
      </c>
      <c r="L1650" s="663">
        <v>150.19</v>
      </c>
      <c r="M1650" s="663">
        <v>450.57</v>
      </c>
      <c r="N1650" s="662">
        <v>3</v>
      </c>
      <c r="O1650" s="745">
        <v>0.5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50</v>
      </c>
      <c r="B1651" s="662" t="s">
        <v>575</v>
      </c>
      <c r="C1651" s="662" t="s">
        <v>4577</v>
      </c>
      <c r="D1651" s="743" t="s">
        <v>5978</v>
      </c>
      <c r="E1651" s="744" t="s">
        <v>4595</v>
      </c>
      <c r="F1651" s="662" t="s">
        <v>4572</v>
      </c>
      <c r="G1651" s="662" t="s">
        <v>5005</v>
      </c>
      <c r="H1651" s="662" t="s">
        <v>576</v>
      </c>
      <c r="I1651" s="662" t="s">
        <v>5965</v>
      </c>
      <c r="J1651" s="662" t="s">
        <v>1068</v>
      </c>
      <c r="K1651" s="662" t="s">
        <v>5966</v>
      </c>
      <c r="L1651" s="663">
        <v>307.88</v>
      </c>
      <c r="M1651" s="663">
        <v>307.88</v>
      </c>
      <c r="N1651" s="662">
        <v>1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50</v>
      </c>
      <c r="B1652" s="662" t="s">
        <v>575</v>
      </c>
      <c r="C1652" s="662" t="s">
        <v>4577</v>
      </c>
      <c r="D1652" s="743" t="s">
        <v>5978</v>
      </c>
      <c r="E1652" s="744" t="s">
        <v>4595</v>
      </c>
      <c r="F1652" s="662" t="s">
        <v>4572</v>
      </c>
      <c r="G1652" s="662" t="s">
        <v>5249</v>
      </c>
      <c r="H1652" s="662" t="s">
        <v>1772</v>
      </c>
      <c r="I1652" s="662" t="s">
        <v>5436</v>
      </c>
      <c r="J1652" s="662" t="s">
        <v>2084</v>
      </c>
      <c r="K1652" s="662" t="s">
        <v>5437</v>
      </c>
      <c r="L1652" s="663">
        <v>503.02</v>
      </c>
      <c r="M1652" s="663">
        <v>503.02</v>
      </c>
      <c r="N1652" s="662">
        <v>1</v>
      </c>
      <c r="O1652" s="745">
        <v>1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50</v>
      </c>
      <c r="B1653" s="662" t="s">
        <v>575</v>
      </c>
      <c r="C1653" s="662" t="s">
        <v>4577</v>
      </c>
      <c r="D1653" s="743" t="s">
        <v>5978</v>
      </c>
      <c r="E1653" s="744" t="s">
        <v>4595</v>
      </c>
      <c r="F1653" s="662" t="s">
        <v>4572</v>
      </c>
      <c r="G1653" s="662" t="s">
        <v>4668</v>
      </c>
      <c r="H1653" s="662" t="s">
        <v>1772</v>
      </c>
      <c r="I1653" s="662" t="s">
        <v>1990</v>
      </c>
      <c r="J1653" s="662" t="s">
        <v>4353</v>
      </c>
      <c r="K1653" s="662" t="s">
        <v>4354</v>
      </c>
      <c r="L1653" s="663">
        <v>120.61</v>
      </c>
      <c r="M1653" s="663">
        <v>241.22</v>
      </c>
      <c r="N1653" s="662">
        <v>2</v>
      </c>
      <c r="O1653" s="745">
        <v>1.5</v>
      </c>
      <c r="P1653" s="663">
        <v>120.61</v>
      </c>
      <c r="Q1653" s="678">
        <v>0.5</v>
      </c>
      <c r="R1653" s="662">
        <v>1</v>
      </c>
      <c r="S1653" s="678">
        <v>0.5</v>
      </c>
      <c r="T1653" s="745">
        <v>1</v>
      </c>
      <c r="U1653" s="701">
        <v>0.66666666666666663</v>
      </c>
    </row>
    <row r="1654" spans="1:21" ht="14.4" customHeight="1" x14ac:dyDescent="0.3">
      <c r="A1654" s="661">
        <v>50</v>
      </c>
      <c r="B1654" s="662" t="s">
        <v>575</v>
      </c>
      <c r="C1654" s="662" t="s">
        <v>4577</v>
      </c>
      <c r="D1654" s="743" t="s">
        <v>5978</v>
      </c>
      <c r="E1654" s="744" t="s">
        <v>4595</v>
      </c>
      <c r="F1654" s="662" t="s">
        <v>4572</v>
      </c>
      <c r="G1654" s="662" t="s">
        <v>4750</v>
      </c>
      <c r="H1654" s="662" t="s">
        <v>576</v>
      </c>
      <c r="I1654" s="662" t="s">
        <v>4751</v>
      </c>
      <c r="J1654" s="662" t="s">
        <v>4752</v>
      </c>
      <c r="K1654" s="662" t="s">
        <v>1668</v>
      </c>
      <c r="L1654" s="663">
        <v>0</v>
      </c>
      <c r="M1654" s="663">
        <v>0</v>
      </c>
      <c r="N1654" s="662">
        <v>2</v>
      </c>
      <c r="O1654" s="745">
        <v>0.5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50</v>
      </c>
      <c r="B1655" s="662" t="s">
        <v>575</v>
      </c>
      <c r="C1655" s="662" t="s">
        <v>4577</v>
      </c>
      <c r="D1655" s="743" t="s">
        <v>5978</v>
      </c>
      <c r="E1655" s="744" t="s">
        <v>4595</v>
      </c>
      <c r="F1655" s="662" t="s">
        <v>4572</v>
      </c>
      <c r="G1655" s="662" t="s">
        <v>4750</v>
      </c>
      <c r="H1655" s="662" t="s">
        <v>576</v>
      </c>
      <c r="I1655" s="662" t="s">
        <v>4191</v>
      </c>
      <c r="J1655" s="662" t="s">
        <v>4192</v>
      </c>
      <c r="K1655" s="662" t="s">
        <v>1673</v>
      </c>
      <c r="L1655" s="663">
        <v>0</v>
      </c>
      <c r="M1655" s="663">
        <v>0</v>
      </c>
      <c r="N1655" s="662">
        <v>1</v>
      </c>
      <c r="O1655" s="745">
        <v>0.5</v>
      </c>
      <c r="P1655" s="663">
        <v>0</v>
      </c>
      <c r="Q1655" s="678"/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50</v>
      </c>
      <c r="B1656" s="662" t="s">
        <v>575</v>
      </c>
      <c r="C1656" s="662" t="s">
        <v>4577</v>
      </c>
      <c r="D1656" s="743" t="s">
        <v>5978</v>
      </c>
      <c r="E1656" s="744" t="s">
        <v>4595</v>
      </c>
      <c r="F1656" s="662" t="s">
        <v>4572</v>
      </c>
      <c r="G1656" s="662" t="s">
        <v>4753</v>
      </c>
      <c r="H1656" s="662" t="s">
        <v>1772</v>
      </c>
      <c r="I1656" s="662" t="s">
        <v>5439</v>
      </c>
      <c r="J1656" s="662" t="s">
        <v>2106</v>
      </c>
      <c r="K1656" s="662" t="s">
        <v>5440</v>
      </c>
      <c r="L1656" s="663">
        <v>5339.52</v>
      </c>
      <c r="M1656" s="663">
        <v>10679.04</v>
      </c>
      <c r="N1656" s="662">
        <v>2</v>
      </c>
      <c r="O1656" s="745">
        <v>2</v>
      </c>
      <c r="P1656" s="663">
        <v>10679.04</v>
      </c>
      <c r="Q1656" s="678">
        <v>1</v>
      </c>
      <c r="R1656" s="662">
        <v>2</v>
      </c>
      <c r="S1656" s="678">
        <v>1</v>
      </c>
      <c r="T1656" s="745">
        <v>2</v>
      </c>
      <c r="U1656" s="701">
        <v>1</v>
      </c>
    </row>
    <row r="1657" spans="1:21" ht="14.4" customHeight="1" x14ac:dyDescent="0.3">
      <c r="A1657" s="661">
        <v>50</v>
      </c>
      <c r="B1657" s="662" t="s">
        <v>575</v>
      </c>
      <c r="C1657" s="662" t="s">
        <v>4577</v>
      </c>
      <c r="D1657" s="743" t="s">
        <v>5978</v>
      </c>
      <c r="E1657" s="744" t="s">
        <v>4595</v>
      </c>
      <c r="F1657" s="662" t="s">
        <v>4572</v>
      </c>
      <c r="G1657" s="662" t="s">
        <v>4753</v>
      </c>
      <c r="H1657" s="662" t="s">
        <v>576</v>
      </c>
      <c r="I1657" s="662" t="s">
        <v>5967</v>
      </c>
      <c r="J1657" s="662" t="s">
        <v>2106</v>
      </c>
      <c r="K1657" s="662" t="s">
        <v>5968</v>
      </c>
      <c r="L1657" s="663">
        <v>0</v>
      </c>
      <c r="M1657" s="663">
        <v>0</v>
      </c>
      <c r="N1657" s="662">
        <v>2</v>
      </c>
      <c r="O1657" s="745">
        <v>2</v>
      </c>
      <c r="P1657" s="663">
        <v>0</v>
      </c>
      <c r="Q1657" s="678"/>
      <c r="R1657" s="662">
        <v>2</v>
      </c>
      <c r="S1657" s="678">
        <v>1</v>
      </c>
      <c r="T1657" s="745">
        <v>2</v>
      </c>
      <c r="U1657" s="701">
        <v>1</v>
      </c>
    </row>
    <row r="1658" spans="1:21" ht="14.4" customHeight="1" x14ac:dyDescent="0.3">
      <c r="A1658" s="661">
        <v>50</v>
      </c>
      <c r="B1658" s="662" t="s">
        <v>575</v>
      </c>
      <c r="C1658" s="662" t="s">
        <v>4577</v>
      </c>
      <c r="D1658" s="743" t="s">
        <v>5978</v>
      </c>
      <c r="E1658" s="744" t="s">
        <v>4595</v>
      </c>
      <c r="F1658" s="662" t="s">
        <v>4572</v>
      </c>
      <c r="G1658" s="662" t="s">
        <v>5785</v>
      </c>
      <c r="H1658" s="662" t="s">
        <v>1772</v>
      </c>
      <c r="I1658" s="662" t="s">
        <v>5969</v>
      </c>
      <c r="J1658" s="662" t="s">
        <v>5970</v>
      </c>
      <c r="K1658" s="662" t="s">
        <v>5786</v>
      </c>
      <c r="L1658" s="663">
        <v>919.42</v>
      </c>
      <c r="M1658" s="663">
        <v>919.42</v>
      </c>
      <c r="N1658" s="662">
        <v>1</v>
      </c>
      <c r="O1658" s="745">
        <v>0.5</v>
      </c>
      <c r="P1658" s="663">
        <v>919.42</v>
      </c>
      <c r="Q1658" s="678">
        <v>1</v>
      </c>
      <c r="R1658" s="662">
        <v>1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50</v>
      </c>
      <c r="B1659" s="662" t="s">
        <v>575</v>
      </c>
      <c r="C1659" s="662" t="s">
        <v>4577</v>
      </c>
      <c r="D1659" s="743" t="s">
        <v>5978</v>
      </c>
      <c r="E1659" s="744" t="s">
        <v>4595</v>
      </c>
      <c r="F1659" s="662" t="s">
        <v>4572</v>
      </c>
      <c r="G1659" s="662" t="s">
        <v>4669</v>
      </c>
      <c r="H1659" s="662" t="s">
        <v>576</v>
      </c>
      <c r="I1659" s="662" t="s">
        <v>5787</v>
      </c>
      <c r="J1659" s="662" t="s">
        <v>1700</v>
      </c>
      <c r="K1659" s="662" t="s">
        <v>5788</v>
      </c>
      <c r="L1659" s="663">
        <v>842.31</v>
      </c>
      <c r="M1659" s="663">
        <v>1684.62</v>
      </c>
      <c r="N1659" s="662">
        <v>2</v>
      </c>
      <c r="O1659" s="745">
        <v>1.5</v>
      </c>
      <c r="P1659" s="663">
        <v>842.31</v>
      </c>
      <c r="Q1659" s="678">
        <v>0.5</v>
      </c>
      <c r="R1659" s="662">
        <v>1</v>
      </c>
      <c r="S1659" s="678">
        <v>0.5</v>
      </c>
      <c r="T1659" s="745">
        <v>0.5</v>
      </c>
      <c r="U1659" s="701">
        <v>0.33333333333333331</v>
      </c>
    </row>
    <row r="1660" spans="1:21" ht="14.4" customHeight="1" x14ac:dyDescent="0.3">
      <c r="A1660" s="661">
        <v>50</v>
      </c>
      <c r="B1660" s="662" t="s">
        <v>575</v>
      </c>
      <c r="C1660" s="662" t="s">
        <v>4577</v>
      </c>
      <c r="D1660" s="743" t="s">
        <v>5978</v>
      </c>
      <c r="E1660" s="744" t="s">
        <v>4595</v>
      </c>
      <c r="F1660" s="662" t="s">
        <v>4572</v>
      </c>
      <c r="G1660" s="662" t="s">
        <v>4669</v>
      </c>
      <c r="H1660" s="662" t="s">
        <v>576</v>
      </c>
      <c r="I1660" s="662" t="s">
        <v>1694</v>
      </c>
      <c r="J1660" s="662" t="s">
        <v>1695</v>
      </c>
      <c r="K1660" s="662" t="s">
        <v>5971</v>
      </c>
      <c r="L1660" s="663">
        <v>227.8</v>
      </c>
      <c r="M1660" s="663">
        <v>227.8</v>
      </c>
      <c r="N1660" s="662">
        <v>1</v>
      </c>
      <c r="O1660" s="745">
        <v>0.5</v>
      </c>
      <c r="P1660" s="663">
        <v>227.8</v>
      </c>
      <c r="Q1660" s="678">
        <v>1</v>
      </c>
      <c r="R1660" s="662">
        <v>1</v>
      </c>
      <c r="S1660" s="678">
        <v>1</v>
      </c>
      <c r="T1660" s="745">
        <v>0.5</v>
      </c>
      <c r="U1660" s="701">
        <v>1</v>
      </c>
    </row>
    <row r="1661" spans="1:21" ht="14.4" customHeight="1" x14ac:dyDescent="0.3">
      <c r="A1661" s="661">
        <v>50</v>
      </c>
      <c r="B1661" s="662" t="s">
        <v>575</v>
      </c>
      <c r="C1661" s="662" t="s">
        <v>4577</v>
      </c>
      <c r="D1661" s="743" t="s">
        <v>5978</v>
      </c>
      <c r="E1661" s="744" t="s">
        <v>4595</v>
      </c>
      <c r="F1661" s="662" t="s">
        <v>4572</v>
      </c>
      <c r="G1661" s="662" t="s">
        <v>4669</v>
      </c>
      <c r="H1661" s="662" t="s">
        <v>576</v>
      </c>
      <c r="I1661" s="662" t="s">
        <v>1699</v>
      </c>
      <c r="J1661" s="662" t="s">
        <v>1700</v>
      </c>
      <c r="K1661" s="662" t="s">
        <v>4670</v>
      </c>
      <c r="L1661" s="663">
        <v>280.77</v>
      </c>
      <c r="M1661" s="663">
        <v>280.77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50</v>
      </c>
      <c r="B1662" s="662" t="s">
        <v>575</v>
      </c>
      <c r="C1662" s="662" t="s">
        <v>4577</v>
      </c>
      <c r="D1662" s="743" t="s">
        <v>5978</v>
      </c>
      <c r="E1662" s="744" t="s">
        <v>4595</v>
      </c>
      <c r="F1662" s="662" t="s">
        <v>4572</v>
      </c>
      <c r="G1662" s="662" t="s">
        <v>4669</v>
      </c>
      <c r="H1662" s="662" t="s">
        <v>576</v>
      </c>
      <c r="I1662" s="662" t="s">
        <v>5972</v>
      </c>
      <c r="J1662" s="662" t="s">
        <v>5973</v>
      </c>
      <c r="K1662" s="662" t="s">
        <v>1933</v>
      </c>
      <c r="L1662" s="663">
        <v>0</v>
      </c>
      <c r="M1662" s="663">
        <v>0</v>
      </c>
      <c r="N1662" s="662">
        <v>2</v>
      </c>
      <c r="O1662" s="745">
        <v>2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50</v>
      </c>
      <c r="B1663" s="662" t="s">
        <v>575</v>
      </c>
      <c r="C1663" s="662" t="s">
        <v>4577</v>
      </c>
      <c r="D1663" s="743" t="s">
        <v>5978</v>
      </c>
      <c r="E1663" s="744" t="s">
        <v>4595</v>
      </c>
      <c r="F1663" s="662" t="s">
        <v>4574</v>
      </c>
      <c r="G1663" s="662" t="s">
        <v>5441</v>
      </c>
      <c r="H1663" s="662" t="s">
        <v>576</v>
      </c>
      <c r="I1663" s="662" t="s">
        <v>5442</v>
      </c>
      <c r="J1663" s="662" t="s">
        <v>5443</v>
      </c>
      <c r="K1663" s="662" t="s">
        <v>5444</v>
      </c>
      <c r="L1663" s="663">
        <v>38.97</v>
      </c>
      <c r="M1663" s="663">
        <v>12314.519999999984</v>
      </c>
      <c r="N1663" s="662">
        <v>316</v>
      </c>
      <c r="O1663" s="745">
        <v>79</v>
      </c>
      <c r="P1663" s="663">
        <v>12314.519999999984</v>
      </c>
      <c r="Q1663" s="678">
        <v>1</v>
      </c>
      <c r="R1663" s="662">
        <v>316</v>
      </c>
      <c r="S1663" s="678">
        <v>1</v>
      </c>
      <c r="T1663" s="745">
        <v>79</v>
      </c>
      <c r="U1663" s="701">
        <v>1</v>
      </c>
    </row>
    <row r="1664" spans="1:21" ht="14.4" customHeight="1" x14ac:dyDescent="0.3">
      <c r="A1664" s="661">
        <v>50</v>
      </c>
      <c r="B1664" s="662" t="s">
        <v>575</v>
      </c>
      <c r="C1664" s="662" t="s">
        <v>4577</v>
      </c>
      <c r="D1664" s="743" t="s">
        <v>5978</v>
      </c>
      <c r="E1664" s="744" t="s">
        <v>4595</v>
      </c>
      <c r="F1664" s="662" t="s">
        <v>4574</v>
      </c>
      <c r="G1664" s="662" t="s">
        <v>5450</v>
      </c>
      <c r="H1664" s="662" t="s">
        <v>576</v>
      </c>
      <c r="I1664" s="662" t="s">
        <v>5974</v>
      </c>
      <c r="J1664" s="662" t="s">
        <v>5975</v>
      </c>
      <c r="K1664" s="662" t="s">
        <v>5976</v>
      </c>
      <c r="L1664" s="663">
        <v>525</v>
      </c>
      <c r="M1664" s="663">
        <v>525</v>
      </c>
      <c r="N1664" s="662">
        <v>1</v>
      </c>
      <c r="O1664" s="745">
        <v>1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50</v>
      </c>
      <c r="B1665" s="662" t="s">
        <v>575</v>
      </c>
      <c r="C1665" s="662" t="s">
        <v>4577</v>
      </c>
      <c r="D1665" s="743" t="s">
        <v>5978</v>
      </c>
      <c r="E1665" s="744" t="s">
        <v>4595</v>
      </c>
      <c r="F1665" s="662" t="s">
        <v>4574</v>
      </c>
      <c r="G1665" s="662" t="s">
        <v>5454</v>
      </c>
      <c r="H1665" s="662" t="s">
        <v>576</v>
      </c>
      <c r="I1665" s="662" t="s">
        <v>5455</v>
      </c>
      <c r="J1665" s="662" t="s">
        <v>5456</v>
      </c>
      <c r="K1665" s="662" t="s">
        <v>5457</v>
      </c>
      <c r="L1665" s="663">
        <v>378.48</v>
      </c>
      <c r="M1665" s="663">
        <v>7191.1199999999972</v>
      </c>
      <c r="N1665" s="662">
        <v>19</v>
      </c>
      <c r="O1665" s="745">
        <v>19</v>
      </c>
      <c r="P1665" s="663">
        <v>7191.1199999999972</v>
      </c>
      <c r="Q1665" s="678">
        <v>1</v>
      </c>
      <c r="R1665" s="662">
        <v>19</v>
      </c>
      <c r="S1665" s="678">
        <v>1</v>
      </c>
      <c r="T1665" s="745">
        <v>19</v>
      </c>
      <c r="U1665" s="701">
        <v>1</v>
      </c>
    </row>
    <row r="1666" spans="1:21" ht="14.4" customHeight="1" x14ac:dyDescent="0.3">
      <c r="A1666" s="661">
        <v>50</v>
      </c>
      <c r="B1666" s="662" t="s">
        <v>575</v>
      </c>
      <c r="C1666" s="662" t="s">
        <v>4577</v>
      </c>
      <c r="D1666" s="743" t="s">
        <v>5978</v>
      </c>
      <c r="E1666" s="744" t="s">
        <v>4595</v>
      </c>
      <c r="F1666" s="662" t="s">
        <v>4574</v>
      </c>
      <c r="G1666" s="662" t="s">
        <v>5454</v>
      </c>
      <c r="H1666" s="662" t="s">
        <v>576</v>
      </c>
      <c r="I1666" s="662" t="s">
        <v>3718</v>
      </c>
      <c r="J1666" s="662" t="s">
        <v>5458</v>
      </c>
      <c r="K1666" s="662" t="s">
        <v>5459</v>
      </c>
      <c r="L1666" s="663">
        <v>378.48</v>
      </c>
      <c r="M1666" s="663">
        <v>7191.1199999999972</v>
      </c>
      <c r="N1666" s="662">
        <v>19</v>
      </c>
      <c r="O1666" s="745">
        <v>19</v>
      </c>
      <c r="P1666" s="663">
        <v>7191.1199999999972</v>
      </c>
      <c r="Q1666" s="678">
        <v>1</v>
      </c>
      <c r="R1666" s="662">
        <v>19</v>
      </c>
      <c r="S1666" s="678">
        <v>1</v>
      </c>
      <c r="T1666" s="745">
        <v>19</v>
      </c>
      <c r="U1666" s="701">
        <v>1</v>
      </c>
    </row>
    <row r="1667" spans="1:21" ht="14.4" customHeight="1" thickBot="1" x14ac:dyDescent="0.35">
      <c r="A1667" s="667">
        <v>50</v>
      </c>
      <c r="B1667" s="668" t="s">
        <v>575</v>
      </c>
      <c r="C1667" s="668" t="s">
        <v>4577</v>
      </c>
      <c r="D1667" s="746" t="s">
        <v>5978</v>
      </c>
      <c r="E1667" s="747" t="s">
        <v>4596</v>
      </c>
      <c r="F1667" s="668" t="s">
        <v>4572</v>
      </c>
      <c r="G1667" s="668" t="s">
        <v>5926</v>
      </c>
      <c r="H1667" s="668" t="s">
        <v>576</v>
      </c>
      <c r="I1667" s="668" t="s">
        <v>3371</v>
      </c>
      <c r="J1667" s="668" t="s">
        <v>3372</v>
      </c>
      <c r="K1667" s="668" t="s">
        <v>3373</v>
      </c>
      <c r="L1667" s="669">
        <v>0</v>
      </c>
      <c r="M1667" s="669">
        <v>0</v>
      </c>
      <c r="N1667" s="668">
        <v>2</v>
      </c>
      <c r="O1667" s="748">
        <v>1</v>
      </c>
      <c r="P1667" s="669">
        <v>0</v>
      </c>
      <c r="Q1667" s="679"/>
      <c r="R1667" s="668">
        <v>2</v>
      </c>
      <c r="S1667" s="679">
        <v>1</v>
      </c>
      <c r="T1667" s="748">
        <v>1</v>
      </c>
      <c r="U1667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5980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4590</v>
      </c>
      <c r="B5" s="229">
        <v>10073.199999999999</v>
      </c>
      <c r="C5" s="742">
        <v>5.1893877710407009E-2</v>
      </c>
      <c r="D5" s="229">
        <v>184038.32999999993</v>
      </c>
      <c r="E5" s="742">
        <v>0.9481061222895929</v>
      </c>
      <c r="F5" s="750">
        <v>194111.52999999994</v>
      </c>
    </row>
    <row r="6" spans="1:6" ht="14.4" customHeight="1" x14ac:dyDescent="0.3">
      <c r="A6" s="688" t="s">
        <v>4595</v>
      </c>
      <c r="B6" s="665">
        <v>2939.89</v>
      </c>
      <c r="C6" s="678">
        <v>5.4438536222609357E-2</v>
      </c>
      <c r="D6" s="665">
        <v>51063.95</v>
      </c>
      <c r="E6" s="678">
        <v>0.9455614637773907</v>
      </c>
      <c r="F6" s="666">
        <v>54003.839999999997</v>
      </c>
    </row>
    <row r="7" spans="1:6" ht="14.4" customHeight="1" x14ac:dyDescent="0.3">
      <c r="A7" s="688" t="s">
        <v>4587</v>
      </c>
      <c r="B7" s="665">
        <v>2303.4099999999989</v>
      </c>
      <c r="C7" s="678">
        <v>5.7381202444108735E-2</v>
      </c>
      <c r="D7" s="665">
        <v>37838.829999999994</v>
      </c>
      <c r="E7" s="678">
        <v>0.94261879755589129</v>
      </c>
      <c r="F7" s="666">
        <v>40142.239999999991</v>
      </c>
    </row>
    <row r="8" spans="1:6" ht="14.4" customHeight="1" x14ac:dyDescent="0.3">
      <c r="A8" s="688" t="s">
        <v>4588</v>
      </c>
      <c r="B8" s="665">
        <v>2012.5500000000002</v>
      </c>
      <c r="C8" s="678">
        <v>6.4795077177471017E-2</v>
      </c>
      <c r="D8" s="665">
        <v>29047.679999999997</v>
      </c>
      <c r="E8" s="678">
        <v>0.93520492282252898</v>
      </c>
      <c r="F8" s="666">
        <v>31060.229999999996</v>
      </c>
    </row>
    <row r="9" spans="1:6" ht="14.4" customHeight="1" x14ac:dyDescent="0.3">
      <c r="A9" s="688" t="s">
        <v>4584</v>
      </c>
      <c r="B9" s="665">
        <v>819.81</v>
      </c>
      <c r="C9" s="678">
        <v>7.3105502223234408E-3</v>
      </c>
      <c r="D9" s="665">
        <v>111320.86000000004</v>
      </c>
      <c r="E9" s="678">
        <v>0.99268944977767659</v>
      </c>
      <c r="F9" s="666">
        <v>112140.67000000004</v>
      </c>
    </row>
    <row r="10" spans="1:6" ht="14.4" customHeight="1" x14ac:dyDescent="0.3">
      <c r="A10" s="688" t="s">
        <v>4582</v>
      </c>
      <c r="B10" s="665">
        <v>106.08</v>
      </c>
      <c r="C10" s="678">
        <v>1</v>
      </c>
      <c r="D10" s="665"/>
      <c r="E10" s="678">
        <v>0</v>
      </c>
      <c r="F10" s="666">
        <v>106.08</v>
      </c>
    </row>
    <row r="11" spans="1:6" ht="14.4" customHeight="1" x14ac:dyDescent="0.3">
      <c r="A11" s="688" t="s">
        <v>4597</v>
      </c>
      <c r="B11" s="665">
        <v>102.63</v>
      </c>
      <c r="C11" s="678">
        <v>0.14035447608106999</v>
      </c>
      <c r="D11" s="665">
        <v>628.59</v>
      </c>
      <c r="E11" s="678">
        <v>0.85964552391893001</v>
      </c>
      <c r="F11" s="666">
        <v>731.22</v>
      </c>
    </row>
    <row r="12" spans="1:6" ht="14.4" customHeight="1" x14ac:dyDescent="0.3">
      <c r="A12" s="688" t="s">
        <v>4592</v>
      </c>
      <c r="B12" s="665">
        <v>61.67</v>
      </c>
      <c r="C12" s="678">
        <v>4.8149706784135198E-3</v>
      </c>
      <c r="D12" s="665">
        <v>12746.3</v>
      </c>
      <c r="E12" s="678">
        <v>0.99518502932158648</v>
      </c>
      <c r="F12" s="666">
        <v>12807.97</v>
      </c>
    </row>
    <row r="13" spans="1:6" ht="14.4" customHeight="1" x14ac:dyDescent="0.3">
      <c r="A13" s="688" t="s">
        <v>4586</v>
      </c>
      <c r="B13" s="665">
        <v>34.4</v>
      </c>
      <c r="C13" s="678">
        <v>2.1792371909632614E-3</v>
      </c>
      <c r="D13" s="665">
        <v>15750.939999999997</v>
      </c>
      <c r="E13" s="678">
        <v>0.99782076280903675</v>
      </c>
      <c r="F13" s="666">
        <v>15785.339999999997</v>
      </c>
    </row>
    <row r="14" spans="1:6" ht="14.4" customHeight="1" x14ac:dyDescent="0.3">
      <c r="A14" s="688" t="s">
        <v>4594</v>
      </c>
      <c r="B14" s="665">
        <v>17.579999999999998</v>
      </c>
      <c r="C14" s="678">
        <v>1.2697385479766884E-3</v>
      </c>
      <c r="D14" s="665">
        <v>13827.789999999997</v>
      </c>
      <c r="E14" s="678">
        <v>0.99873026145202337</v>
      </c>
      <c r="F14" s="666">
        <v>13845.369999999997</v>
      </c>
    </row>
    <row r="15" spans="1:6" ht="14.4" customHeight="1" x14ac:dyDescent="0.3">
      <c r="A15" s="688" t="s">
        <v>4591</v>
      </c>
      <c r="B15" s="665"/>
      <c r="C15" s="678">
        <v>0</v>
      </c>
      <c r="D15" s="665">
        <v>10066.690000000004</v>
      </c>
      <c r="E15" s="678">
        <v>1</v>
      </c>
      <c r="F15" s="666">
        <v>10066.690000000004</v>
      </c>
    </row>
    <row r="16" spans="1:6" ht="14.4" customHeight="1" x14ac:dyDescent="0.3">
      <c r="A16" s="688" t="s">
        <v>4583</v>
      </c>
      <c r="B16" s="665">
        <v>0</v>
      </c>
      <c r="C16" s="678">
        <v>0</v>
      </c>
      <c r="D16" s="665">
        <v>8883.0799999999981</v>
      </c>
      <c r="E16" s="678">
        <v>1</v>
      </c>
      <c r="F16" s="666">
        <v>8883.0799999999981</v>
      </c>
    </row>
    <row r="17" spans="1:6" ht="14.4" customHeight="1" x14ac:dyDescent="0.3">
      <c r="A17" s="688" t="s">
        <v>4593</v>
      </c>
      <c r="B17" s="665">
        <v>0</v>
      </c>
      <c r="C17" s="678">
        <v>0</v>
      </c>
      <c r="D17" s="665">
        <v>4529.1400000000012</v>
      </c>
      <c r="E17" s="678">
        <v>1</v>
      </c>
      <c r="F17" s="666">
        <v>4529.1400000000012</v>
      </c>
    </row>
    <row r="18" spans="1:6" ht="14.4" customHeight="1" thickBot="1" x14ac:dyDescent="0.35">
      <c r="A18" s="689" t="s">
        <v>4589</v>
      </c>
      <c r="B18" s="680"/>
      <c r="C18" s="681">
        <v>0</v>
      </c>
      <c r="D18" s="680">
        <v>394.64</v>
      </c>
      <c r="E18" s="681">
        <v>1</v>
      </c>
      <c r="F18" s="682">
        <v>394.64</v>
      </c>
    </row>
    <row r="19" spans="1:6" ht="14.4" customHeight="1" thickBot="1" x14ac:dyDescent="0.35">
      <c r="A19" s="683" t="s">
        <v>3</v>
      </c>
      <c r="B19" s="684">
        <v>18471.219999999998</v>
      </c>
      <c r="C19" s="685">
        <v>3.7045571908547646E-2</v>
      </c>
      <c r="D19" s="684">
        <v>480136.82</v>
      </c>
      <c r="E19" s="685">
        <v>0.96295442809145249</v>
      </c>
      <c r="F19" s="686">
        <v>498608.03999999992</v>
      </c>
    </row>
    <row r="20" spans="1:6" ht="14.4" customHeight="1" thickBot="1" x14ac:dyDescent="0.35"/>
    <row r="21" spans="1:6" ht="14.4" customHeight="1" x14ac:dyDescent="0.3">
      <c r="A21" s="751" t="s">
        <v>4283</v>
      </c>
      <c r="B21" s="229">
        <v>2745.6499999999996</v>
      </c>
      <c r="C21" s="742">
        <v>0.16882458881422208</v>
      </c>
      <c r="D21" s="229">
        <v>13517.679999999984</v>
      </c>
      <c r="E21" s="742">
        <v>0.83117541118577787</v>
      </c>
      <c r="F21" s="750">
        <v>16263.329999999984</v>
      </c>
    </row>
    <row r="22" spans="1:6" ht="14.4" customHeight="1" x14ac:dyDescent="0.3">
      <c r="A22" s="688" t="s">
        <v>4269</v>
      </c>
      <c r="B22" s="665">
        <v>2515.1</v>
      </c>
      <c r="C22" s="678">
        <v>0.49999801201537908</v>
      </c>
      <c r="D22" s="665">
        <v>2515.12</v>
      </c>
      <c r="E22" s="678">
        <v>0.50000198798462103</v>
      </c>
      <c r="F22" s="666">
        <v>5030.2199999999993</v>
      </c>
    </row>
    <row r="23" spans="1:6" ht="14.4" customHeight="1" x14ac:dyDescent="0.3">
      <c r="A23" s="688" t="s">
        <v>4300</v>
      </c>
      <c r="B23" s="665">
        <v>1688.91</v>
      </c>
      <c r="C23" s="678">
        <v>0.47837835541242157</v>
      </c>
      <c r="D23" s="665">
        <v>1841.58</v>
      </c>
      <c r="E23" s="678">
        <v>0.52162164458757854</v>
      </c>
      <c r="F23" s="666">
        <v>3530.49</v>
      </c>
    </row>
    <row r="24" spans="1:6" ht="14.4" customHeight="1" x14ac:dyDescent="0.3">
      <c r="A24" s="688" t="s">
        <v>4294</v>
      </c>
      <c r="B24" s="665">
        <v>1573.0600000000002</v>
      </c>
      <c r="C24" s="678">
        <v>1.8981104687116338E-2</v>
      </c>
      <c r="D24" s="665">
        <v>81301.989999999962</v>
      </c>
      <c r="E24" s="678">
        <v>0.98101889531288367</v>
      </c>
      <c r="F24" s="666">
        <v>82875.049999999959</v>
      </c>
    </row>
    <row r="25" spans="1:6" ht="14.4" customHeight="1" x14ac:dyDescent="0.3">
      <c r="A25" s="688" t="s">
        <v>5981</v>
      </c>
      <c r="B25" s="665">
        <v>1483.3600000000001</v>
      </c>
      <c r="C25" s="678">
        <v>1</v>
      </c>
      <c r="D25" s="665"/>
      <c r="E25" s="678">
        <v>0</v>
      </c>
      <c r="F25" s="666">
        <v>1483.3600000000001</v>
      </c>
    </row>
    <row r="26" spans="1:6" ht="14.4" customHeight="1" x14ac:dyDescent="0.3">
      <c r="A26" s="688" t="s">
        <v>4326</v>
      </c>
      <c r="B26" s="665">
        <v>894.1</v>
      </c>
      <c r="C26" s="678">
        <v>0.68304048892284186</v>
      </c>
      <c r="D26" s="665">
        <v>414.9</v>
      </c>
      <c r="E26" s="678">
        <v>0.31695951107715814</v>
      </c>
      <c r="F26" s="666">
        <v>1309</v>
      </c>
    </row>
    <row r="27" spans="1:6" ht="14.4" customHeight="1" x14ac:dyDescent="0.3">
      <c r="A27" s="688" t="s">
        <v>4286</v>
      </c>
      <c r="B27" s="665">
        <v>840.05</v>
      </c>
      <c r="C27" s="678">
        <v>5.7853129289227055E-2</v>
      </c>
      <c r="D27" s="665">
        <v>13680.340000000006</v>
      </c>
      <c r="E27" s="678">
        <v>0.94214687071077297</v>
      </c>
      <c r="F27" s="666">
        <v>14520.390000000005</v>
      </c>
    </row>
    <row r="28" spans="1:6" ht="14.4" customHeight="1" x14ac:dyDescent="0.3">
      <c r="A28" s="688" t="s">
        <v>4296</v>
      </c>
      <c r="B28" s="665">
        <v>745.67</v>
      </c>
      <c r="C28" s="678">
        <v>4.5017643738359508E-2</v>
      </c>
      <c r="D28" s="665">
        <v>15818.28</v>
      </c>
      <c r="E28" s="678">
        <v>0.95498235626164052</v>
      </c>
      <c r="F28" s="666">
        <v>16563.95</v>
      </c>
    </row>
    <row r="29" spans="1:6" ht="14.4" customHeight="1" x14ac:dyDescent="0.3">
      <c r="A29" s="688" t="s">
        <v>4311</v>
      </c>
      <c r="B29" s="665">
        <v>662.91</v>
      </c>
      <c r="C29" s="678">
        <v>0.59723235763128746</v>
      </c>
      <c r="D29" s="665">
        <v>447.05999999999995</v>
      </c>
      <c r="E29" s="678">
        <v>0.40276764236871271</v>
      </c>
      <c r="F29" s="666">
        <v>1109.9699999999998</v>
      </c>
    </row>
    <row r="30" spans="1:6" ht="14.4" customHeight="1" x14ac:dyDescent="0.3">
      <c r="A30" s="688" t="s">
        <v>5982</v>
      </c>
      <c r="B30" s="665">
        <v>659.40000000000009</v>
      </c>
      <c r="C30" s="678">
        <v>0.56750895070228591</v>
      </c>
      <c r="D30" s="665">
        <v>502.52</v>
      </c>
      <c r="E30" s="678">
        <v>0.43249104929771409</v>
      </c>
      <c r="F30" s="666">
        <v>1161.92</v>
      </c>
    </row>
    <row r="31" spans="1:6" ht="14.4" customHeight="1" x14ac:dyDescent="0.3">
      <c r="A31" s="688" t="s">
        <v>4257</v>
      </c>
      <c r="B31" s="665">
        <v>626.66000000000008</v>
      </c>
      <c r="C31" s="678">
        <v>0.70100901626507373</v>
      </c>
      <c r="D31" s="665">
        <v>267.27999999999997</v>
      </c>
      <c r="E31" s="678">
        <v>0.29899098373492622</v>
      </c>
      <c r="F31" s="666">
        <v>893.94</v>
      </c>
    </row>
    <row r="32" spans="1:6" ht="14.4" customHeight="1" x14ac:dyDescent="0.3">
      <c r="A32" s="688" t="s">
        <v>4264</v>
      </c>
      <c r="B32" s="665">
        <v>615.76</v>
      </c>
      <c r="C32" s="678">
        <v>6.4663283822837578E-2</v>
      </c>
      <c r="D32" s="665">
        <v>8906.7999999999975</v>
      </c>
      <c r="E32" s="678">
        <v>0.93533671617716241</v>
      </c>
      <c r="F32" s="666">
        <v>9522.5599999999977</v>
      </c>
    </row>
    <row r="33" spans="1:6" ht="14.4" customHeight="1" x14ac:dyDescent="0.3">
      <c r="A33" s="688" t="s">
        <v>4313</v>
      </c>
      <c r="B33" s="665">
        <v>613.88</v>
      </c>
      <c r="C33" s="678">
        <v>0.95145691258524479</v>
      </c>
      <c r="D33" s="665">
        <v>31.32</v>
      </c>
      <c r="E33" s="678">
        <v>4.8543087414755111E-2</v>
      </c>
      <c r="F33" s="666">
        <v>645.20000000000005</v>
      </c>
    </row>
    <row r="34" spans="1:6" ht="14.4" customHeight="1" x14ac:dyDescent="0.3">
      <c r="A34" s="688" t="s">
        <v>4272</v>
      </c>
      <c r="B34" s="665">
        <v>499.47</v>
      </c>
      <c r="C34" s="678">
        <v>0.16951183090561073</v>
      </c>
      <c r="D34" s="665">
        <v>2447.0499999999997</v>
      </c>
      <c r="E34" s="678">
        <v>0.83048816909438938</v>
      </c>
      <c r="F34" s="666">
        <v>2946.5199999999995</v>
      </c>
    </row>
    <row r="35" spans="1:6" ht="14.4" customHeight="1" x14ac:dyDescent="0.3">
      <c r="A35" s="688" t="s">
        <v>4273</v>
      </c>
      <c r="B35" s="665">
        <v>423.90000000000003</v>
      </c>
      <c r="C35" s="678">
        <v>0.68638880792771784</v>
      </c>
      <c r="D35" s="665">
        <v>193.68</v>
      </c>
      <c r="E35" s="678">
        <v>0.31361119207228211</v>
      </c>
      <c r="F35" s="666">
        <v>617.58000000000004</v>
      </c>
    </row>
    <row r="36" spans="1:6" ht="14.4" customHeight="1" x14ac:dyDescent="0.3">
      <c r="A36" s="688" t="s">
        <v>4297</v>
      </c>
      <c r="B36" s="665">
        <v>400.44</v>
      </c>
      <c r="C36" s="678">
        <v>1.6403025162856664E-2</v>
      </c>
      <c r="D36" s="665">
        <v>24012.130000000019</v>
      </c>
      <c r="E36" s="678">
        <v>0.98359697483714337</v>
      </c>
      <c r="F36" s="666">
        <v>24412.570000000018</v>
      </c>
    </row>
    <row r="37" spans="1:6" ht="14.4" customHeight="1" x14ac:dyDescent="0.3">
      <c r="A37" s="688" t="s">
        <v>4304</v>
      </c>
      <c r="B37" s="665">
        <v>241.04999999999998</v>
      </c>
      <c r="C37" s="678">
        <v>0.1179801677809646</v>
      </c>
      <c r="D37" s="665">
        <v>1802.09</v>
      </c>
      <c r="E37" s="678">
        <v>0.88201983221903546</v>
      </c>
      <c r="F37" s="666">
        <v>2043.1399999999999</v>
      </c>
    </row>
    <row r="38" spans="1:6" ht="14.4" customHeight="1" x14ac:dyDescent="0.3">
      <c r="A38" s="688" t="s">
        <v>4271</v>
      </c>
      <c r="B38" s="665">
        <v>166.8</v>
      </c>
      <c r="C38" s="678">
        <v>0.36714210248283152</v>
      </c>
      <c r="D38" s="665">
        <v>287.52</v>
      </c>
      <c r="E38" s="678">
        <v>0.63285789751716848</v>
      </c>
      <c r="F38" s="666">
        <v>454.32</v>
      </c>
    </row>
    <row r="39" spans="1:6" ht="14.4" customHeight="1" x14ac:dyDescent="0.3">
      <c r="A39" s="688" t="s">
        <v>5983</v>
      </c>
      <c r="B39" s="665">
        <v>160.1</v>
      </c>
      <c r="C39" s="678">
        <v>0.05</v>
      </c>
      <c r="D39" s="665">
        <v>3041.8999999999996</v>
      </c>
      <c r="E39" s="678">
        <v>0.95000000000000007</v>
      </c>
      <c r="F39" s="666">
        <v>3201.9999999999995</v>
      </c>
    </row>
    <row r="40" spans="1:6" ht="14.4" customHeight="1" x14ac:dyDescent="0.3">
      <c r="A40" s="688" t="s">
        <v>5984</v>
      </c>
      <c r="B40" s="665">
        <v>147.61000000000001</v>
      </c>
      <c r="C40" s="678">
        <v>1</v>
      </c>
      <c r="D40" s="665"/>
      <c r="E40" s="678">
        <v>0</v>
      </c>
      <c r="F40" s="666">
        <v>147.61000000000001</v>
      </c>
    </row>
    <row r="41" spans="1:6" ht="14.4" customHeight="1" x14ac:dyDescent="0.3">
      <c r="A41" s="688" t="s">
        <v>4274</v>
      </c>
      <c r="B41" s="665">
        <v>140.46</v>
      </c>
      <c r="C41" s="678">
        <v>3.367505466262611E-2</v>
      </c>
      <c r="D41" s="665">
        <v>4030.58</v>
      </c>
      <c r="E41" s="678">
        <v>0.9663249453373739</v>
      </c>
      <c r="F41" s="666">
        <v>4171.04</v>
      </c>
    </row>
    <row r="42" spans="1:6" ht="14.4" customHeight="1" x14ac:dyDescent="0.3">
      <c r="A42" s="688" t="s">
        <v>4284</v>
      </c>
      <c r="B42" s="665">
        <v>132</v>
      </c>
      <c r="C42" s="678">
        <v>9.5240156713348775E-2</v>
      </c>
      <c r="D42" s="665">
        <v>1253.97</v>
      </c>
      <c r="E42" s="678">
        <v>0.90475984328665127</v>
      </c>
      <c r="F42" s="666">
        <v>1385.97</v>
      </c>
    </row>
    <row r="43" spans="1:6" ht="14.4" customHeight="1" x14ac:dyDescent="0.3">
      <c r="A43" s="688" t="s">
        <v>4260</v>
      </c>
      <c r="B43" s="665">
        <v>123.2</v>
      </c>
      <c r="C43" s="678">
        <v>7.6924998126826336E-2</v>
      </c>
      <c r="D43" s="665">
        <v>1478.3600000000001</v>
      </c>
      <c r="E43" s="678">
        <v>0.9230750018731736</v>
      </c>
      <c r="F43" s="666">
        <v>1601.5600000000002</v>
      </c>
    </row>
    <row r="44" spans="1:6" ht="14.4" customHeight="1" x14ac:dyDescent="0.3">
      <c r="A44" s="688" t="s">
        <v>4270</v>
      </c>
      <c r="B44" s="665">
        <v>97.82</v>
      </c>
      <c r="C44" s="678">
        <v>2.1285160661402316E-2</v>
      </c>
      <c r="D44" s="665">
        <v>4497.87</v>
      </c>
      <c r="E44" s="678">
        <v>0.97871483933859771</v>
      </c>
      <c r="F44" s="666">
        <v>4595.6899999999996</v>
      </c>
    </row>
    <row r="45" spans="1:6" ht="14.4" customHeight="1" x14ac:dyDescent="0.3">
      <c r="A45" s="688" t="s">
        <v>5985</v>
      </c>
      <c r="B45" s="665">
        <v>90.8</v>
      </c>
      <c r="C45" s="678">
        <v>4.9889013428276299E-2</v>
      </c>
      <c r="D45" s="665">
        <v>1729.24</v>
      </c>
      <c r="E45" s="678">
        <v>0.95011098657172377</v>
      </c>
      <c r="F45" s="666">
        <v>1820.04</v>
      </c>
    </row>
    <row r="46" spans="1:6" ht="14.4" customHeight="1" x14ac:dyDescent="0.3">
      <c r="A46" s="688" t="s">
        <v>5986</v>
      </c>
      <c r="B46" s="665">
        <v>73.069999999999993</v>
      </c>
      <c r="C46" s="678">
        <v>1</v>
      </c>
      <c r="D46" s="665"/>
      <c r="E46" s="678">
        <v>0</v>
      </c>
      <c r="F46" s="666">
        <v>73.069999999999993</v>
      </c>
    </row>
    <row r="47" spans="1:6" ht="14.4" customHeight="1" x14ac:dyDescent="0.3">
      <c r="A47" s="688" t="s">
        <v>4289</v>
      </c>
      <c r="B47" s="665">
        <v>70.25</v>
      </c>
      <c r="C47" s="678">
        <v>0.64860123718954854</v>
      </c>
      <c r="D47" s="665">
        <v>38.06</v>
      </c>
      <c r="E47" s="678">
        <v>0.35139876281045151</v>
      </c>
      <c r="F47" s="666">
        <v>108.31</v>
      </c>
    </row>
    <row r="48" spans="1:6" ht="14.4" customHeight="1" x14ac:dyDescent="0.3">
      <c r="A48" s="688" t="s">
        <v>5987</v>
      </c>
      <c r="B48" s="665">
        <v>39.74</v>
      </c>
      <c r="C48" s="678">
        <v>1</v>
      </c>
      <c r="D48" s="665"/>
      <c r="E48" s="678">
        <v>0</v>
      </c>
      <c r="F48" s="666">
        <v>39.74</v>
      </c>
    </row>
    <row r="49" spans="1:6" ht="14.4" customHeight="1" x14ac:dyDescent="0.3">
      <c r="A49" s="688" t="s">
        <v>4324</v>
      </c>
      <c r="B49" s="665"/>
      <c r="C49" s="678">
        <v>0</v>
      </c>
      <c r="D49" s="665">
        <v>630.05999999999995</v>
      </c>
      <c r="E49" s="678">
        <v>1</v>
      </c>
      <c r="F49" s="666">
        <v>630.05999999999995</v>
      </c>
    </row>
    <row r="50" spans="1:6" ht="14.4" customHeight="1" x14ac:dyDescent="0.3">
      <c r="A50" s="688" t="s">
        <v>4255</v>
      </c>
      <c r="B50" s="665"/>
      <c r="C50" s="678"/>
      <c r="D50" s="665">
        <v>0</v>
      </c>
      <c r="E50" s="678"/>
      <c r="F50" s="666">
        <v>0</v>
      </c>
    </row>
    <row r="51" spans="1:6" ht="14.4" customHeight="1" x14ac:dyDescent="0.3">
      <c r="A51" s="688" t="s">
        <v>4319</v>
      </c>
      <c r="B51" s="665"/>
      <c r="C51" s="678">
        <v>0</v>
      </c>
      <c r="D51" s="665">
        <v>74973.840000000011</v>
      </c>
      <c r="E51" s="678">
        <v>1</v>
      </c>
      <c r="F51" s="666">
        <v>74973.840000000011</v>
      </c>
    </row>
    <row r="52" spans="1:6" ht="14.4" customHeight="1" x14ac:dyDescent="0.3">
      <c r="A52" s="688" t="s">
        <v>4262</v>
      </c>
      <c r="B52" s="665">
        <v>0</v>
      </c>
      <c r="C52" s="678">
        <v>0</v>
      </c>
      <c r="D52" s="665">
        <v>5183.2300000000032</v>
      </c>
      <c r="E52" s="678">
        <v>1</v>
      </c>
      <c r="F52" s="666">
        <v>5183.2300000000032</v>
      </c>
    </row>
    <row r="53" spans="1:6" ht="14.4" customHeight="1" x14ac:dyDescent="0.3">
      <c r="A53" s="688" t="s">
        <v>5988</v>
      </c>
      <c r="B53" s="665"/>
      <c r="C53" s="678"/>
      <c r="D53" s="665">
        <v>0</v>
      </c>
      <c r="E53" s="678"/>
      <c r="F53" s="666">
        <v>0</v>
      </c>
    </row>
    <row r="54" spans="1:6" ht="14.4" customHeight="1" x14ac:dyDescent="0.3">
      <c r="A54" s="688" t="s">
        <v>4288</v>
      </c>
      <c r="B54" s="665"/>
      <c r="C54" s="678">
        <v>0</v>
      </c>
      <c r="D54" s="665">
        <v>972.77</v>
      </c>
      <c r="E54" s="678">
        <v>1</v>
      </c>
      <c r="F54" s="666">
        <v>972.77</v>
      </c>
    </row>
    <row r="55" spans="1:6" ht="14.4" customHeight="1" x14ac:dyDescent="0.3">
      <c r="A55" s="688" t="s">
        <v>4280</v>
      </c>
      <c r="B55" s="665">
        <v>0</v>
      </c>
      <c r="C55" s="678">
        <v>0</v>
      </c>
      <c r="D55" s="665">
        <v>11834.310000000003</v>
      </c>
      <c r="E55" s="678">
        <v>1</v>
      </c>
      <c r="F55" s="666">
        <v>11834.310000000003</v>
      </c>
    </row>
    <row r="56" spans="1:6" ht="14.4" customHeight="1" x14ac:dyDescent="0.3">
      <c r="A56" s="688" t="s">
        <v>5989</v>
      </c>
      <c r="B56" s="665"/>
      <c r="C56" s="678">
        <v>0</v>
      </c>
      <c r="D56" s="665">
        <v>37758.01</v>
      </c>
      <c r="E56" s="678">
        <v>1</v>
      </c>
      <c r="F56" s="666">
        <v>37758.01</v>
      </c>
    </row>
    <row r="57" spans="1:6" ht="14.4" customHeight="1" x14ac:dyDescent="0.3">
      <c r="A57" s="688" t="s">
        <v>5990</v>
      </c>
      <c r="B57" s="665"/>
      <c r="C57" s="678">
        <v>0</v>
      </c>
      <c r="D57" s="665">
        <v>844.68</v>
      </c>
      <c r="E57" s="678">
        <v>1</v>
      </c>
      <c r="F57" s="666">
        <v>844.68</v>
      </c>
    </row>
    <row r="58" spans="1:6" ht="14.4" customHeight="1" x14ac:dyDescent="0.3">
      <c r="A58" s="688" t="s">
        <v>5991</v>
      </c>
      <c r="B58" s="665"/>
      <c r="C58" s="678">
        <v>0</v>
      </c>
      <c r="D58" s="665">
        <v>2171.96</v>
      </c>
      <c r="E58" s="678">
        <v>1</v>
      </c>
      <c r="F58" s="666">
        <v>2171.96</v>
      </c>
    </row>
    <row r="59" spans="1:6" ht="14.4" customHeight="1" x14ac:dyDescent="0.3">
      <c r="A59" s="688" t="s">
        <v>5992</v>
      </c>
      <c r="B59" s="665"/>
      <c r="C59" s="678">
        <v>0</v>
      </c>
      <c r="D59" s="665">
        <v>80.45</v>
      </c>
      <c r="E59" s="678">
        <v>1</v>
      </c>
      <c r="F59" s="666">
        <v>80.45</v>
      </c>
    </row>
    <row r="60" spans="1:6" ht="14.4" customHeight="1" x14ac:dyDescent="0.3">
      <c r="A60" s="688" t="s">
        <v>5993</v>
      </c>
      <c r="B60" s="665"/>
      <c r="C60" s="678">
        <v>0</v>
      </c>
      <c r="D60" s="665">
        <v>36.01</v>
      </c>
      <c r="E60" s="678">
        <v>1</v>
      </c>
      <c r="F60" s="666">
        <v>36.01</v>
      </c>
    </row>
    <row r="61" spans="1:6" ht="14.4" customHeight="1" x14ac:dyDescent="0.3">
      <c r="A61" s="688" t="s">
        <v>4320</v>
      </c>
      <c r="B61" s="665"/>
      <c r="C61" s="678">
        <v>0</v>
      </c>
      <c r="D61" s="665">
        <v>255</v>
      </c>
      <c r="E61" s="678">
        <v>1</v>
      </c>
      <c r="F61" s="666">
        <v>255</v>
      </c>
    </row>
    <row r="62" spans="1:6" ht="14.4" customHeight="1" x14ac:dyDescent="0.3">
      <c r="A62" s="688" t="s">
        <v>4317</v>
      </c>
      <c r="B62" s="665"/>
      <c r="C62" s="678">
        <v>0</v>
      </c>
      <c r="D62" s="665">
        <v>19441.680000000004</v>
      </c>
      <c r="E62" s="678">
        <v>1</v>
      </c>
      <c r="F62" s="666">
        <v>19441.680000000004</v>
      </c>
    </row>
    <row r="63" spans="1:6" ht="14.4" customHeight="1" x14ac:dyDescent="0.3">
      <c r="A63" s="688" t="s">
        <v>4323</v>
      </c>
      <c r="B63" s="665"/>
      <c r="C63" s="678">
        <v>0</v>
      </c>
      <c r="D63" s="665">
        <v>889.3900000000001</v>
      </c>
      <c r="E63" s="678">
        <v>1</v>
      </c>
      <c r="F63" s="666">
        <v>889.3900000000001</v>
      </c>
    </row>
    <row r="64" spans="1:6" ht="14.4" customHeight="1" x14ac:dyDescent="0.3">
      <c r="A64" s="688" t="s">
        <v>4253</v>
      </c>
      <c r="B64" s="665"/>
      <c r="C64" s="678">
        <v>0</v>
      </c>
      <c r="D64" s="665">
        <v>194.26</v>
      </c>
      <c r="E64" s="678">
        <v>1</v>
      </c>
      <c r="F64" s="666">
        <v>194.26</v>
      </c>
    </row>
    <row r="65" spans="1:6" ht="14.4" customHeight="1" x14ac:dyDescent="0.3">
      <c r="A65" s="688" t="s">
        <v>5994</v>
      </c>
      <c r="B65" s="665">
        <v>0</v>
      </c>
      <c r="C65" s="678"/>
      <c r="D65" s="665"/>
      <c r="E65" s="678"/>
      <c r="F65" s="666">
        <v>0</v>
      </c>
    </row>
    <row r="66" spans="1:6" ht="14.4" customHeight="1" x14ac:dyDescent="0.3">
      <c r="A66" s="688" t="s">
        <v>4302</v>
      </c>
      <c r="B66" s="665"/>
      <c r="C66" s="678">
        <v>0</v>
      </c>
      <c r="D66" s="665">
        <v>247.78</v>
      </c>
      <c r="E66" s="678">
        <v>1</v>
      </c>
      <c r="F66" s="666">
        <v>247.78</v>
      </c>
    </row>
    <row r="67" spans="1:6" ht="14.4" customHeight="1" x14ac:dyDescent="0.3">
      <c r="A67" s="688" t="s">
        <v>5995</v>
      </c>
      <c r="B67" s="665">
        <v>0</v>
      </c>
      <c r="C67" s="678">
        <v>0</v>
      </c>
      <c r="D67" s="665">
        <v>241.5</v>
      </c>
      <c r="E67" s="678">
        <v>1</v>
      </c>
      <c r="F67" s="666">
        <v>241.5</v>
      </c>
    </row>
    <row r="68" spans="1:6" ht="14.4" customHeight="1" x14ac:dyDescent="0.3">
      <c r="A68" s="688" t="s">
        <v>4276</v>
      </c>
      <c r="B68" s="665">
        <v>0</v>
      </c>
      <c r="C68" s="678">
        <v>0</v>
      </c>
      <c r="D68" s="665">
        <v>13000.560000000019</v>
      </c>
      <c r="E68" s="678">
        <v>1</v>
      </c>
      <c r="F68" s="666">
        <v>13000.560000000019</v>
      </c>
    </row>
    <row r="69" spans="1:6" ht="14.4" customHeight="1" x14ac:dyDescent="0.3">
      <c r="A69" s="688" t="s">
        <v>4282</v>
      </c>
      <c r="B69" s="665">
        <v>0</v>
      </c>
      <c r="C69" s="678">
        <v>0</v>
      </c>
      <c r="D69" s="665">
        <v>9556.9900000000016</v>
      </c>
      <c r="E69" s="678">
        <v>1</v>
      </c>
      <c r="F69" s="666">
        <v>9556.9900000000016</v>
      </c>
    </row>
    <row r="70" spans="1:6" ht="14.4" customHeight="1" x14ac:dyDescent="0.3">
      <c r="A70" s="688" t="s">
        <v>4250</v>
      </c>
      <c r="B70" s="665"/>
      <c r="C70" s="678">
        <v>0</v>
      </c>
      <c r="D70" s="665">
        <v>78803.930000000008</v>
      </c>
      <c r="E70" s="678">
        <v>1</v>
      </c>
      <c r="F70" s="666">
        <v>78803.930000000008</v>
      </c>
    </row>
    <row r="71" spans="1:6" ht="14.4" customHeight="1" x14ac:dyDescent="0.3">
      <c r="A71" s="688" t="s">
        <v>5996</v>
      </c>
      <c r="B71" s="665">
        <v>0</v>
      </c>
      <c r="C71" s="678">
        <v>0</v>
      </c>
      <c r="D71" s="665">
        <v>1539.44</v>
      </c>
      <c r="E71" s="678">
        <v>1</v>
      </c>
      <c r="F71" s="666">
        <v>1539.44</v>
      </c>
    </row>
    <row r="72" spans="1:6" ht="14.4" customHeight="1" x14ac:dyDescent="0.3">
      <c r="A72" s="688" t="s">
        <v>5997</v>
      </c>
      <c r="B72" s="665"/>
      <c r="C72" s="678">
        <v>0</v>
      </c>
      <c r="D72" s="665">
        <v>210.06</v>
      </c>
      <c r="E72" s="678">
        <v>1</v>
      </c>
      <c r="F72" s="666">
        <v>210.06</v>
      </c>
    </row>
    <row r="73" spans="1:6" ht="14.4" customHeight="1" x14ac:dyDescent="0.3">
      <c r="A73" s="688" t="s">
        <v>5998</v>
      </c>
      <c r="B73" s="665">
        <v>0</v>
      </c>
      <c r="C73" s="678">
        <v>0</v>
      </c>
      <c r="D73" s="665">
        <v>396</v>
      </c>
      <c r="E73" s="678">
        <v>1</v>
      </c>
      <c r="F73" s="666">
        <v>396</v>
      </c>
    </row>
    <row r="74" spans="1:6" ht="14.4" customHeight="1" x14ac:dyDescent="0.3">
      <c r="A74" s="688" t="s">
        <v>4267</v>
      </c>
      <c r="B74" s="665">
        <v>0</v>
      </c>
      <c r="C74" s="678"/>
      <c r="D74" s="665"/>
      <c r="E74" s="678"/>
      <c r="F74" s="666">
        <v>0</v>
      </c>
    </row>
    <row r="75" spans="1:6" ht="14.4" customHeight="1" x14ac:dyDescent="0.3">
      <c r="A75" s="688" t="s">
        <v>4321</v>
      </c>
      <c r="B75" s="665"/>
      <c r="C75" s="678">
        <v>0</v>
      </c>
      <c r="D75" s="665">
        <v>415.2</v>
      </c>
      <c r="E75" s="678">
        <v>1</v>
      </c>
      <c r="F75" s="666">
        <v>415.2</v>
      </c>
    </row>
    <row r="76" spans="1:6" ht="14.4" customHeight="1" x14ac:dyDescent="0.3">
      <c r="A76" s="688" t="s">
        <v>4295</v>
      </c>
      <c r="B76" s="665"/>
      <c r="C76" s="678">
        <v>0</v>
      </c>
      <c r="D76" s="665">
        <v>1064.52</v>
      </c>
      <c r="E76" s="678">
        <v>1</v>
      </c>
      <c r="F76" s="666">
        <v>1064.52</v>
      </c>
    </row>
    <row r="77" spans="1:6" ht="14.4" customHeight="1" x14ac:dyDescent="0.3">
      <c r="A77" s="688" t="s">
        <v>4322</v>
      </c>
      <c r="B77" s="665">
        <v>0</v>
      </c>
      <c r="C77" s="678"/>
      <c r="D77" s="665"/>
      <c r="E77" s="678"/>
      <c r="F77" s="666">
        <v>0</v>
      </c>
    </row>
    <row r="78" spans="1:6" ht="14.4" customHeight="1" x14ac:dyDescent="0.3">
      <c r="A78" s="688" t="s">
        <v>4258</v>
      </c>
      <c r="B78" s="665"/>
      <c r="C78" s="678">
        <v>0</v>
      </c>
      <c r="D78" s="665">
        <v>66.819999999999993</v>
      </c>
      <c r="E78" s="678">
        <v>1</v>
      </c>
      <c r="F78" s="666">
        <v>66.819999999999993</v>
      </c>
    </row>
    <row r="79" spans="1:6" ht="14.4" customHeight="1" x14ac:dyDescent="0.3">
      <c r="A79" s="688" t="s">
        <v>5999</v>
      </c>
      <c r="B79" s="665"/>
      <c r="C79" s="678">
        <v>0</v>
      </c>
      <c r="D79" s="665">
        <v>26.3</v>
      </c>
      <c r="E79" s="678">
        <v>1</v>
      </c>
      <c r="F79" s="666">
        <v>26.3</v>
      </c>
    </row>
    <row r="80" spans="1:6" ht="14.4" customHeight="1" x14ac:dyDescent="0.3">
      <c r="A80" s="688" t="s">
        <v>4278</v>
      </c>
      <c r="B80" s="665">
        <v>0</v>
      </c>
      <c r="C80" s="678">
        <v>0</v>
      </c>
      <c r="D80" s="665">
        <v>11197.870000000004</v>
      </c>
      <c r="E80" s="678">
        <v>1</v>
      </c>
      <c r="F80" s="666">
        <v>11197.870000000004</v>
      </c>
    </row>
    <row r="81" spans="1:6" ht="14.4" customHeight="1" x14ac:dyDescent="0.3">
      <c r="A81" s="688" t="s">
        <v>4292</v>
      </c>
      <c r="B81" s="665"/>
      <c r="C81" s="678">
        <v>0</v>
      </c>
      <c r="D81" s="665">
        <v>272.02</v>
      </c>
      <c r="E81" s="678">
        <v>1</v>
      </c>
      <c r="F81" s="666">
        <v>272.02</v>
      </c>
    </row>
    <row r="82" spans="1:6" ht="14.4" customHeight="1" x14ac:dyDescent="0.3">
      <c r="A82" s="688" t="s">
        <v>4266</v>
      </c>
      <c r="B82" s="665"/>
      <c r="C82" s="678">
        <v>0</v>
      </c>
      <c r="D82" s="665">
        <v>1496.42</v>
      </c>
      <c r="E82" s="678">
        <v>1</v>
      </c>
      <c r="F82" s="666">
        <v>1496.42</v>
      </c>
    </row>
    <row r="83" spans="1:6" ht="14.4" customHeight="1" x14ac:dyDescent="0.3">
      <c r="A83" s="688" t="s">
        <v>4312</v>
      </c>
      <c r="B83" s="665">
        <v>0</v>
      </c>
      <c r="C83" s="678">
        <v>0</v>
      </c>
      <c r="D83" s="665">
        <v>2602.5200000000009</v>
      </c>
      <c r="E83" s="678">
        <v>1</v>
      </c>
      <c r="F83" s="666">
        <v>2602.5200000000009</v>
      </c>
    </row>
    <row r="84" spans="1:6" ht="14.4" customHeight="1" x14ac:dyDescent="0.3">
      <c r="A84" s="688" t="s">
        <v>6000</v>
      </c>
      <c r="B84" s="665">
        <v>0</v>
      </c>
      <c r="C84" s="678"/>
      <c r="D84" s="665"/>
      <c r="E84" s="678"/>
      <c r="F84" s="666">
        <v>0</v>
      </c>
    </row>
    <row r="85" spans="1:6" ht="14.4" customHeight="1" x14ac:dyDescent="0.3">
      <c r="A85" s="688" t="s">
        <v>4330</v>
      </c>
      <c r="B85" s="665"/>
      <c r="C85" s="678">
        <v>0</v>
      </c>
      <c r="D85" s="665">
        <v>2678.7999999999997</v>
      </c>
      <c r="E85" s="678">
        <v>1</v>
      </c>
      <c r="F85" s="666">
        <v>2678.7999999999997</v>
      </c>
    </row>
    <row r="86" spans="1:6" ht="14.4" customHeight="1" x14ac:dyDescent="0.3">
      <c r="A86" s="688" t="s">
        <v>6001</v>
      </c>
      <c r="B86" s="665"/>
      <c r="C86" s="678">
        <v>0</v>
      </c>
      <c r="D86" s="665">
        <v>2224.16</v>
      </c>
      <c r="E86" s="678">
        <v>1</v>
      </c>
      <c r="F86" s="666">
        <v>2224.16</v>
      </c>
    </row>
    <row r="87" spans="1:6" ht="14.4" customHeight="1" thickBot="1" x14ac:dyDescent="0.35">
      <c r="A87" s="689" t="s">
        <v>4298</v>
      </c>
      <c r="B87" s="680"/>
      <c r="C87" s="681">
        <v>0</v>
      </c>
      <c r="D87" s="680">
        <v>14772.960000000003</v>
      </c>
      <c r="E87" s="681">
        <v>1</v>
      </c>
      <c r="F87" s="682">
        <v>14772.960000000003</v>
      </c>
    </row>
    <row r="88" spans="1:6" ht="14.4" customHeight="1" thickBot="1" x14ac:dyDescent="0.35">
      <c r="A88" s="683" t="s">
        <v>3</v>
      </c>
      <c r="B88" s="684">
        <v>18471.219999999998</v>
      </c>
      <c r="C88" s="685">
        <v>3.7045571908547639E-2</v>
      </c>
      <c r="D88" s="684">
        <v>480136.82000000024</v>
      </c>
      <c r="E88" s="685">
        <v>0.96295442809145282</v>
      </c>
      <c r="F88" s="686">
        <v>498608.04000000004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{11D77E53-07D8-4540-A44B-0796B0F660E7}</x14:id>
        </ext>
      </extLst>
    </cfRule>
  </conditionalFormatting>
  <conditionalFormatting sqref="F21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{C859BD35-CF80-48A2-92BF-D4B28D3AF6C5}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D77E53-07D8-4540-A44B-0796B0F660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C859BD35-CF80-48A2-92BF-D4B28D3AF6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6025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352</v>
      </c>
      <c r="G3" s="47">
        <f>SUBTOTAL(9,G6:G1048576)</f>
        <v>18471.220000000005</v>
      </c>
      <c r="H3" s="48">
        <f>IF(M3=0,0,G3/M3)</f>
        <v>3.7045571908547674E-2</v>
      </c>
      <c r="I3" s="47">
        <f>SUBTOTAL(9,I6:I1048576)</f>
        <v>2270</v>
      </c>
      <c r="J3" s="47">
        <f>SUBTOTAL(9,J6:J1048576)</f>
        <v>480136.81999999983</v>
      </c>
      <c r="K3" s="48">
        <f>IF(M3=0,0,J3/M3)</f>
        <v>0.9629544280914526</v>
      </c>
      <c r="L3" s="47">
        <f>SUBTOTAL(9,L6:L1048576)</f>
        <v>2622</v>
      </c>
      <c r="M3" s="49">
        <f>SUBTOTAL(9,M6:M1048576)</f>
        <v>498608.03999999969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4582</v>
      </c>
      <c r="B6" s="737" t="s">
        <v>4474</v>
      </c>
      <c r="C6" s="737" t="s">
        <v>5334</v>
      </c>
      <c r="D6" s="737" t="s">
        <v>3024</v>
      </c>
      <c r="E6" s="737" t="s">
        <v>5335</v>
      </c>
      <c r="F6" s="229">
        <v>1</v>
      </c>
      <c r="G6" s="229">
        <v>0</v>
      </c>
      <c r="H6" s="742"/>
      <c r="I6" s="229"/>
      <c r="J6" s="229"/>
      <c r="K6" s="742"/>
      <c r="L6" s="229">
        <v>1</v>
      </c>
      <c r="M6" s="750">
        <v>0</v>
      </c>
    </row>
    <row r="7" spans="1:13" ht="14.4" customHeight="1" x14ac:dyDescent="0.3">
      <c r="A7" s="661" t="s">
        <v>4582</v>
      </c>
      <c r="B7" s="662" t="s">
        <v>4514</v>
      </c>
      <c r="C7" s="662" t="s">
        <v>5328</v>
      </c>
      <c r="D7" s="662" t="s">
        <v>5329</v>
      </c>
      <c r="E7" s="662" t="s">
        <v>4965</v>
      </c>
      <c r="F7" s="665">
        <v>1</v>
      </c>
      <c r="G7" s="665">
        <v>106.08</v>
      </c>
      <c r="H7" s="678">
        <v>1</v>
      </c>
      <c r="I7" s="665"/>
      <c r="J7" s="665"/>
      <c r="K7" s="678">
        <v>0</v>
      </c>
      <c r="L7" s="665">
        <v>1</v>
      </c>
      <c r="M7" s="666">
        <v>106.08</v>
      </c>
    </row>
    <row r="8" spans="1:13" ht="14.4" customHeight="1" x14ac:dyDescent="0.3">
      <c r="A8" s="661" t="s">
        <v>4583</v>
      </c>
      <c r="B8" s="662" t="s">
        <v>4333</v>
      </c>
      <c r="C8" s="662" t="s">
        <v>4645</v>
      </c>
      <c r="D8" s="662" t="s">
        <v>1850</v>
      </c>
      <c r="E8" s="662" t="s">
        <v>4646</v>
      </c>
      <c r="F8" s="665"/>
      <c r="G8" s="665"/>
      <c r="H8" s="678">
        <v>0</v>
      </c>
      <c r="I8" s="665">
        <v>1</v>
      </c>
      <c r="J8" s="665">
        <v>28.81</v>
      </c>
      <c r="K8" s="678">
        <v>1</v>
      </c>
      <c r="L8" s="665">
        <v>1</v>
      </c>
      <c r="M8" s="666">
        <v>28.81</v>
      </c>
    </row>
    <row r="9" spans="1:13" ht="14.4" customHeight="1" x14ac:dyDescent="0.3">
      <c r="A9" s="661" t="s">
        <v>4583</v>
      </c>
      <c r="B9" s="662" t="s">
        <v>4346</v>
      </c>
      <c r="C9" s="662" t="s">
        <v>4629</v>
      </c>
      <c r="D9" s="662" t="s">
        <v>2103</v>
      </c>
      <c r="E9" s="662" t="s">
        <v>2104</v>
      </c>
      <c r="F9" s="665"/>
      <c r="G9" s="665"/>
      <c r="H9" s="678">
        <v>0</v>
      </c>
      <c r="I9" s="665">
        <v>1</v>
      </c>
      <c r="J9" s="665">
        <v>86.41</v>
      </c>
      <c r="K9" s="678">
        <v>1</v>
      </c>
      <c r="L9" s="665">
        <v>1</v>
      </c>
      <c r="M9" s="666">
        <v>86.41</v>
      </c>
    </row>
    <row r="10" spans="1:13" ht="14.4" customHeight="1" x14ac:dyDescent="0.3">
      <c r="A10" s="661" t="s">
        <v>4583</v>
      </c>
      <c r="B10" s="662" t="s">
        <v>4350</v>
      </c>
      <c r="C10" s="662" t="s">
        <v>1990</v>
      </c>
      <c r="D10" s="662" t="s">
        <v>4353</v>
      </c>
      <c r="E10" s="662" t="s">
        <v>4354</v>
      </c>
      <c r="F10" s="665"/>
      <c r="G10" s="665"/>
      <c r="H10" s="678">
        <v>0</v>
      </c>
      <c r="I10" s="665">
        <v>3</v>
      </c>
      <c r="J10" s="665">
        <v>361.83</v>
      </c>
      <c r="K10" s="678">
        <v>1</v>
      </c>
      <c r="L10" s="665">
        <v>3</v>
      </c>
      <c r="M10" s="666">
        <v>361.83</v>
      </c>
    </row>
    <row r="11" spans="1:13" ht="14.4" customHeight="1" x14ac:dyDescent="0.3">
      <c r="A11" s="661" t="s">
        <v>4583</v>
      </c>
      <c r="B11" s="662" t="s">
        <v>4350</v>
      </c>
      <c r="C11" s="662" t="s">
        <v>1909</v>
      </c>
      <c r="D11" s="662" t="s">
        <v>4355</v>
      </c>
      <c r="E11" s="662" t="s">
        <v>1130</v>
      </c>
      <c r="F11" s="665"/>
      <c r="G11" s="665"/>
      <c r="H11" s="678">
        <v>0</v>
      </c>
      <c r="I11" s="665">
        <v>6</v>
      </c>
      <c r="J11" s="665">
        <v>1108.44</v>
      </c>
      <c r="K11" s="678">
        <v>1</v>
      </c>
      <c r="L11" s="665">
        <v>6</v>
      </c>
      <c r="M11" s="666">
        <v>1108.44</v>
      </c>
    </row>
    <row r="12" spans="1:13" ht="14.4" customHeight="1" x14ac:dyDescent="0.3">
      <c r="A12" s="661" t="s">
        <v>4583</v>
      </c>
      <c r="B12" s="662" t="s">
        <v>4356</v>
      </c>
      <c r="C12" s="662" t="s">
        <v>1824</v>
      </c>
      <c r="D12" s="662" t="s">
        <v>1821</v>
      </c>
      <c r="E12" s="662" t="s">
        <v>4363</v>
      </c>
      <c r="F12" s="665"/>
      <c r="G12" s="665"/>
      <c r="H12" s="678">
        <v>0</v>
      </c>
      <c r="I12" s="665">
        <v>1</v>
      </c>
      <c r="J12" s="665">
        <v>923.74</v>
      </c>
      <c r="K12" s="678">
        <v>1</v>
      </c>
      <c r="L12" s="665">
        <v>1</v>
      </c>
      <c r="M12" s="666">
        <v>923.74</v>
      </c>
    </row>
    <row r="13" spans="1:13" ht="14.4" customHeight="1" x14ac:dyDescent="0.3">
      <c r="A13" s="661" t="s">
        <v>4583</v>
      </c>
      <c r="B13" s="662" t="s">
        <v>4356</v>
      </c>
      <c r="C13" s="662" t="s">
        <v>1882</v>
      </c>
      <c r="D13" s="662" t="s">
        <v>1879</v>
      </c>
      <c r="E13" s="662" t="s">
        <v>4364</v>
      </c>
      <c r="F13" s="665"/>
      <c r="G13" s="665"/>
      <c r="H13" s="678">
        <v>0</v>
      </c>
      <c r="I13" s="665">
        <v>1</v>
      </c>
      <c r="J13" s="665">
        <v>1847.49</v>
      </c>
      <c r="K13" s="678">
        <v>1</v>
      </c>
      <c r="L13" s="665">
        <v>1</v>
      </c>
      <c r="M13" s="666">
        <v>1847.49</v>
      </c>
    </row>
    <row r="14" spans="1:13" ht="14.4" customHeight="1" x14ac:dyDescent="0.3">
      <c r="A14" s="661" t="s">
        <v>4583</v>
      </c>
      <c r="B14" s="662" t="s">
        <v>4365</v>
      </c>
      <c r="C14" s="662" t="s">
        <v>2099</v>
      </c>
      <c r="D14" s="662" t="s">
        <v>2100</v>
      </c>
      <c r="E14" s="662" t="s">
        <v>2101</v>
      </c>
      <c r="F14" s="665"/>
      <c r="G14" s="665"/>
      <c r="H14" s="678">
        <v>0</v>
      </c>
      <c r="I14" s="665">
        <v>6</v>
      </c>
      <c r="J14" s="665">
        <v>560.58000000000004</v>
      </c>
      <c r="K14" s="678">
        <v>1</v>
      </c>
      <c r="L14" s="665">
        <v>6</v>
      </c>
      <c r="M14" s="666">
        <v>560.58000000000004</v>
      </c>
    </row>
    <row r="15" spans="1:13" ht="14.4" customHeight="1" x14ac:dyDescent="0.3">
      <c r="A15" s="661" t="s">
        <v>4583</v>
      </c>
      <c r="B15" s="662" t="s">
        <v>4365</v>
      </c>
      <c r="C15" s="662" t="s">
        <v>4619</v>
      </c>
      <c r="D15" s="662" t="s">
        <v>2100</v>
      </c>
      <c r="E15" s="662" t="s">
        <v>4620</v>
      </c>
      <c r="F15" s="665">
        <v>2</v>
      </c>
      <c r="G15" s="665">
        <v>0</v>
      </c>
      <c r="H15" s="678"/>
      <c r="I15" s="665"/>
      <c r="J15" s="665"/>
      <c r="K15" s="678"/>
      <c r="L15" s="665">
        <v>2</v>
      </c>
      <c r="M15" s="666">
        <v>0</v>
      </c>
    </row>
    <row r="16" spans="1:13" ht="14.4" customHeight="1" x14ac:dyDescent="0.3">
      <c r="A16" s="661" t="s">
        <v>4583</v>
      </c>
      <c r="B16" s="662" t="s">
        <v>4371</v>
      </c>
      <c r="C16" s="662" t="s">
        <v>1794</v>
      </c>
      <c r="D16" s="662" t="s">
        <v>1795</v>
      </c>
      <c r="E16" s="662" t="s">
        <v>4373</v>
      </c>
      <c r="F16" s="665"/>
      <c r="G16" s="665"/>
      <c r="H16" s="678">
        <v>0</v>
      </c>
      <c r="I16" s="665">
        <v>10</v>
      </c>
      <c r="J16" s="665">
        <v>720</v>
      </c>
      <c r="K16" s="678">
        <v>1</v>
      </c>
      <c r="L16" s="665">
        <v>10</v>
      </c>
      <c r="M16" s="666">
        <v>720</v>
      </c>
    </row>
    <row r="17" spans="1:13" ht="14.4" customHeight="1" x14ac:dyDescent="0.3">
      <c r="A17" s="661" t="s">
        <v>4583</v>
      </c>
      <c r="B17" s="662" t="s">
        <v>4378</v>
      </c>
      <c r="C17" s="662" t="s">
        <v>1842</v>
      </c>
      <c r="D17" s="662" t="s">
        <v>1843</v>
      </c>
      <c r="E17" s="662" t="s">
        <v>1402</v>
      </c>
      <c r="F17" s="665"/>
      <c r="G17" s="665"/>
      <c r="H17" s="678">
        <v>0</v>
      </c>
      <c r="I17" s="665">
        <v>10</v>
      </c>
      <c r="J17" s="665">
        <v>351.09999999999997</v>
      </c>
      <c r="K17" s="678">
        <v>1</v>
      </c>
      <c r="L17" s="665">
        <v>10</v>
      </c>
      <c r="M17" s="666">
        <v>351.09999999999997</v>
      </c>
    </row>
    <row r="18" spans="1:13" ht="14.4" customHeight="1" x14ac:dyDescent="0.3">
      <c r="A18" s="661" t="s">
        <v>4583</v>
      </c>
      <c r="B18" s="662" t="s">
        <v>4378</v>
      </c>
      <c r="C18" s="662" t="s">
        <v>1845</v>
      </c>
      <c r="D18" s="662" t="s">
        <v>1846</v>
      </c>
      <c r="E18" s="662" t="s">
        <v>1847</v>
      </c>
      <c r="F18" s="665"/>
      <c r="G18" s="665"/>
      <c r="H18" s="678">
        <v>0</v>
      </c>
      <c r="I18" s="665">
        <v>2</v>
      </c>
      <c r="J18" s="665">
        <v>140.46</v>
      </c>
      <c r="K18" s="678">
        <v>1</v>
      </c>
      <c r="L18" s="665">
        <v>2</v>
      </c>
      <c r="M18" s="666">
        <v>140.46</v>
      </c>
    </row>
    <row r="19" spans="1:13" ht="14.4" customHeight="1" x14ac:dyDescent="0.3">
      <c r="A19" s="661" t="s">
        <v>4583</v>
      </c>
      <c r="B19" s="662" t="s">
        <v>4380</v>
      </c>
      <c r="C19" s="662" t="s">
        <v>4638</v>
      </c>
      <c r="D19" s="662" t="s">
        <v>4639</v>
      </c>
      <c r="E19" s="662" t="s">
        <v>1136</v>
      </c>
      <c r="F19" s="665"/>
      <c r="G19" s="665"/>
      <c r="H19" s="678">
        <v>0</v>
      </c>
      <c r="I19" s="665">
        <v>1</v>
      </c>
      <c r="J19" s="665">
        <v>15.55</v>
      </c>
      <c r="K19" s="678">
        <v>1</v>
      </c>
      <c r="L19" s="665">
        <v>1</v>
      </c>
      <c r="M19" s="666">
        <v>15.55</v>
      </c>
    </row>
    <row r="20" spans="1:13" ht="14.4" customHeight="1" x14ac:dyDescent="0.3">
      <c r="A20" s="661" t="s">
        <v>4583</v>
      </c>
      <c r="B20" s="662" t="s">
        <v>4380</v>
      </c>
      <c r="C20" s="662" t="s">
        <v>2006</v>
      </c>
      <c r="D20" s="662" t="s">
        <v>2007</v>
      </c>
      <c r="E20" s="662" t="s">
        <v>1610</v>
      </c>
      <c r="F20" s="665"/>
      <c r="G20" s="665"/>
      <c r="H20" s="678">
        <v>0</v>
      </c>
      <c r="I20" s="665">
        <v>1</v>
      </c>
      <c r="J20" s="665">
        <v>36.86</v>
      </c>
      <c r="K20" s="678">
        <v>1</v>
      </c>
      <c r="L20" s="665">
        <v>1</v>
      </c>
      <c r="M20" s="666">
        <v>36.86</v>
      </c>
    </row>
    <row r="21" spans="1:13" ht="14.4" customHeight="1" x14ac:dyDescent="0.3">
      <c r="A21" s="661" t="s">
        <v>4583</v>
      </c>
      <c r="B21" s="662" t="s">
        <v>4383</v>
      </c>
      <c r="C21" s="662" t="s">
        <v>1913</v>
      </c>
      <c r="D21" s="662" t="s">
        <v>1914</v>
      </c>
      <c r="E21" s="662" t="s">
        <v>1402</v>
      </c>
      <c r="F21" s="665"/>
      <c r="G21" s="665"/>
      <c r="H21" s="678">
        <v>0</v>
      </c>
      <c r="I21" s="665">
        <v>4</v>
      </c>
      <c r="J21" s="665">
        <v>193.08</v>
      </c>
      <c r="K21" s="678">
        <v>1</v>
      </c>
      <c r="L21" s="665">
        <v>4</v>
      </c>
      <c r="M21" s="666">
        <v>193.08</v>
      </c>
    </row>
    <row r="22" spans="1:13" ht="14.4" customHeight="1" x14ac:dyDescent="0.3">
      <c r="A22" s="661" t="s">
        <v>4583</v>
      </c>
      <c r="B22" s="662" t="s">
        <v>4383</v>
      </c>
      <c r="C22" s="662" t="s">
        <v>3586</v>
      </c>
      <c r="D22" s="662" t="s">
        <v>2049</v>
      </c>
      <c r="E22" s="662" t="s">
        <v>1847</v>
      </c>
      <c r="F22" s="665"/>
      <c r="G22" s="665"/>
      <c r="H22" s="678">
        <v>0</v>
      </c>
      <c r="I22" s="665">
        <v>1</v>
      </c>
      <c r="J22" s="665">
        <v>96.53</v>
      </c>
      <c r="K22" s="678">
        <v>1</v>
      </c>
      <c r="L22" s="665">
        <v>1</v>
      </c>
      <c r="M22" s="666">
        <v>96.53</v>
      </c>
    </row>
    <row r="23" spans="1:13" ht="14.4" customHeight="1" x14ac:dyDescent="0.3">
      <c r="A23" s="661" t="s">
        <v>4583</v>
      </c>
      <c r="B23" s="662" t="s">
        <v>4384</v>
      </c>
      <c r="C23" s="662" t="s">
        <v>1805</v>
      </c>
      <c r="D23" s="662" t="s">
        <v>4385</v>
      </c>
      <c r="E23" s="662" t="s">
        <v>1136</v>
      </c>
      <c r="F23" s="665"/>
      <c r="G23" s="665"/>
      <c r="H23" s="678">
        <v>0</v>
      </c>
      <c r="I23" s="665">
        <v>2</v>
      </c>
      <c r="J23" s="665">
        <v>193.06</v>
      </c>
      <c r="K23" s="678">
        <v>1</v>
      </c>
      <c r="L23" s="665">
        <v>2</v>
      </c>
      <c r="M23" s="666">
        <v>193.06</v>
      </c>
    </row>
    <row r="24" spans="1:13" ht="14.4" customHeight="1" x14ac:dyDescent="0.3">
      <c r="A24" s="661" t="s">
        <v>4583</v>
      </c>
      <c r="B24" s="662" t="s">
        <v>4384</v>
      </c>
      <c r="C24" s="662" t="s">
        <v>1778</v>
      </c>
      <c r="D24" s="662" t="s">
        <v>1779</v>
      </c>
      <c r="E24" s="662" t="s">
        <v>1780</v>
      </c>
      <c r="F24" s="665"/>
      <c r="G24" s="665"/>
      <c r="H24" s="678">
        <v>0</v>
      </c>
      <c r="I24" s="665">
        <v>3</v>
      </c>
      <c r="J24" s="665">
        <v>48.269999999999996</v>
      </c>
      <c r="K24" s="678">
        <v>1</v>
      </c>
      <c r="L24" s="665">
        <v>3</v>
      </c>
      <c r="M24" s="666">
        <v>48.269999999999996</v>
      </c>
    </row>
    <row r="25" spans="1:13" ht="14.4" customHeight="1" x14ac:dyDescent="0.3">
      <c r="A25" s="661" t="s">
        <v>4583</v>
      </c>
      <c r="B25" s="662" t="s">
        <v>4387</v>
      </c>
      <c r="C25" s="662" t="s">
        <v>4649</v>
      </c>
      <c r="D25" s="662" t="s">
        <v>2055</v>
      </c>
      <c r="E25" s="662" t="s">
        <v>1276</v>
      </c>
      <c r="F25" s="665"/>
      <c r="G25" s="665"/>
      <c r="H25" s="678">
        <v>0</v>
      </c>
      <c r="I25" s="665">
        <v>1</v>
      </c>
      <c r="J25" s="665">
        <v>194.54</v>
      </c>
      <c r="K25" s="678">
        <v>1</v>
      </c>
      <c r="L25" s="665">
        <v>1</v>
      </c>
      <c r="M25" s="666">
        <v>194.54</v>
      </c>
    </row>
    <row r="26" spans="1:13" ht="14.4" customHeight="1" x14ac:dyDescent="0.3">
      <c r="A26" s="661" t="s">
        <v>4583</v>
      </c>
      <c r="B26" s="662" t="s">
        <v>4390</v>
      </c>
      <c r="C26" s="662" t="s">
        <v>1972</v>
      </c>
      <c r="D26" s="662" t="s">
        <v>1973</v>
      </c>
      <c r="E26" s="662" t="s">
        <v>608</v>
      </c>
      <c r="F26" s="665"/>
      <c r="G26" s="665"/>
      <c r="H26" s="678">
        <v>0</v>
      </c>
      <c r="I26" s="665">
        <v>1</v>
      </c>
      <c r="J26" s="665">
        <v>109.97</v>
      </c>
      <c r="K26" s="678">
        <v>1</v>
      </c>
      <c r="L26" s="665">
        <v>1</v>
      </c>
      <c r="M26" s="666">
        <v>109.97</v>
      </c>
    </row>
    <row r="27" spans="1:13" ht="14.4" customHeight="1" x14ac:dyDescent="0.3">
      <c r="A27" s="661" t="s">
        <v>4583</v>
      </c>
      <c r="B27" s="662" t="s">
        <v>4392</v>
      </c>
      <c r="C27" s="662" t="s">
        <v>4603</v>
      </c>
      <c r="D27" s="662" t="s">
        <v>4604</v>
      </c>
      <c r="E27" s="662" t="s">
        <v>1847</v>
      </c>
      <c r="F27" s="665"/>
      <c r="G27" s="665"/>
      <c r="H27" s="678">
        <v>0</v>
      </c>
      <c r="I27" s="665">
        <v>1</v>
      </c>
      <c r="J27" s="665">
        <v>58.86</v>
      </c>
      <c r="K27" s="678">
        <v>1</v>
      </c>
      <c r="L27" s="665">
        <v>1</v>
      </c>
      <c r="M27" s="666">
        <v>58.86</v>
      </c>
    </row>
    <row r="28" spans="1:13" ht="14.4" customHeight="1" x14ac:dyDescent="0.3">
      <c r="A28" s="661" t="s">
        <v>4583</v>
      </c>
      <c r="B28" s="662" t="s">
        <v>4392</v>
      </c>
      <c r="C28" s="662" t="s">
        <v>1901</v>
      </c>
      <c r="D28" s="662" t="s">
        <v>1906</v>
      </c>
      <c r="E28" s="662" t="s">
        <v>1065</v>
      </c>
      <c r="F28" s="665"/>
      <c r="G28" s="665"/>
      <c r="H28" s="678">
        <v>0</v>
      </c>
      <c r="I28" s="665">
        <v>1</v>
      </c>
      <c r="J28" s="665">
        <v>117.73</v>
      </c>
      <c r="K28" s="678">
        <v>1</v>
      </c>
      <c r="L28" s="665">
        <v>1</v>
      </c>
      <c r="M28" s="666">
        <v>117.73</v>
      </c>
    </row>
    <row r="29" spans="1:13" ht="14.4" customHeight="1" x14ac:dyDescent="0.3">
      <c r="A29" s="661" t="s">
        <v>4583</v>
      </c>
      <c r="B29" s="662" t="s">
        <v>4392</v>
      </c>
      <c r="C29" s="662" t="s">
        <v>1905</v>
      </c>
      <c r="D29" s="662" t="s">
        <v>1906</v>
      </c>
      <c r="E29" s="662" t="s">
        <v>4393</v>
      </c>
      <c r="F29" s="665"/>
      <c r="G29" s="665"/>
      <c r="H29" s="678">
        <v>0</v>
      </c>
      <c r="I29" s="665">
        <v>1</v>
      </c>
      <c r="J29" s="665">
        <v>392.42</v>
      </c>
      <c r="K29" s="678">
        <v>1</v>
      </c>
      <c r="L29" s="665">
        <v>1</v>
      </c>
      <c r="M29" s="666">
        <v>392.42</v>
      </c>
    </row>
    <row r="30" spans="1:13" ht="14.4" customHeight="1" x14ac:dyDescent="0.3">
      <c r="A30" s="661" t="s">
        <v>4583</v>
      </c>
      <c r="B30" s="662" t="s">
        <v>4392</v>
      </c>
      <c r="C30" s="662" t="s">
        <v>1982</v>
      </c>
      <c r="D30" s="662" t="s">
        <v>1987</v>
      </c>
      <c r="E30" s="662" t="s">
        <v>2013</v>
      </c>
      <c r="F30" s="665"/>
      <c r="G30" s="665"/>
      <c r="H30" s="678">
        <v>0</v>
      </c>
      <c r="I30" s="665">
        <v>6</v>
      </c>
      <c r="J30" s="665">
        <v>1086.78</v>
      </c>
      <c r="K30" s="678">
        <v>1</v>
      </c>
      <c r="L30" s="665">
        <v>6</v>
      </c>
      <c r="M30" s="666">
        <v>1086.78</v>
      </c>
    </row>
    <row r="31" spans="1:13" ht="14.4" customHeight="1" x14ac:dyDescent="0.3">
      <c r="A31" s="661" t="s">
        <v>4583</v>
      </c>
      <c r="B31" s="662" t="s">
        <v>4396</v>
      </c>
      <c r="C31" s="662" t="s">
        <v>1801</v>
      </c>
      <c r="D31" s="662" t="s">
        <v>1802</v>
      </c>
      <c r="E31" s="662" t="s">
        <v>4397</v>
      </c>
      <c r="F31" s="665"/>
      <c r="G31" s="665"/>
      <c r="H31" s="678">
        <v>0</v>
      </c>
      <c r="I31" s="665">
        <v>1</v>
      </c>
      <c r="J31" s="665">
        <v>131.54</v>
      </c>
      <c r="K31" s="678">
        <v>1</v>
      </c>
      <c r="L31" s="665">
        <v>1</v>
      </c>
      <c r="M31" s="666">
        <v>131.54</v>
      </c>
    </row>
    <row r="32" spans="1:13" ht="14.4" customHeight="1" x14ac:dyDescent="0.3">
      <c r="A32" s="661" t="s">
        <v>4583</v>
      </c>
      <c r="B32" s="662" t="s">
        <v>4404</v>
      </c>
      <c r="C32" s="662" t="s">
        <v>2749</v>
      </c>
      <c r="D32" s="662" t="s">
        <v>2750</v>
      </c>
      <c r="E32" s="662" t="s">
        <v>4532</v>
      </c>
      <c r="F32" s="665"/>
      <c r="G32" s="665"/>
      <c r="H32" s="678">
        <v>0</v>
      </c>
      <c r="I32" s="665">
        <v>1</v>
      </c>
      <c r="J32" s="665">
        <v>79.03</v>
      </c>
      <c r="K32" s="678">
        <v>1</v>
      </c>
      <c r="L32" s="665">
        <v>1</v>
      </c>
      <c r="M32" s="666">
        <v>79.03</v>
      </c>
    </row>
    <row r="33" spans="1:13" ht="14.4" customHeight="1" x14ac:dyDescent="0.3">
      <c r="A33" s="661" t="s">
        <v>4584</v>
      </c>
      <c r="B33" s="662" t="s">
        <v>4333</v>
      </c>
      <c r="C33" s="662" t="s">
        <v>2051</v>
      </c>
      <c r="D33" s="662" t="s">
        <v>1850</v>
      </c>
      <c r="E33" s="662" t="s">
        <v>3819</v>
      </c>
      <c r="F33" s="665"/>
      <c r="G33" s="665"/>
      <c r="H33" s="678">
        <v>0</v>
      </c>
      <c r="I33" s="665">
        <v>1</v>
      </c>
      <c r="J33" s="665">
        <v>334.66</v>
      </c>
      <c r="K33" s="678">
        <v>1</v>
      </c>
      <c r="L33" s="665">
        <v>1</v>
      </c>
      <c r="M33" s="666">
        <v>334.66</v>
      </c>
    </row>
    <row r="34" spans="1:13" ht="14.4" customHeight="1" x14ac:dyDescent="0.3">
      <c r="A34" s="661" t="s">
        <v>4584</v>
      </c>
      <c r="B34" s="662" t="s">
        <v>4333</v>
      </c>
      <c r="C34" s="662" t="s">
        <v>1849</v>
      </c>
      <c r="D34" s="662" t="s">
        <v>1850</v>
      </c>
      <c r="E34" s="662" t="s">
        <v>4335</v>
      </c>
      <c r="F34" s="665"/>
      <c r="G34" s="665"/>
      <c r="H34" s="678">
        <v>0</v>
      </c>
      <c r="I34" s="665">
        <v>3</v>
      </c>
      <c r="J34" s="665">
        <v>172.92000000000002</v>
      </c>
      <c r="K34" s="678">
        <v>1</v>
      </c>
      <c r="L34" s="665">
        <v>3</v>
      </c>
      <c r="M34" s="666">
        <v>172.92000000000002</v>
      </c>
    </row>
    <row r="35" spans="1:13" ht="14.4" customHeight="1" x14ac:dyDescent="0.3">
      <c r="A35" s="661" t="s">
        <v>4584</v>
      </c>
      <c r="B35" s="662" t="s">
        <v>4333</v>
      </c>
      <c r="C35" s="662" t="s">
        <v>4722</v>
      </c>
      <c r="D35" s="662" t="s">
        <v>1850</v>
      </c>
      <c r="E35" s="662" t="s">
        <v>1851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4584</v>
      </c>
      <c r="B36" s="662" t="s">
        <v>4333</v>
      </c>
      <c r="C36" s="662" t="s">
        <v>4723</v>
      </c>
      <c r="D36" s="662" t="s">
        <v>1850</v>
      </c>
      <c r="E36" s="662" t="s">
        <v>4724</v>
      </c>
      <c r="F36" s="665"/>
      <c r="G36" s="665"/>
      <c r="H36" s="678"/>
      <c r="I36" s="665">
        <v>1</v>
      </c>
      <c r="J36" s="665">
        <v>0</v>
      </c>
      <c r="K36" s="678"/>
      <c r="L36" s="665">
        <v>1</v>
      </c>
      <c r="M36" s="666">
        <v>0</v>
      </c>
    </row>
    <row r="37" spans="1:13" ht="14.4" customHeight="1" x14ac:dyDescent="0.3">
      <c r="A37" s="661" t="s">
        <v>4584</v>
      </c>
      <c r="B37" s="662" t="s">
        <v>4346</v>
      </c>
      <c r="C37" s="662" t="s">
        <v>4629</v>
      </c>
      <c r="D37" s="662" t="s">
        <v>2103</v>
      </c>
      <c r="E37" s="662" t="s">
        <v>2104</v>
      </c>
      <c r="F37" s="665"/>
      <c r="G37" s="665"/>
      <c r="H37" s="678">
        <v>0</v>
      </c>
      <c r="I37" s="665">
        <v>1</v>
      </c>
      <c r="J37" s="665">
        <v>101.68</v>
      </c>
      <c r="K37" s="678">
        <v>1</v>
      </c>
      <c r="L37" s="665">
        <v>1</v>
      </c>
      <c r="M37" s="666">
        <v>101.68</v>
      </c>
    </row>
    <row r="38" spans="1:13" ht="14.4" customHeight="1" x14ac:dyDescent="0.3">
      <c r="A38" s="661" t="s">
        <v>4584</v>
      </c>
      <c r="B38" s="662" t="s">
        <v>4346</v>
      </c>
      <c r="C38" s="662" t="s">
        <v>1862</v>
      </c>
      <c r="D38" s="662" t="s">
        <v>1863</v>
      </c>
      <c r="E38" s="662" t="s">
        <v>4347</v>
      </c>
      <c r="F38" s="665"/>
      <c r="G38" s="665"/>
      <c r="H38" s="678">
        <v>0</v>
      </c>
      <c r="I38" s="665">
        <v>2</v>
      </c>
      <c r="J38" s="665">
        <v>101.7</v>
      </c>
      <c r="K38" s="678">
        <v>1</v>
      </c>
      <c r="L38" s="665">
        <v>2</v>
      </c>
      <c r="M38" s="666">
        <v>101.7</v>
      </c>
    </row>
    <row r="39" spans="1:13" ht="14.4" customHeight="1" x14ac:dyDescent="0.3">
      <c r="A39" s="661" t="s">
        <v>4584</v>
      </c>
      <c r="B39" s="662" t="s">
        <v>4349</v>
      </c>
      <c r="C39" s="662" t="s">
        <v>1935</v>
      </c>
      <c r="D39" s="662" t="s">
        <v>1936</v>
      </c>
      <c r="E39" s="662" t="s">
        <v>1717</v>
      </c>
      <c r="F39" s="665"/>
      <c r="G39" s="665"/>
      <c r="H39" s="678">
        <v>0</v>
      </c>
      <c r="I39" s="665">
        <v>3</v>
      </c>
      <c r="J39" s="665">
        <v>138.75</v>
      </c>
      <c r="K39" s="678">
        <v>1</v>
      </c>
      <c r="L39" s="665">
        <v>3</v>
      </c>
      <c r="M39" s="666">
        <v>138.75</v>
      </c>
    </row>
    <row r="40" spans="1:13" ht="14.4" customHeight="1" x14ac:dyDescent="0.3">
      <c r="A40" s="661" t="s">
        <v>4584</v>
      </c>
      <c r="B40" s="662" t="s">
        <v>4350</v>
      </c>
      <c r="C40" s="662" t="s">
        <v>4748</v>
      </c>
      <c r="D40" s="662" t="s">
        <v>1896</v>
      </c>
      <c r="E40" s="662" t="s">
        <v>4749</v>
      </c>
      <c r="F40" s="665"/>
      <c r="G40" s="665"/>
      <c r="H40" s="678"/>
      <c r="I40" s="665">
        <v>1</v>
      </c>
      <c r="J40" s="665">
        <v>0</v>
      </c>
      <c r="K40" s="678"/>
      <c r="L40" s="665">
        <v>1</v>
      </c>
      <c r="M40" s="666">
        <v>0</v>
      </c>
    </row>
    <row r="41" spans="1:13" ht="14.4" customHeight="1" x14ac:dyDescent="0.3">
      <c r="A41" s="661" t="s">
        <v>4584</v>
      </c>
      <c r="B41" s="662" t="s">
        <v>4350</v>
      </c>
      <c r="C41" s="662" t="s">
        <v>1895</v>
      </c>
      <c r="D41" s="662" t="s">
        <v>1896</v>
      </c>
      <c r="E41" s="662" t="s">
        <v>4351</v>
      </c>
      <c r="F41" s="665"/>
      <c r="G41" s="665"/>
      <c r="H41" s="678">
        <v>0</v>
      </c>
      <c r="I41" s="665">
        <v>1</v>
      </c>
      <c r="J41" s="665">
        <v>93.75</v>
      </c>
      <c r="K41" s="678">
        <v>1</v>
      </c>
      <c r="L41" s="665">
        <v>1</v>
      </c>
      <c r="M41" s="666">
        <v>93.75</v>
      </c>
    </row>
    <row r="42" spans="1:13" ht="14.4" customHeight="1" x14ac:dyDescent="0.3">
      <c r="A42" s="661" t="s">
        <v>4584</v>
      </c>
      <c r="B42" s="662" t="s">
        <v>4350</v>
      </c>
      <c r="C42" s="662" t="s">
        <v>1898</v>
      </c>
      <c r="D42" s="662" t="s">
        <v>1899</v>
      </c>
      <c r="E42" s="662" t="s">
        <v>4352</v>
      </c>
      <c r="F42" s="665"/>
      <c r="G42" s="665"/>
      <c r="H42" s="678">
        <v>0</v>
      </c>
      <c r="I42" s="665">
        <v>2</v>
      </c>
      <c r="J42" s="665">
        <v>369.48</v>
      </c>
      <c r="K42" s="678">
        <v>1</v>
      </c>
      <c r="L42" s="665">
        <v>2</v>
      </c>
      <c r="M42" s="666">
        <v>369.48</v>
      </c>
    </row>
    <row r="43" spans="1:13" ht="14.4" customHeight="1" x14ac:dyDescent="0.3">
      <c r="A43" s="661" t="s">
        <v>4584</v>
      </c>
      <c r="B43" s="662" t="s">
        <v>4350</v>
      </c>
      <c r="C43" s="662" t="s">
        <v>1990</v>
      </c>
      <c r="D43" s="662" t="s">
        <v>4353</v>
      </c>
      <c r="E43" s="662" t="s">
        <v>4354</v>
      </c>
      <c r="F43" s="665"/>
      <c r="G43" s="665"/>
      <c r="H43" s="678">
        <v>0</v>
      </c>
      <c r="I43" s="665">
        <v>6</v>
      </c>
      <c r="J43" s="665">
        <v>723.66</v>
      </c>
      <c r="K43" s="678">
        <v>1</v>
      </c>
      <c r="L43" s="665">
        <v>6</v>
      </c>
      <c r="M43" s="666">
        <v>723.66</v>
      </c>
    </row>
    <row r="44" spans="1:13" ht="14.4" customHeight="1" x14ac:dyDescent="0.3">
      <c r="A44" s="661" t="s">
        <v>4584</v>
      </c>
      <c r="B44" s="662" t="s">
        <v>4350</v>
      </c>
      <c r="C44" s="662" t="s">
        <v>1909</v>
      </c>
      <c r="D44" s="662" t="s">
        <v>4355</v>
      </c>
      <c r="E44" s="662" t="s">
        <v>1130</v>
      </c>
      <c r="F44" s="665"/>
      <c r="G44" s="665"/>
      <c r="H44" s="678">
        <v>0</v>
      </c>
      <c r="I44" s="665">
        <v>10</v>
      </c>
      <c r="J44" s="665">
        <v>1847.4</v>
      </c>
      <c r="K44" s="678">
        <v>1</v>
      </c>
      <c r="L44" s="665">
        <v>10</v>
      </c>
      <c r="M44" s="666">
        <v>1847.4</v>
      </c>
    </row>
    <row r="45" spans="1:13" ht="14.4" customHeight="1" x14ac:dyDescent="0.3">
      <c r="A45" s="661" t="s">
        <v>4584</v>
      </c>
      <c r="B45" s="662" t="s">
        <v>4356</v>
      </c>
      <c r="C45" s="662" t="s">
        <v>1820</v>
      </c>
      <c r="D45" s="662" t="s">
        <v>1821</v>
      </c>
      <c r="E45" s="662" t="s">
        <v>4360</v>
      </c>
      <c r="F45" s="665"/>
      <c r="G45" s="665"/>
      <c r="H45" s="678">
        <v>0</v>
      </c>
      <c r="I45" s="665">
        <v>3</v>
      </c>
      <c r="J45" s="665">
        <v>2445.3000000000002</v>
      </c>
      <c r="K45" s="678">
        <v>1</v>
      </c>
      <c r="L45" s="665">
        <v>3</v>
      </c>
      <c r="M45" s="666">
        <v>2445.3000000000002</v>
      </c>
    </row>
    <row r="46" spans="1:13" ht="14.4" customHeight="1" x14ac:dyDescent="0.3">
      <c r="A46" s="661" t="s">
        <v>4584</v>
      </c>
      <c r="B46" s="662" t="s">
        <v>4356</v>
      </c>
      <c r="C46" s="662" t="s">
        <v>1824</v>
      </c>
      <c r="D46" s="662" t="s">
        <v>1821</v>
      </c>
      <c r="E46" s="662" t="s">
        <v>4363</v>
      </c>
      <c r="F46" s="665"/>
      <c r="G46" s="665"/>
      <c r="H46" s="678">
        <v>0</v>
      </c>
      <c r="I46" s="665">
        <v>3</v>
      </c>
      <c r="J46" s="665">
        <v>2771.2200000000003</v>
      </c>
      <c r="K46" s="678">
        <v>1</v>
      </c>
      <c r="L46" s="665">
        <v>3</v>
      </c>
      <c r="M46" s="666">
        <v>2771.2200000000003</v>
      </c>
    </row>
    <row r="47" spans="1:13" ht="14.4" customHeight="1" x14ac:dyDescent="0.3">
      <c r="A47" s="661" t="s">
        <v>4584</v>
      </c>
      <c r="B47" s="662" t="s">
        <v>4356</v>
      </c>
      <c r="C47" s="662" t="s">
        <v>1827</v>
      </c>
      <c r="D47" s="662" t="s">
        <v>1821</v>
      </c>
      <c r="E47" s="662" t="s">
        <v>4361</v>
      </c>
      <c r="F47" s="665"/>
      <c r="G47" s="665"/>
      <c r="H47" s="678">
        <v>0</v>
      </c>
      <c r="I47" s="665">
        <v>1</v>
      </c>
      <c r="J47" s="665">
        <v>1154.68</v>
      </c>
      <c r="K47" s="678">
        <v>1</v>
      </c>
      <c r="L47" s="665">
        <v>1</v>
      </c>
      <c r="M47" s="666">
        <v>1154.68</v>
      </c>
    </row>
    <row r="48" spans="1:13" ht="14.4" customHeight="1" x14ac:dyDescent="0.3">
      <c r="A48" s="661" t="s">
        <v>4584</v>
      </c>
      <c r="B48" s="662" t="s">
        <v>4356</v>
      </c>
      <c r="C48" s="662" t="s">
        <v>1878</v>
      </c>
      <c r="D48" s="662" t="s">
        <v>1879</v>
      </c>
      <c r="E48" s="662" t="s">
        <v>4357</v>
      </c>
      <c r="F48" s="665"/>
      <c r="G48" s="665"/>
      <c r="H48" s="678">
        <v>0</v>
      </c>
      <c r="I48" s="665">
        <v>6</v>
      </c>
      <c r="J48" s="665">
        <v>8313.7199999999993</v>
      </c>
      <c r="K48" s="678">
        <v>1</v>
      </c>
      <c r="L48" s="665">
        <v>6</v>
      </c>
      <c r="M48" s="666">
        <v>8313.7199999999993</v>
      </c>
    </row>
    <row r="49" spans="1:13" ht="14.4" customHeight="1" x14ac:dyDescent="0.3">
      <c r="A49" s="661" t="s">
        <v>4584</v>
      </c>
      <c r="B49" s="662" t="s">
        <v>4356</v>
      </c>
      <c r="C49" s="662" t="s">
        <v>1882</v>
      </c>
      <c r="D49" s="662" t="s">
        <v>1879</v>
      </c>
      <c r="E49" s="662" t="s">
        <v>4364</v>
      </c>
      <c r="F49" s="665"/>
      <c r="G49" s="665"/>
      <c r="H49" s="678">
        <v>0</v>
      </c>
      <c r="I49" s="665">
        <v>3</v>
      </c>
      <c r="J49" s="665">
        <v>5542.47</v>
      </c>
      <c r="K49" s="678">
        <v>1</v>
      </c>
      <c r="L49" s="665">
        <v>3</v>
      </c>
      <c r="M49" s="666">
        <v>5542.47</v>
      </c>
    </row>
    <row r="50" spans="1:13" ht="14.4" customHeight="1" x14ac:dyDescent="0.3">
      <c r="A50" s="661" t="s">
        <v>4584</v>
      </c>
      <c r="B50" s="662" t="s">
        <v>4356</v>
      </c>
      <c r="C50" s="662" t="s">
        <v>1885</v>
      </c>
      <c r="D50" s="662" t="s">
        <v>1879</v>
      </c>
      <c r="E50" s="662" t="s">
        <v>4358</v>
      </c>
      <c r="F50" s="665"/>
      <c r="G50" s="665"/>
      <c r="H50" s="678">
        <v>0</v>
      </c>
      <c r="I50" s="665">
        <v>2</v>
      </c>
      <c r="J50" s="665">
        <v>4618.72</v>
      </c>
      <c r="K50" s="678">
        <v>1</v>
      </c>
      <c r="L50" s="665">
        <v>2</v>
      </c>
      <c r="M50" s="666">
        <v>4618.72</v>
      </c>
    </row>
    <row r="51" spans="1:13" ht="14.4" customHeight="1" x14ac:dyDescent="0.3">
      <c r="A51" s="661" t="s">
        <v>4584</v>
      </c>
      <c r="B51" s="662" t="s">
        <v>4365</v>
      </c>
      <c r="C51" s="662" t="s">
        <v>2099</v>
      </c>
      <c r="D51" s="662" t="s">
        <v>2100</v>
      </c>
      <c r="E51" s="662" t="s">
        <v>2101</v>
      </c>
      <c r="F51" s="665"/>
      <c r="G51" s="665"/>
      <c r="H51" s="678">
        <v>0</v>
      </c>
      <c r="I51" s="665">
        <v>27</v>
      </c>
      <c r="J51" s="665">
        <v>2522.61</v>
      </c>
      <c r="K51" s="678">
        <v>1</v>
      </c>
      <c r="L51" s="665">
        <v>27</v>
      </c>
      <c r="M51" s="666">
        <v>2522.61</v>
      </c>
    </row>
    <row r="52" spans="1:13" ht="14.4" customHeight="1" x14ac:dyDescent="0.3">
      <c r="A52" s="661" t="s">
        <v>4584</v>
      </c>
      <c r="B52" s="662" t="s">
        <v>4366</v>
      </c>
      <c r="C52" s="662" t="s">
        <v>1023</v>
      </c>
      <c r="D52" s="662" t="s">
        <v>1024</v>
      </c>
      <c r="E52" s="662" t="s">
        <v>4367</v>
      </c>
      <c r="F52" s="665"/>
      <c r="G52" s="665"/>
      <c r="H52" s="678">
        <v>0</v>
      </c>
      <c r="I52" s="665">
        <v>13</v>
      </c>
      <c r="J52" s="665">
        <v>26342.16</v>
      </c>
      <c r="K52" s="678">
        <v>1</v>
      </c>
      <c r="L52" s="665">
        <v>13</v>
      </c>
      <c r="M52" s="666">
        <v>26342.16</v>
      </c>
    </row>
    <row r="53" spans="1:13" ht="14.4" customHeight="1" x14ac:dyDescent="0.3">
      <c r="A53" s="661" t="s">
        <v>4584</v>
      </c>
      <c r="B53" s="662" t="s">
        <v>4366</v>
      </c>
      <c r="C53" s="662" t="s">
        <v>4690</v>
      </c>
      <c r="D53" s="662" t="s">
        <v>4691</v>
      </c>
      <c r="E53" s="662" t="s">
        <v>4692</v>
      </c>
      <c r="F53" s="665"/>
      <c r="G53" s="665"/>
      <c r="H53" s="678">
        <v>0</v>
      </c>
      <c r="I53" s="665">
        <v>7</v>
      </c>
      <c r="J53" s="665">
        <v>14184.24</v>
      </c>
      <c r="K53" s="678">
        <v>1</v>
      </c>
      <c r="L53" s="665">
        <v>7</v>
      </c>
      <c r="M53" s="666">
        <v>14184.24</v>
      </c>
    </row>
    <row r="54" spans="1:13" ht="14.4" customHeight="1" x14ac:dyDescent="0.3">
      <c r="A54" s="661" t="s">
        <v>4584</v>
      </c>
      <c r="B54" s="662" t="s">
        <v>6002</v>
      </c>
      <c r="C54" s="662" t="s">
        <v>5404</v>
      </c>
      <c r="D54" s="662" t="s">
        <v>5405</v>
      </c>
      <c r="E54" s="662" t="s">
        <v>5160</v>
      </c>
      <c r="F54" s="665"/>
      <c r="G54" s="665"/>
      <c r="H54" s="678">
        <v>0</v>
      </c>
      <c r="I54" s="665">
        <v>13</v>
      </c>
      <c r="J54" s="665">
        <v>2081.2999999999997</v>
      </c>
      <c r="K54" s="678">
        <v>1</v>
      </c>
      <c r="L54" s="665">
        <v>13</v>
      </c>
      <c r="M54" s="666">
        <v>2081.2999999999997</v>
      </c>
    </row>
    <row r="55" spans="1:13" ht="14.4" customHeight="1" x14ac:dyDescent="0.3">
      <c r="A55" s="661" t="s">
        <v>4584</v>
      </c>
      <c r="B55" s="662" t="s">
        <v>4371</v>
      </c>
      <c r="C55" s="662" t="s">
        <v>1794</v>
      </c>
      <c r="D55" s="662" t="s">
        <v>1795</v>
      </c>
      <c r="E55" s="662" t="s">
        <v>4373</v>
      </c>
      <c r="F55" s="665"/>
      <c r="G55" s="665"/>
      <c r="H55" s="678">
        <v>0</v>
      </c>
      <c r="I55" s="665">
        <v>24</v>
      </c>
      <c r="J55" s="665">
        <v>1728</v>
      </c>
      <c r="K55" s="678">
        <v>1</v>
      </c>
      <c r="L55" s="665">
        <v>24</v>
      </c>
      <c r="M55" s="666">
        <v>1728</v>
      </c>
    </row>
    <row r="56" spans="1:13" ht="14.4" customHeight="1" x14ac:dyDescent="0.3">
      <c r="A56" s="661" t="s">
        <v>4584</v>
      </c>
      <c r="B56" s="662" t="s">
        <v>4371</v>
      </c>
      <c r="C56" s="662" t="s">
        <v>1798</v>
      </c>
      <c r="D56" s="662" t="s">
        <v>1795</v>
      </c>
      <c r="E56" s="662" t="s">
        <v>4374</v>
      </c>
      <c r="F56" s="665"/>
      <c r="G56" s="665"/>
      <c r="H56" s="678">
        <v>0</v>
      </c>
      <c r="I56" s="665">
        <v>1</v>
      </c>
      <c r="J56" s="665">
        <v>144.01</v>
      </c>
      <c r="K56" s="678">
        <v>1</v>
      </c>
      <c r="L56" s="665">
        <v>1</v>
      </c>
      <c r="M56" s="666">
        <v>144.01</v>
      </c>
    </row>
    <row r="57" spans="1:13" ht="14.4" customHeight="1" x14ac:dyDescent="0.3">
      <c r="A57" s="661" t="s">
        <v>4584</v>
      </c>
      <c r="B57" s="662" t="s">
        <v>4377</v>
      </c>
      <c r="C57" s="662" t="s">
        <v>1853</v>
      </c>
      <c r="D57" s="662" t="s">
        <v>1854</v>
      </c>
      <c r="E57" s="662" t="s">
        <v>1620</v>
      </c>
      <c r="F57" s="665"/>
      <c r="G57" s="665"/>
      <c r="H57" s="678">
        <v>0</v>
      </c>
      <c r="I57" s="665">
        <v>5</v>
      </c>
      <c r="J57" s="665">
        <v>327.70000000000005</v>
      </c>
      <c r="K57" s="678">
        <v>1</v>
      </c>
      <c r="L57" s="665">
        <v>5</v>
      </c>
      <c r="M57" s="666">
        <v>327.70000000000005</v>
      </c>
    </row>
    <row r="58" spans="1:13" ht="14.4" customHeight="1" x14ac:dyDescent="0.3">
      <c r="A58" s="661" t="s">
        <v>4584</v>
      </c>
      <c r="B58" s="662" t="s">
        <v>4377</v>
      </c>
      <c r="C58" s="662" t="s">
        <v>1856</v>
      </c>
      <c r="D58" s="662" t="s">
        <v>1854</v>
      </c>
      <c r="E58" s="662" t="s">
        <v>1857</v>
      </c>
      <c r="F58" s="665"/>
      <c r="G58" s="665"/>
      <c r="H58" s="678">
        <v>0</v>
      </c>
      <c r="I58" s="665">
        <v>1</v>
      </c>
      <c r="J58" s="665">
        <v>229.38</v>
      </c>
      <c r="K58" s="678">
        <v>1</v>
      </c>
      <c r="L58" s="665">
        <v>1</v>
      </c>
      <c r="M58" s="666">
        <v>229.38</v>
      </c>
    </row>
    <row r="59" spans="1:13" ht="14.4" customHeight="1" x14ac:dyDescent="0.3">
      <c r="A59" s="661" t="s">
        <v>4584</v>
      </c>
      <c r="B59" s="662" t="s">
        <v>4378</v>
      </c>
      <c r="C59" s="662" t="s">
        <v>5298</v>
      </c>
      <c r="D59" s="662" t="s">
        <v>1843</v>
      </c>
      <c r="E59" s="662" t="s">
        <v>1917</v>
      </c>
      <c r="F59" s="665"/>
      <c r="G59" s="665"/>
      <c r="H59" s="678">
        <v>0</v>
      </c>
      <c r="I59" s="665">
        <v>2</v>
      </c>
      <c r="J59" s="665">
        <v>210.64</v>
      </c>
      <c r="K59" s="678">
        <v>1</v>
      </c>
      <c r="L59" s="665">
        <v>2</v>
      </c>
      <c r="M59" s="666">
        <v>210.64</v>
      </c>
    </row>
    <row r="60" spans="1:13" ht="14.4" customHeight="1" x14ac:dyDescent="0.3">
      <c r="A60" s="661" t="s">
        <v>4584</v>
      </c>
      <c r="B60" s="662" t="s">
        <v>4378</v>
      </c>
      <c r="C60" s="662" t="s">
        <v>4682</v>
      </c>
      <c r="D60" s="662" t="s">
        <v>4683</v>
      </c>
      <c r="E60" s="662" t="s">
        <v>4684</v>
      </c>
      <c r="F60" s="665">
        <v>1</v>
      </c>
      <c r="G60" s="665">
        <v>16.38</v>
      </c>
      <c r="H60" s="678">
        <v>1</v>
      </c>
      <c r="I60" s="665"/>
      <c r="J60" s="665"/>
      <c r="K60" s="678">
        <v>0</v>
      </c>
      <c r="L60" s="665">
        <v>1</v>
      </c>
      <c r="M60" s="666">
        <v>16.38</v>
      </c>
    </row>
    <row r="61" spans="1:13" ht="14.4" customHeight="1" x14ac:dyDescent="0.3">
      <c r="A61" s="661" t="s">
        <v>4584</v>
      </c>
      <c r="B61" s="662" t="s">
        <v>4378</v>
      </c>
      <c r="C61" s="662" t="s">
        <v>4685</v>
      </c>
      <c r="D61" s="662" t="s">
        <v>4683</v>
      </c>
      <c r="E61" s="662" t="s">
        <v>4686</v>
      </c>
      <c r="F61" s="665">
        <v>1</v>
      </c>
      <c r="G61" s="665">
        <v>0</v>
      </c>
      <c r="H61" s="678"/>
      <c r="I61" s="665"/>
      <c r="J61" s="665"/>
      <c r="K61" s="678"/>
      <c r="L61" s="665">
        <v>1</v>
      </c>
      <c r="M61" s="666">
        <v>0</v>
      </c>
    </row>
    <row r="62" spans="1:13" ht="14.4" customHeight="1" x14ac:dyDescent="0.3">
      <c r="A62" s="661" t="s">
        <v>4584</v>
      </c>
      <c r="B62" s="662" t="s">
        <v>4378</v>
      </c>
      <c r="C62" s="662" t="s">
        <v>1842</v>
      </c>
      <c r="D62" s="662" t="s">
        <v>1843</v>
      </c>
      <c r="E62" s="662" t="s">
        <v>1402</v>
      </c>
      <c r="F62" s="665"/>
      <c r="G62" s="665"/>
      <c r="H62" s="678">
        <v>0</v>
      </c>
      <c r="I62" s="665">
        <v>53</v>
      </c>
      <c r="J62" s="665">
        <v>1860.83</v>
      </c>
      <c r="K62" s="678">
        <v>1</v>
      </c>
      <c r="L62" s="665">
        <v>53</v>
      </c>
      <c r="M62" s="666">
        <v>1860.83</v>
      </c>
    </row>
    <row r="63" spans="1:13" ht="14.4" customHeight="1" x14ac:dyDescent="0.3">
      <c r="A63" s="661" t="s">
        <v>4584</v>
      </c>
      <c r="B63" s="662" t="s">
        <v>4378</v>
      </c>
      <c r="C63" s="662" t="s">
        <v>1845</v>
      </c>
      <c r="D63" s="662" t="s">
        <v>1846</v>
      </c>
      <c r="E63" s="662" t="s">
        <v>1847</v>
      </c>
      <c r="F63" s="665"/>
      <c r="G63" s="665"/>
      <c r="H63" s="678">
        <v>0</v>
      </c>
      <c r="I63" s="665">
        <v>8</v>
      </c>
      <c r="J63" s="665">
        <v>561.84</v>
      </c>
      <c r="K63" s="678">
        <v>1</v>
      </c>
      <c r="L63" s="665">
        <v>8</v>
      </c>
      <c r="M63" s="666">
        <v>561.84</v>
      </c>
    </row>
    <row r="64" spans="1:13" ht="14.4" customHeight="1" x14ac:dyDescent="0.3">
      <c r="A64" s="661" t="s">
        <v>4584</v>
      </c>
      <c r="B64" s="662" t="s">
        <v>4378</v>
      </c>
      <c r="C64" s="662" t="s">
        <v>4810</v>
      </c>
      <c r="D64" s="662" t="s">
        <v>4811</v>
      </c>
      <c r="E64" s="662" t="s">
        <v>1402</v>
      </c>
      <c r="F64" s="665">
        <v>3</v>
      </c>
      <c r="G64" s="665">
        <v>105.33</v>
      </c>
      <c r="H64" s="678">
        <v>1</v>
      </c>
      <c r="I64" s="665"/>
      <c r="J64" s="665"/>
      <c r="K64" s="678">
        <v>0</v>
      </c>
      <c r="L64" s="665">
        <v>3</v>
      </c>
      <c r="M64" s="666">
        <v>105.33</v>
      </c>
    </row>
    <row r="65" spans="1:13" ht="14.4" customHeight="1" x14ac:dyDescent="0.3">
      <c r="A65" s="661" t="s">
        <v>4584</v>
      </c>
      <c r="B65" s="662" t="s">
        <v>4380</v>
      </c>
      <c r="C65" s="662" t="s">
        <v>2006</v>
      </c>
      <c r="D65" s="662" t="s">
        <v>2007</v>
      </c>
      <c r="E65" s="662" t="s">
        <v>1610</v>
      </c>
      <c r="F65" s="665"/>
      <c r="G65" s="665"/>
      <c r="H65" s="678">
        <v>0</v>
      </c>
      <c r="I65" s="665">
        <v>22</v>
      </c>
      <c r="J65" s="665">
        <v>997.2700000000001</v>
      </c>
      <c r="K65" s="678">
        <v>1</v>
      </c>
      <c r="L65" s="665">
        <v>22</v>
      </c>
      <c r="M65" s="666">
        <v>997.2700000000001</v>
      </c>
    </row>
    <row r="66" spans="1:13" ht="14.4" customHeight="1" x14ac:dyDescent="0.3">
      <c r="A66" s="661" t="s">
        <v>4584</v>
      </c>
      <c r="B66" s="662" t="s">
        <v>4380</v>
      </c>
      <c r="C66" s="662" t="s">
        <v>2074</v>
      </c>
      <c r="D66" s="662" t="s">
        <v>2007</v>
      </c>
      <c r="E66" s="662" t="s">
        <v>2075</v>
      </c>
      <c r="F66" s="665"/>
      <c r="G66" s="665"/>
      <c r="H66" s="678">
        <v>0</v>
      </c>
      <c r="I66" s="665">
        <v>2</v>
      </c>
      <c r="J66" s="665">
        <v>207.28</v>
      </c>
      <c r="K66" s="678">
        <v>1</v>
      </c>
      <c r="L66" s="665">
        <v>2</v>
      </c>
      <c r="M66" s="666">
        <v>207.28</v>
      </c>
    </row>
    <row r="67" spans="1:13" ht="14.4" customHeight="1" x14ac:dyDescent="0.3">
      <c r="A67" s="661" t="s">
        <v>4584</v>
      </c>
      <c r="B67" s="662" t="s">
        <v>4380</v>
      </c>
      <c r="C67" s="662" t="s">
        <v>599</v>
      </c>
      <c r="D67" s="662" t="s">
        <v>600</v>
      </c>
      <c r="E67" s="662" t="s">
        <v>3177</v>
      </c>
      <c r="F67" s="665">
        <v>1</v>
      </c>
      <c r="G67" s="665">
        <v>34.4</v>
      </c>
      <c r="H67" s="678">
        <v>1</v>
      </c>
      <c r="I67" s="665"/>
      <c r="J67" s="665"/>
      <c r="K67" s="678">
        <v>0</v>
      </c>
      <c r="L67" s="665">
        <v>1</v>
      </c>
      <c r="M67" s="666">
        <v>34.4</v>
      </c>
    </row>
    <row r="68" spans="1:13" ht="14.4" customHeight="1" x14ac:dyDescent="0.3">
      <c r="A68" s="661" t="s">
        <v>4584</v>
      </c>
      <c r="B68" s="662" t="s">
        <v>4381</v>
      </c>
      <c r="C68" s="662" t="s">
        <v>5433</v>
      </c>
      <c r="D68" s="662" t="s">
        <v>5434</v>
      </c>
      <c r="E68" s="662" t="s">
        <v>5435</v>
      </c>
      <c r="F68" s="665">
        <v>1</v>
      </c>
      <c r="G68" s="665">
        <v>503.02</v>
      </c>
      <c r="H68" s="678">
        <v>1</v>
      </c>
      <c r="I68" s="665"/>
      <c r="J68" s="665"/>
      <c r="K68" s="678">
        <v>0</v>
      </c>
      <c r="L68" s="665">
        <v>1</v>
      </c>
      <c r="M68" s="666">
        <v>503.02</v>
      </c>
    </row>
    <row r="69" spans="1:13" ht="14.4" customHeight="1" x14ac:dyDescent="0.3">
      <c r="A69" s="661" t="s">
        <v>4584</v>
      </c>
      <c r="B69" s="662" t="s">
        <v>4381</v>
      </c>
      <c r="C69" s="662" t="s">
        <v>5436</v>
      </c>
      <c r="D69" s="662" t="s">
        <v>2084</v>
      </c>
      <c r="E69" s="662" t="s">
        <v>5437</v>
      </c>
      <c r="F69" s="665"/>
      <c r="G69" s="665"/>
      <c r="H69" s="678">
        <v>0</v>
      </c>
      <c r="I69" s="665">
        <v>1</v>
      </c>
      <c r="J69" s="665">
        <v>503.02</v>
      </c>
      <c r="K69" s="678">
        <v>1</v>
      </c>
      <c r="L69" s="665">
        <v>1</v>
      </c>
      <c r="M69" s="666">
        <v>503.02</v>
      </c>
    </row>
    <row r="70" spans="1:13" ht="14.4" customHeight="1" x14ac:dyDescent="0.3">
      <c r="A70" s="661" t="s">
        <v>4584</v>
      </c>
      <c r="B70" s="662" t="s">
        <v>4383</v>
      </c>
      <c r="C70" s="662" t="s">
        <v>1913</v>
      </c>
      <c r="D70" s="662" t="s">
        <v>1914</v>
      </c>
      <c r="E70" s="662" t="s">
        <v>1402</v>
      </c>
      <c r="F70" s="665"/>
      <c r="G70" s="665"/>
      <c r="H70" s="678">
        <v>0</v>
      </c>
      <c r="I70" s="665">
        <v>7</v>
      </c>
      <c r="J70" s="665">
        <v>337.89</v>
      </c>
      <c r="K70" s="678">
        <v>1</v>
      </c>
      <c r="L70" s="665">
        <v>7</v>
      </c>
      <c r="M70" s="666">
        <v>337.89</v>
      </c>
    </row>
    <row r="71" spans="1:13" ht="14.4" customHeight="1" x14ac:dyDescent="0.3">
      <c r="A71" s="661" t="s">
        <v>4584</v>
      </c>
      <c r="B71" s="662" t="s">
        <v>4383</v>
      </c>
      <c r="C71" s="662" t="s">
        <v>1916</v>
      </c>
      <c r="D71" s="662" t="s">
        <v>1914</v>
      </c>
      <c r="E71" s="662" t="s">
        <v>1917</v>
      </c>
      <c r="F71" s="665"/>
      <c r="G71" s="665"/>
      <c r="H71" s="678">
        <v>0</v>
      </c>
      <c r="I71" s="665">
        <v>3</v>
      </c>
      <c r="J71" s="665">
        <v>434.43</v>
      </c>
      <c r="K71" s="678">
        <v>1</v>
      </c>
      <c r="L71" s="665">
        <v>3</v>
      </c>
      <c r="M71" s="666">
        <v>434.43</v>
      </c>
    </row>
    <row r="72" spans="1:13" ht="14.4" customHeight="1" x14ac:dyDescent="0.3">
      <c r="A72" s="661" t="s">
        <v>4584</v>
      </c>
      <c r="B72" s="662" t="s">
        <v>4383</v>
      </c>
      <c r="C72" s="662" t="s">
        <v>3586</v>
      </c>
      <c r="D72" s="662" t="s">
        <v>2049</v>
      </c>
      <c r="E72" s="662" t="s">
        <v>1847</v>
      </c>
      <c r="F72" s="665"/>
      <c r="G72" s="665"/>
      <c r="H72" s="678">
        <v>0</v>
      </c>
      <c r="I72" s="665">
        <v>3</v>
      </c>
      <c r="J72" s="665">
        <v>289.59000000000003</v>
      </c>
      <c r="K72" s="678">
        <v>1</v>
      </c>
      <c r="L72" s="665">
        <v>3</v>
      </c>
      <c r="M72" s="666">
        <v>289.59000000000003</v>
      </c>
    </row>
    <row r="73" spans="1:13" ht="14.4" customHeight="1" x14ac:dyDescent="0.3">
      <c r="A73" s="661" t="s">
        <v>4584</v>
      </c>
      <c r="B73" s="662" t="s">
        <v>4383</v>
      </c>
      <c r="C73" s="662" t="s">
        <v>2048</v>
      </c>
      <c r="D73" s="662" t="s">
        <v>2049</v>
      </c>
      <c r="E73" s="662" t="s">
        <v>2016</v>
      </c>
      <c r="F73" s="665"/>
      <c r="G73" s="665"/>
      <c r="H73" s="678">
        <v>0</v>
      </c>
      <c r="I73" s="665">
        <v>5</v>
      </c>
      <c r="J73" s="665">
        <v>1448.1</v>
      </c>
      <c r="K73" s="678">
        <v>1</v>
      </c>
      <c r="L73" s="665">
        <v>5</v>
      </c>
      <c r="M73" s="666">
        <v>1448.1</v>
      </c>
    </row>
    <row r="74" spans="1:13" ht="14.4" customHeight="1" x14ac:dyDescent="0.3">
      <c r="A74" s="661" t="s">
        <v>4584</v>
      </c>
      <c r="B74" s="662" t="s">
        <v>4384</v>
      </c>
      <c r="C74" s="662" t="s">
        <v>1805</v>
      </c>
      <c r="D74" s="662" t="s">
        <v>4385</v>
      </c>
      <c r="E74" s="662" t="s">
        <v>1136</v>
      </c>
      <c r="F74" s="665"/>
      <c r="G74" s="665"/>
      <c r="H74" s="678">
        <v>0</v>
      </c>
      <c r="I74" s="665">
        <v>19</v>
      </c>
      <c r="J74" s="665">
        <v>1834.0700000000002</v>
      </c>
      <c r="K74" s="678">
        <v>1</v>
      </c>
      <c r="L74" s="665">
        <v>19</v>
      </c>
      <c r="M74" s="666">
        <v>1834.0700000000002</v>
      </c>
    </row>
    <row r="75" spans="1:13" ht="14.4" customHeight="1" x14ac:dyDescent="0.3">
      <c r="A75" s="661" t="s">
        <v>4584</v>
      </c>
      <c r="B75" s="662" t="s">
        <v>4384</v>
      </c>
      <c r="C75" s="662" t="s">
        <v>4730</v>
      </c>
      <c r="D75" s="662" t="s">
        <v>1779</v>
      </c>
      <c r="E75" s="662" t="s">
        <v>4731</v>
      </c>
      <c r="F75" s="665"/>
      <c r="G75" s="665"/>
      <c r="H75" s="678">
        <v>0</v>
      </c>
      <c r="I75" s="665">
        <v>14</v>
      </c>
      <c r="J75" s="665">
        <v>193.12</v>
      </c>
      <c r="K75" s="678">
        <v>1</v>
      </c>
      <c r="L75" s="665">
        <v>14</v>
      </c>
      <c r="M75" s="666">
        <v>193.12</v>
      </c>
    </row>
    <row r="76" spans="1:13" ht="14.4" customHeight="1" x14ac:dyDescent="0.3">
      <c r="A76" s="661" t="s">
        <v>4584</v>
      </c>
      <c r="B76" s="662" t="s">
        <v>4384</v>
      </c>
      <c r="C76" s="662" t="s">
        <v>1870</v>
      </c>
      <c r="D76" s="662" t="s">
        <v>4386</v>
      </c>
      <c r="E76" s="662" t="s">
        <v>1055</v>
      </c>
      <c r="F76" s="665"/>
      <c r="G76" s="665"/>
      <c r="H76" s="678">
        <v>0</v>
      </c>
      <c r="I76" s="665">
        <v>24</v>
      </c>
      <c r="J76" s="665">
        <v>1158.4799999999998</v>
      </c>
      <c r="K76" s="678">
        <v>1</v>
      </c>
      <c r="L76" s="665">
        <v>24</v>
      </c>
      <c r="M76" s="666">
        <v>1158.4799999999998</v>
      </c>
    </row>
    <row r="77" spans="1:13" ht="14.4" customHeight="1" x14ac:dyDescent="0.3">
      <c r="A77" s="661" t="s">
        <v>4584</v>
      </c>
      <c r="B77" s="662" t="s">
        <v>4387</v>
      </c>
      <c r="C77" s="662" t="s">
        <v>1919</v>
      </c>
      <c r="D77" s="662" t="s">
        <v>4388</v>
      </c>
      <c r="E77" s="662" t="s">
        <v>1276</v>
      </c>
      <c r="F77" s="665"/>
      <c r="G77" s="665"/>
      <c r="H77" s="678">
        <v>0</v>
      </c>
      <c r="I77" s="665">
        <v>1</v>
      </c>
      <c r="J77" s="665">
        <v>97.26</v>
      </c>
      <c r="K77" s="678">
        <v>1</v>
      </c>
      <c r="L77" s="665">
        <v>1</v>
      </c>
      <c r="M77" s="666">
        <v>97.26</v>
      </c>
    </row>
    <row r="78" spans="1:13" ht="14.4" customHeight="1" x14ac:dyDescent="0.3">
      <c r="A78" s="661" t="s">
        <v>4584</v>
      </c>
      <c r="B78" s="662" t="s">
        <v>4387</v>
      </c>
      <c r="C78" s="662" t="s">
        <v>1996</v>
      </c>
      <c r="D78" s="662" t="s">
        <v>4388</v>
      </c>
      <c r="E78" s="662" t="s">
        <v>1691</v>
      </c>
      <c r="F78" s="665"/>
      <c r="G78" s="665"/>
      <c r="H78" s="678">
        <v>0</v>
      </c>
      <c r="I78" s="665">
        <v>3</v>
      </c>
      <c r="J78" s="665">
        <v>875.46</v>
      </c>
      <c r="K78" s="678">
        <v>1</v>
      </c>
      <c r="L78" s="665">
        <v>3</v>
      </c>
      <c r="M78" s="666">
        <v>875.46</v>
      </c>
    </row>
    <row r="79" spans="1:13" ht="14.4" customHeight="1" x14ac:dyDescent="0.3">
      <c r="A79" s="661" t="s">
        <v>4584</v>
      </c>
      <c r="B79" s="662" t="s">
        <v>4387</v>
      </c>
      <c r="C79" s="662" t="s">
        <v>4649</v>
      </c>
      <c r="D79" s="662" t="s">
        <v>2055</v>
      </c>
      <c r="E79" s="662" t="s">
        <v>1276</v>
      </c>
      <c r="F79" s="665"/>
      <c r="G79" s="665"/>
      <c r="H79" s="678">
        <v>0</v>
      </c>
      <c r="I79" s="665">
        <v>2</v>
      </c>
      <c r="J79" s="665">
        <v>389.08</v>
      </c>
      <c r="K79" s="678">
        <v>1</v>
      </c>
      <c r="L79" s="665">
        <v>2</v>
      </c>
      <c r="M79" s="666">
        <v>389.08</v>
      </c>
    </row>
    <row r="80" spans="1:13" ht="14.4" customHeight="1" x14ac:dyDescent="0.3">
      <c r="A80" s="661" t="s">
        <v>4584</v>
      </c>
      <c r="B80" s="662" t="s">
        <v>4387</v>
      </c>
      <c r="C80" s="662" t="s">
        <v>2054</v>
      </c>
      <c r="D80" s="662" t="s">
        <v>2055</v>
      </c>
      <c r="E80" s="662" t="s">
        <v>1691</v>
      </c>
      <c r="F80" s="665"/>
      <c r="G80" s="665"/>
      <c r="H80" s="678">
        <v>0</v>
      </c>
      <c r="I80" s="665">
        <v>1</v>
      </c>
      <c r="J80" s="665">
        <v>583.62</v>
      </c>
      <c r="K80" s="678">
        <v>1</v>
      </c>
      <c r="L80" s="665">
        <v>1</v>
      </c>
      <c r="M80" s="666">
        <v>583.62</v>
      </c>
    </row>
    <row r="81" spans="1:13" ht="14.4" customHeight="1" x14ac:dyDescent="0.3">
      <c r="A81" s="661" t="s">
        <v>4584</v>
      </c>
      <c r="B81" s="662" t="s">
        <v>4389</v>
      </c>
      <c r="C81" s="662" t="s">
        <v>4726</v>
      </c>
      <c r="D81" s="662" t="s">
        <v>1932</v>
      </c>
      <c r="E81" s="662" t="s">
        <v>2000</v>
      </c>
      <c r="F81" s="665"/>
      <c r="G81" s="665"/>
      <c r="H81" s="678">
        <v>0</v>
      </c>
      <c r="I81" s="665">
        <v>1</v>
      </c>
      <c r="J81" s="665">
        <v>117.46</v>
      </c>
      <c r="K81" s="678">
        <v>1</v>
      </c>
      <c r="L81" s="665">
        <v>1</v>
      </c>
      <c r="M81" s="666">
        <v>117.46</v>
      </c>
    </row>
    <row r="82" spans="1:13" ht="14.4" customHeight="1" x14ac:dyDescent="0.3">
      <c r="A82" s="661" t="s">
        <v>4584</v>
      </c>
      <c r="B82" s="662" t="s">
        <v>4389</v>
      </c>
      <c r="C82" s="662" t="s">
        <v>1998</v>
      </c>
      <c r="D82" s="662" t="s">
        <v>1999</v>
      </c>
      <c r="E82" s="662" t="s">
        <v>2000</v>
      </c>
      <c r="F82" s="665"/>
      <c r="G82" s="665"/>
      <c r="H82" s="678">
        <v>0</v>
      </c>
      <c r="I82" s="665">
        <v>1</v>
      </c>
      <c r="J82" s="665">
        <v>204.76</v>
      </c>
      <c r="K82" s="678">
        <v>1</v>
      </c>
      <c r="L82" s="665">
        <v>1</v>
      </c>
      <c r="M82" s="666">
        <v>204.76</v>
      </c>
    </row>
    <row r="83" spans="1:13" ht="14.4" customHeight="1" x14ac:dyDescent="0.3">
      <c r="A83" s="661" t="s">
        <v>4584</v>
      </c>
      <c r="B83" s="662" t="s">
        <v>6003</v>
      </c>
      <c r="C83" s="662" t="s">
        <v>3583</v>
      </c>
      <c r="D83" s="662" t="s">
        <v>3584</v>
      </c>
      <c r="E83" s="662" t="s">
        <v>5391</v>
      </c>
      <c r="F83" s="665"/>
      <c r="G83" s="665"/>
      <c r="H83" s="678">
        <v>0</v>
      </c>
      <c r="I83" s="665">
        <v>2</v>
      </c>
      <c r="J83" s="665">
        <v>109.96</v>
      </c>
      <c r="K83" s="678">
        <v>1</v>
      </c>
      <c r="L83" s="665">
        <v>2</v>
      </c>
      <c r="M83" s="666">
        <v>109.96</v>
      </c>
    </row>
    <row r="84" spans="1:13" ht="14.4" customHeight="1" x14ac:dyDescent="0.3">
      <c r="A84" s="661" t="s">
        <v>4584</v>
      </c>
      <c r="B84" s="662" t="s">
        <v>6003</v>
      </c>
      <c r="C84" s="662" t="s">
        <v>5392</v>
      </c>
      <c r="D84" s="662" t="s">
        <v>3584</v>
      </c>
      <c r="E84" s="662" t="s">
        <v>5393</v>
      </c>
      <c r="F84" s="665"/>
      <c r="G84" s="665"/>
      <c r="H84" s="678">
        <v>0</v>
      </c>
      <c r="I84" s="665">
        <v>1</v>
      </c>
      <c r="J84" s="665">
        <v>164.94</v>
      </c>
      <c r="K84" s="678">
        <v>1</v>
      </c>
      <c r="L84" s="665">
        <v>1</v>
      </c>
      <c r="M84" s="666">
        <v>164.94</v>
      </c>
    </row>
    <row r="85" spans="1:13" ht="14.4" customHeight="1" x14ac:dyDescent="0.3">
      <c r="A85" s="661" t="s">
        <v>4584</v>
      </c>
      <c r="B85" s="662" t="s">
        <v>6003</v>
      </c>
      <c r="C85" s="662" t="s">
        <v>4714</v>
      </c>
      <c r="D85" s="662" t="s">
        <v>4715</v>
      </c>
      <c r="E85" s="662" t="s">
        <v>4716</v>
      </c>
      <c r="F85" s="665"/>
      <c r="G85" s="665"/>
      <c r="H85" s="678">
        <v>0</v>
      </c>
      <c r="I85" s="665">
        <v>2</v>
      </c>
      <c r="J85" s="665">
        <v>659.76</v>
      </c>
      <c r="K85" s="678">
        <v>1</v>
      </c>
      <c r="L85" s="665">
        <v>2</v>
      </c>
      <c r="M85" s="666">
        <v>659.76</v>
      </c>
    </row>
    <row r="86" spans="1:13" ht="14.4" customHeight="1" x14ac:dyDescent="0.3">
      <c r="A86" s="661" t="s">
        <v>4584</v>
      </c>
      <c r="B86" s="662" t="s">
        <v>4390</v>
      </c>
      <c r="C86" s="662" t="s">
        <v>1972</v>
      </c>
      <c r="D86" s="662" t="s">
        <v>1973</v>
      </c>
      <c r="E86" s="662" t="s">
        <v>608</v>
      </c>
      <c r="F86" s="665"/>
      <c r="G86" s="665"/>
      <c r="H86" s="678">
        <v>0</v>
      </c>
      <c r="I86" s="665">
        <v>1</v>
      </c>
      <c r="J86" s="665">
        <v>109.97</v>
      </c>
      <c r="K86" s="678">
        <v>1</v>
      </c>
      <c r="L86" s="665">
        <v>1</v>
      </c>
      <c r="M86" s="666">
        <v>109.97</v>
      </c>
    </row>
    <row r="87" spans="1:13" ht="14.4" customHeight="1" x14ac:dyDescent="0.3">
      <c r="A87" s="661" t="s">
        <v>4584</v>
      </c>
      <c r="B87" s="662" t="s">
        <v>4390</v>
      </c>
      <c r="C87" s="662" t="s">
        <v>5423</v>
      </c>
      <c r="D87" s="662" t="s">
        <v>1973</v>
      </c>
      <c r="E87" s="662" t="s">
        <v>626</v>
      </c>
      <c r="F87" s="665"/>
      <c r="G87" s="665"/>
      <c r="H87" s="678">
        <v>0</v>
      </c>
      <c r="I87" s="665">
        <v>6</v>
      </c>
      <c r="J87" s="665">
        <v>2199.1799999999998</v>
      </c>
      <c r="K87" s="678">
        <v>1</v>
      </c>
      <c r="L87" s="665">
        <v>6</v>
      </c>
      <c r="M87" s="666">
        <v>2199.1799999999998</v>
      </c>
    </row>
    <row r="88" spans="1:13" ht="14.4" customHeight="1" x14ac:dyDescent="0.3">
      <c r="A88" s="661" t="s">
        <v>4584</v>
      </c>
      <c r="B88" s="662" t="s">
        <v>4391</v>
      </c>
      <c r="C88" s="662" t="s">
        <v>2080</v>
      </c>
      <c r="D88" s="662" t="s">
        <v>2081</v>
      </c>
      <c r="E88" s="662" t="s">
        <v>1691</v>
      </c>
      <c r="F88" s="665"/>
      <c r="G88" s="665"/>
      <c r="H88" s="678">
        <v>0</v>
      </c>
      <c r="I88" s="665">
        <v>2</v>
      </c>
      <c r="J88" s="665">
        <v>223.45999999999998</v>
      </c>
      <c r="K88" s="678">
        <v>1</v>
      </c>
      <c r="L88" s="665">
        <v>2</v>
      </c>
      <c r="M88" s="666">
        <v>223.45999999999998</v>
      </c>
    </row>
    <row r="89" spans="1:13" ht="14.4" customHeight="1" x14ac:dyDescent="0.3">
      <c r="A89" s="661" t="s">
        <v>4584</v>
      </c>
      <c r="B89" s="662" t="s">
        <v>6004</v>
      </c>
      <c r="C89" s="662" t="s">
        <v>5417</v>
      </c>
      <c r="D89" s="662" t="s">
        <v>5418</v>
      </c>
      <c r="E89" s="662" t="s">
        <v>1673</v>
      </c>
      <c r="F89" s="665"/>
      <c r="G89" s="665"/>
      <c r="H89" s="678">
        <v>0</v>
      </c>
      <c r="I89" s="665">
        <v>3</v>
      </c>
      <c r="J89" s="665">
        <v>294.33</v>
      </c>
      <c r="K89" s="678">
        <v>1</v>
      </c>
      <c r="L89" s="665">
        <v>3</v>
      </c>
      <c r="M89" s="666">
        <v>294.33</v>
      </c>
    </row>
    <row r="90" spans="1:13" ht="14.4" customHeight="1" x14ac:dyDescent="0.3">
      <c r="A90" s="661" t="s">
        <v>4584</v>
      </c>
      <c r="B90" s="662" t="s">
        <v>4392</v>
      </c>
      <c r="C90" s="662" t="s">
        <v>4678</v>
      </c>
      <c r="D90" s="662" t="s">
        <v>4679</v>
      </c>
      <c r="E90" s="662" t="s">
        <v>4680</v>
      </c>
      <c r="F90" s="665"/>
      <c r="G90" s="665"/>
      <c r="H90" s="678">
        <v>0</v>
      </c>
      <c r="I90" s="665">
        <v>3</v>
      </c>
      <c r="J90" s="665">
        <v>835.92</v>
      </c>
      <c r="K90" s="678">
        <v>1</v>
      </c>
      <c r="L90" s="665">
        <v>3</v>
      </c>
      <c r="M90" s="666">
        <v>835.92</v>
      </c>
    </row>
    <row r="91" spans="1:13" ht="14.4" customHeight="1" x14ac:dyDescent="0.3">
      <c r="A91" s="661" t="s">
        <v>4584</v>
      </c>
      <c r="B91" s="662" t="s">
        <v>4392</v>
      </c>
      <c r="C91" s="662" t="s">
        <v>5340</v>
      </c>
      <c r="D91" s="662" t="s">
        <v>2114</v>
      </c>
      <c r="E91" s="662" t="s">
        <v>1927</v>
      </c>
      <c r="F91" s="665"/>
      <c r="G91" s="665"/>
      <c r="H91" s="678">
        <v>0</v>
      </c>
      <c r="I91" s="665">
        <v>1</v>
      </c>
      <c r="J91" s="665">
        <v>353.18</v>
      </c>
      <c r="K91" s="678">
        <v>1</v>
      </c>
      <c r="L91" s="665">
        <v>1</v>
      </c>
      <c r="M91" s="666">
        <v>353.18</v>
      </c>
    </row>
    <row r="92" spans="1:13" ht="14.4" customHeight="1" x14ac:dyDescent="0.3">
      <c r="A92" s="661" t="s">
        <v>4584</v>
      </c>
      <c r="B92" s="662" t="s">
        <v>4392</v>
      </c>
      <c r="C92" s="662" t="s">
        <v>5341</v>
      </c>
      <c r="D92" s="662" t="s">
        <v>4604</v>
      </c>
      <c r="E92" s="662" t="s">
        <v>1673</v>
      </c>
      <c r="F92" s="665"/>
      <c r="G92" s="665"/>
      <c r="H92" s="678">
        <v>0</v>
      </c>
      <c r="I92" s="665">
        <v>1</v>
      </c>
      <c r="J92" s="665">
        <v>196.21</v>
      </c>
      <c r="K92" s="678">
        <v>1</v>
      </c>
      <c r="L92" s="665">
        <v>1</v>
      </c>
      <c r="M92" s="666">
        <v>196.21</v>
      </c>
    </row>
    <row r="93" spans="1:13" ht="14.4" customHeight="1" x14ac:dyDescent="0.3">
      <c r="A93" s="661" t="s">
        <v>4584</v>
      </c>
      <c r="B93" s="662" t="s">
        <v>4392</v>
      </c>
      <c r="C93" s="662" t="s">
        <v>1901</v>
      </c>
      <c r="D93" s="662" t="s">
        <v>1906</v>
      </c>
      <c r="E93" s="662" t="s">
        <v>1065</v>
      </c>
      <c r="F93" s="665"/>
      <c r="G93" s="665"/>
      <c r="H93" s="678">
        <v>0</v>
      </c>
      <c r="I93" s="665">
        <v>4</v>
      </c>
      <c r="J93" s="665">
        <v>478.1</v>
      </c>
      <c r="K93" s="678">
        <v>1</v>
      </c>
      <c r="L93" s="665">
        <v>4</v>
      </c>
      <c r="M93" s="666">
        <v>478.1</v>
      </c>
    </row>
    <row r="94" spans="1:13" ht="14.4" customHeight="1" x14ac:dyDescent="0.3">
      <c r="A94" s="661" t="s">
        <v>4584</v>
      </c>
      <c r="B94" s="662" t="s">
        <v>4392</v>
      </c>
      <c r="C94" s="662" t="s">
        <v>1905</v>
      </c>
      <c r="D94" s="662" t="s">
        <v>1906</v>
      </c>
      <c r="E94" s="662" t="s">
        <v>4393</v>
      </c>
      <c r="F94" s="665"/>
      <c r="G94" s="665"/>
      <c r="H94" s="678">
        <v>0</v>
      </c>
      <c r="I94" s="665">
        <v>12</v>
      </c>
      <c r="J94" s="665">
        <v>4780.8900000000003</v>
      </c>
      <c r="K94" s="678">
        <v>1</v>
      </c>
      <c r="L94" s="665">
        <v>12</v>
      </c>
      <c r="M94" s="666">
        <v>4780.8900000000003</v>
      </c>
    </row>
    <row r="95" spans="1:13" ht="14.4" customHeight="1" x14ac:dyDescent="0.3">
      <c r="A95" s="661" t="s">
        <v>4584</v>
      </c>
      <c r="B95" s="662" t="s">
        <v>4392</v>
      </c>
      <c r="C95" s="662" t="s">
        <v>1982</v>
      </c>
      <c r="D95" s="662" t="s">
        <v>1987</v>
      </c>
      <c r="E95" s="662" t="s">
        <v>2013</v>
      </c>
      <c r="F95" s="665"/>
      <c r="G95" s="665"/>
      <c r="H95" s="678">
        <v>0</v>
      </c>
      <c r="I95" s="665">
        <v>27</v>
      </c>
      <c r="J95" s="665">
        <v>4974.3</v>
      </c>
      <c r="K95" s="678">
        <v>1</v>
      </c>
      <c r="L95" s="665">
        <v>27</v>
      </c>
      <c r="M95" s="666">
        <v>4974.3</v>
      </c>
    </row>
    <row r="96" spans="1:13" ht="14.4" customHeight="1" x14ac:dyDescent="0.3">
      <c r="A96" s="661" t="s">
        <v>4584</v>
      </c>
      <c r="B96" s="662" t="s">
        <v>4392</v>
      </c>
      <c r="C96" s="662" t="s">
        <v>1986</v>
      </c>
      <c r="D96" s="662" t="s">
        <v>1987</v>
      </c>
      <c r="E96" s="662" t="s">
        <v>4394</v>
      </c>
      <c r="F96" s="665"/>
      <c r="G96" s="665"/>
      <c r="H96" s="678">
        <v>0</v>
      </c>
      <c r="I96" s="665">
        <v>2</v>
      </c>
      <c r="J96" s="665">
        <v>1247.42</v>
      </c>
      <c r="K96" s="678">
        <v>1</v>
      </c>
      <c r="L96" s="665">
        <v>2</v>
      </c>
      <c r="M96" s="666">
        <v>1247.42</v>
      </c>
    </row>
    <row r="97" spans="1:13" ht="14.4" customHeight="1" x14ac:dyDescent="0.3">
      <c r="A97" s="661" t="s">
        <v>4584</v>
      </c>
      <c r="B97" s="662" t="s">
        <v>4395</v>
      </c>
      <c r="C97" s="662" t="s">
        <v>1929</v>
      </c>
      <c r="D97" s="662" t="s">
        <v>1926</v>
      </c>
      <c r="E97" s="662" t="s">
        <v>1065</v>
      </c>
      <c r="F97" s="665"/>
      <c r="G97" s="665"/>
      <c r="H97" s="678">
        <v>0</v>
      </c>
      <c r="I97" s="665">
        <v>1</v>
      </c>
      <c r="J97" s="665">
        <v>193.1</v>
      </c>
      <c r="K97" s="678">
        <v>1</v>
      </c>
      <c r="L97" s="665">
        <v>1</v>
      </c>
      <c r="M97" s="666">
        <v>193.1</v>
      </c>
    </row>
    <row r="98" spans="1:13" ht="14.4" customHeight="1" x14ac:dyDescent="0.3">
      <c r="A98" s="661" t="s">
        <v>4584</v>
      </c>
      <c r="B98" s="662" t="s">
        <v>4395</v>
      </c>
      <c r="C98" s="662" t="s">
        <v>1925</v>
      </c>
      <c r="D98" s="662" t="s">
        <v>1926</v>
      </c>
      <c r="E98" s="662" t="s">
        <v>1927</v>
      </c>
      <c r="F98" s="665"/>
      <c r="G98" s="665"/>
      <c r="H98" s="678">
        <v>0</v>
      </c>
      <c r="I98" s="665">
        <v>1</v>
      </c>
      <c r="J98" s="665">
        <v>543.36</v>
      </c>
      <c r="K98" s="678">
        <v>1</v>
      </c>
      <c r="L98" s="665">
        <v>1</v>
      </c>
      <c r="M98" s="666">
        <v>543.36</v>
      </c>
    </row>
    <row r="99" spans="1:13" ht="14.4" customHeight="1" x14ac:dyDescent="0.3">
      <c r="A99" s="661" t="s">
        <v>4584</v>
      </c>
      <c r="B99" s="662" t="s">
        <v>4395</v>
      </c>
      <c r="C99" s="662" t="s">
        <v>2012</v>
      </c>
      <c r="D99" s="662" t="s">
        <v>2003</v>
      </c>
      <c r="E99" s="662" t="s">
        <v>2013</v>
      </c>
      <c r="F99" s="665"/>
      <c r="G99" s="665"/>
      <c r="H99" s="678">
        <v>0</v>
      </c>
      <c r="I99" s="665">
        <v>1</v>
      </c>
      <c r="J99" s="665">
        <v>278.64</v>
      </c>
      <c r="K99" s="678">
        <v>1</v>
      </c>
      <c r="L99" s="665">
        <v>1</v>
      </c>
      <c r="M99" s="666">
        <v>278.64</v>
      </c>
    </row>
    <row r="100" spans="1:13" ht="14.4" customHeight="1" x14ac:dyDescent="0.3">
      <c r="A100" s="661" t="s">
        <v>4584</v>
      </c>
      <c r="B100" s="662" t="s">
        <v>4531</v>
      </c>
      <c r="C100" s="662" t="s">
        <v>2760</v>
      </c>
      <c r="D100" s="662" t="s">
        <v>2761</v>
      </c>
      <c r="E100" s="662" t="s">
        <v>1691</v>
      </c>
      <c r="F100" s="665"/>
      <c r="G100" s="665"/>
      <c r="H100" s="678">
        <v>0</v>
      </c>
      <c r="I100" s="665">
        <v>1</v>
      </c>
      <c r="J100" s="665">
        <v>797.54</v>
      </c>
      <c r="K100" s="678">
        <v>1</v>
      </c>
      <c r="L100" s="665">
        <v>1</v>
      </c>
      <c r="M100" s="666">
        <v>797.54</v>
      </c>
    </row>
    <row r="101" spans="1:13" ht="14.4" customHeight="1" x14ac:dyDescent="0.3">
      <c r="A101" s="661" t="s">
        <v>4584</v>
      </c>
      <c r="B101" s="662" t="s">
        <v>4531</v>
      </c>
      <c r="C101" s="662" t="s">
        <v>5342</v>
      </c>
      <c r="D101" s="662" t="s">
        <v>5037</v>
      </c>
      <c r="E101" s="662" t="s">
        <v>1691</v>
      </c>
      <c r="F101" s="665"/>
      <c r="G101" s="665"/>
      <c r="H101" s="678">
        <v>0</v>
      </c>
      <c r="I101" s="665">
        <v>2</v>
      </c>
      <c r="J101" s="665">
        <v>1478.66</v>
      </c>
      <c r="K101" s="678">
        <v>1</v>
      </c>
      <c r="L101" s="665">
        <v>2</v>
      </c>
      <c r="M101" s="666">
        <v>1478.66</v>
      </c>
    </row>
    <row r="102" spans="1:13" ht="14.4" customHeight="1" x14ac:dyDescent="0.3">
      <c r="A102" s="661" t="s">
        <v>4584</v>
      </c>
      <c r="B102" s="662" t="s">
        <v>4396</v>
      </c>
      <c r="C102" s="662" t="s">
        <v>1801</v>
      </c>
      <c r="D102" s="662" t="s">
        <v>1802</v>
      </c>
      <c r="E102" s="662" t="s">
        <v>4397</v>
      </c>
      <c r="F102" s="665"/>
      <c r="G102" s="665"/>
      <c r="H102" s="678">
        <v>0</v>
      </c>
      <c r="I102" s="665">
        <v>1</v>
      </c>
      <c r="J102" s="665">
        <v>131.54</v>
      </c>
      <c r="K102" s="678">
        <v>1</v>
      </c>
      <c r="L102" s="665">
        <v>1</v>
      </c>
      <c r="M102" s="666">
        <v>131.54</v>
      </c>
    </row>
    <row r="103" spans="1:13" ht="14.4" customHeight="1" x14ac:dyDescent="0.3">
      <c r="A103" s="661" t="s">
        <v>4584</v>
      </c>
      <c r="B103" s="662" t="s">
        <v>4404</v>
      </c>
      <c r="C103" s="662" t="s">
        <v>3656</v>
      </c>
      <c r="D103" s="662" t="s">
        <v>2750</v>
      </c>
      <c r="E103" s="662" t="s">
        <v>2751</v>
      </c>
      <c r="F103" s="665"/>
      <c r="G103" s="665"/>
      <c r="H103" s="678">
        <v>0</v>
      </c>
      <c r="I103" s="665">
        <v>1</v>
      </c>
      <c r="J103" s="665">
        <v>79.03</v>
      </c>
      <c r="K103" s="678">
        <v>1</v>
      </c>
      <c r="L103" s="665">
        <v>1</v>
      </c>
      <c r="M103" s="666">
        <v>79.03</v>
      </c>
    </row>
    <row r="104" spans="1:13" ht="14.4" customHeight="1" x14ac:dyDescent="0.3">
      <c r="A104" s="661" t="s">
        <v>4584</v>
      </c>
      <c r="B104" s="662" t="s">
        <v>4404</v>
      </c>
      <c r="C104" s="662" t="s">
        <v>2749</v>
      </c>
      <c r="D104" s="662" t="s">
        <v>2750</v>
      </c>
      <c r="E104" s="662" t="s">
        <v>4532</v>
      </c>
      <c r="F104" s="665"/>
      <c r="G104" s="665"/>
      <c r="H104" s="678">
        <v>0</v>
      </c>
      <c r="I104" s="665">
        <v>2</v>
      </c>
      <c r="J104" s="665">
        <v>162.01999999999998</v>
      </c>
      <c r="K104" s="678">
        <v>1</v>
      </c>
      <c r="L104" s="665">
        <v>2</v>
      </c>
      <c r="M104" s="666">
        <v>162.01999999999998</v>
      </c>
    </row>
    <row r="105" spans="1:13" ht="14.4" customHeight="1" x14ac:dyDescent="0.3">
      <c r="A105" s="661" t="s">
        <v>4584</v>
      </c>
      <c r="B105" s="662" t="s">
        <v>4418</v>
      </c>
      <c r="C105" s="662" t="s">
        <v>2290</v>
      </c>
      <c r="D105" s="662" t="s">
        <v>2116</v>
      </c>
      <c r="E105" s="662" t="s">
        <v>4420</v>
      </c>
      <c r="F105" s="665"/>
      <c r="G105" s="665"/>
      <c r="H105" s="678">
        <v>0</v>
      </c>
      <c r="I105" s="665">
        <v>1</v>
      </c>
      <c r="J105" s="665">
        <v>154.36000000000001</v>
      </c>
      <c r="K105" s="678">
        <v>1</v>
      </c>
      <c r="L105" s="665">
        <v>1</v>
      </c>
      <c r="M105" s="666">
        <v>154.36000000000001</v>
      </c>
    </row>
    <row r="106" spans="1:13" ht="14.4" customHeight="1" x14ac:dyDescent="0.3">
      <c r="A106" s="661" t="s">
        <v>4584</v>
      </c>
      <c r="B106" s="662" t="s">
        <v>4459</v>
      </c>
      <c r="C106" s="662" t="s">
        <v>2231</v>
      </c>
      <c r="D106" s="662" t="s">
        <v>2232</v>
      </c>
      <c r="E106" s="662" t="s">
        <v>4462</v>
      </c>
      <c r="F106" s="665"/>
      <c r="G106" s="665"/>
      <c r="H106" s="678">
        <v>0</v>
      </c>
      <c r="I106" s="665">
        <v>1</v>
      </c>
      <c r="J106" s="665">
        <v>66.819999999999993</v>
      </c>
      <c r="K106" s="678">
        <v>1</v>
      </c>
      <c r="L106" s="665">
        <v>1</v>
      </c>
      <c r="M106" s="666">
        <v>66.819999999999993</v>
      </c>
    </row>
    <row r="107" spans="1:13" ht="14.4" customHeight="1" x14ac:dyDescent="0.3">
      <c r="A107" s="661" t="s">
        <v>4584</v>
      </c>
      <c r="B107" s="662" t="s">
        <v>4470</v>
      </c>
      <c r="C107" s="662" t="s">
        <v>3749</v>
      </c>
      <c r="D107" s="662" t="s">
        <v>2388</v>
      </c>
      <c r="E107" s="662" t="s">
        <v>4694</v>
      </c>
      <c r="F107" s="665"/>
      <c r="G107" s="665"/>
      <c r="H107" s="678">
        <v>0</v>
      </c>
      <c r="I107" s="665">
        <v>2</v>
      </c>
      <c r="J107" s="665">
        <v>1496.42</v>
      </c>
      <c r="K107" s="678">
        <v>1</v>
      </c>
      <c r="L107" s="665">
        <v>2</v>
      </c>
      <c r="M107" s="666">
        <v>1496.42</v>
      </c>
    </row>
    <row r="108" spans="1:13" ht="14.4" customHeight="1" x14ac:dyDescent="0.3">
      <c r="A108" s="661" t="s">
        <v>4584</v>
      </c>
      <c r="B108" s="662" t="s">
        <v>4474</v>
      </c>
      <c r="C108" s="662" t="s">
        <v>3023</v>
      </c>
      <c r="D108" s="662" t="s">
        <v>3024</v>
      </c>
      <c r="E108" s="662" t="s">
        <v>5396</v>
      </c>
      <c r="F108" s="665">
        <v>3</v>
      </c>
      <c r="G108" s="665">
        <v>145.26</v>
      </c>
      <c r="H108" s="678">
        <v>1</v>
      </c>
      <c r="I108" s="665"/>
      <c r="J108" s="665"/>
      <c r="K108" s="678">
        <v>0</v>
      </c>
      <c r="L108" s="665">
        <v>3</v>
      </c>
      <c r="M108" s="666">
        <v>145.26</v>
      </c>
    </row>
    <row r="109" spans="1:13" ht="14.4" customHeight="1" x14ac:dyDescent="0.3">
      <c r="A109" s="661" t="s">
        <v>4584</v>
      </c>
      <c r="B109" s="662" t="s">
        <v>6005</v>
      </c>
      <c r="C109" s="662" t="s">
        <v>5420</v>
      </c>
      <c r="D109" s="662" t="s">
        <v>5421</v>
      </c>
      <c r="E109" s="662" t="s">
        <v>5422</v>
      </c>
      <c r="F109" s="665"/>
      <c r="G109" s="665"/>
      <c r="H109" s="678">
        <v>0</v>
      </c>
      <c r="I109" s="665">
        <v>3</v>
      </c>
      <c r="J109" s="665">
        <v>120.75</v>
      </c>
      <c r="K109" s="678">
        <v>1</v>
      </c>
      <c r="L109" s="665">
        <v>3</v>
      </c>
      <c r="M109" s="666">
        <v>120.75</v>
      </c>
    </row>
    <row r="110" spans="1:13" ht="14.4" customHeight="1" x14ac:dyDescent="0.3">
      <c r="A110" s="661" t="s">
        <v>4584</v>
      </c>
      <c r="B110" s="662" t="s">
        <v>4488</v>
      </c>
      <c r="C110" s="662" t="s">
        <v>1893</v>
      </c>
      <c r="D110" s="662" t="s">
        <v>4491</v>
      </c>
      <c r="E110" s="662" t="s">
        <v>4490</v>
      </c>
      <c r="F110" s="665"/>
      <c r="G110" s="665"/>
      <c r="H110" s="678">
        <v>0</v>
      </c>
      <c r="I110" s="665">
        <v>11</v>
      </c>
      <c r="J110" s="665">
        <v>63.58</v>
      </c>
      <c r="K110" s="678">
        <v>1</v>
      </c>
      <c r="L110" s="665">
        <v>11</v>
      </c>
      <c r="M110" s="666">
        <v>63.58</v>
      </c>
    </row>
    <row r="111" spans="1:13" ht="14.4" customHeight="1" x14ac:dyDescent="0.3">
      <c r="A111" s="661" t="s">
        <v>4584</v>
      </c>
      <c r="B111" s="662" t="s">
        <v>4488</v>
      </c>
      <c r="C111" s="662" t="s">
        <v>4784</v>
      </c>
      <c r="D111" s="662" t="s">
        <v>4785</v>
      </c>
      <c r="E111" s="662" t="s">
        <v>4490</v>
      </c>
      <c r="F111" s="665">
        <v>3</v>
      </c>
      <c r="G111" s="665">
        <v>15.419999999999998</v>
      </c>
      <c r="H111" s="678">
        <v>1</v>
      </c>
      <c r="I111" s="665"/>
      <c r="J111" s="665"/>
      <c r="K111" s="678">
        <v>0</v>
      </c>
      <c r="L111" s="665">
        <v>3</v>
      </c>
      <c r="M111" s="666">
        <v>15.419999999999998</v>
      </c>
    </row>
    <row r="112" spans="1:13" ht="14.4" customHeight="1" x14ac:dyDescent="0.3">
      <c r="A112" s="661" t="s">
        <v>4584</v>
      </c>
      <c r="B112" s="662" t="s">
        <v>4501</v>
      </c>
      <c r="C112" s="662" t="s">
        <v>2763</v>
      </c>
      <c r="D112" s="662" t="s">
        <v>1813</v>
      </c>
      <c r="E112" s="662" t="s">
        <v>1065</v>
      </c>
      <c r="F112" s="665"/>
      <c r="G112" s="665"/>
      <c r="H112" s="678">
        <v>0</v>
      </c>
      <c r="I112" s="665">
        <v>1</v>
      </c>
      <c r="J112" s="665">
        <v>132</v>
      </c>
      <c r="K112" s="678">
        <v>1</v>
      </c>
      <c r="L112" s="665">
        <v>1</v>
      </c>
      <c r="M112" s="666">
        <v>132</v>
      </c>
    </row>
    <row r="113" spans="1:13" ht="14.4" customHeight="1" x14ac:dyDescent="0.3">
      <c r="A113" s="661" t="s">
        <v>4584</v>
      </c>
      <c r="B113" s="662" t="s">
        <v>4514</v>
      </c>
      <c r="C113" s="662" t="s">
        <v>2035</v>
      </c>
      <c r="D113" s="662" t="s">
        <v>2036</v>
      </c>
      <c r="E113" s="662" t="s">
        <v>1917</v>
      </c>
      <c r="F113" s="665"/>
      <c r="G113" s="665"/>
      <c r="H113" s="678">
        <v>0</v>
      </c>
      <c r="I113" s="665">
        <v>1</v>
      </c>
      <c r="J113" s="665">
        <v>207.45</v>
      </c>
      <c r="K113" s="678">
        <v>1</v>
      </c>
      <c r="L113" s="665">
        <v>1</v>
      </c>
      <c r="M113" s="666">
        <v>207.45</v>
      </c>
    </row>
    <row r="114" spans="1:13" ht="14.4" customHeight="1" x14ac:dyDescent="0.3">
      <c r="A114" s="661" t="s">
        <v>4584</v>
      </c>
      <c r="B114" s="662" t="s">
        <v>4517</v>
      </c>
      <c r="C114" s="662" t="s">
        <v>4728</v>
      </c>
      <c r="D114" s="662" t="s">
        <v>4729</v>
      </c>
      <c r="E114" s="662" t="s">
        <v>2138</v>
      </c>
      <c r="F114" s="665"/>
      <c r="G114" s="665"/>
      <c r="H114" s="678">
        <v>0</v>
      </c>
      <c r="I114" s="665">
        <v>1</v>
      </c>
      <c r="J114" s="665">
        <v>194.26</v>
      </c>
      <c r="K114" s="678">
        <v>1</v>
      </c>
      <c r="L114" s="665">
        <v>1</v>
      </c>
      <c r="M114" s="666">
        <v>194.26</v>
      </c>
    </row>
    <row r="115" spans="1:13" ht="14.4" customHeight="1" x14ac:dyDescent="0.3">
      <c r="A115" s="661" t="s">
        <v>4597</v>
      </c>
      <c r="B115" s="662" t="s">
        <v>4350</v>
      </c>
      <c r="C115" s="662" t="s">
        <v>1909</v>
      </c>
      <c r="D115" s="662" t="s">
        <v>4355</v>
      </c>
      <c r="E115" s="662" t="s">
        <v>1130</v>
      </c>
      <c r="F115" s="665"/>
      <c r="G115" s="665"/>
      <c r="H115" s="678">
        <v>0</v>
      </c>
      <c r="I115" s="665">
        <v>1</v>
      </c>
      <c r="J115" s="665">
        <v>184.74</v>
      </c>
      <c r="K115" s="678">
        <v>1</v>
      </c>
      <c r="L115" s="665">
        <v>1</v>
      </c>
      <c r="M115" s="666">
        <v>184.74</v>
      </c>
    </row>
    <row r="116" spans="1:13" ht="14.4" customHeight="1" x14ac:dyDescent="0.3">
      <c r="A116" s="661" t="s">
        <v>4597</v>
      </c>
      <c r="B116" s="662" t="s">
        <v>4365</v>
      </c>
      <c r="C116" s="662" t="s">
        <v>2099</v>
      </c>
      <c r="D116" s="662" t="s">
        <v>2100</v>
      </c>
      <c r="E116" s="662" t="s">
        <v>2101</v>
      </c>
      <c r="F116" s="665"/>
      <c r="G116" s="665"/>
      <c r="H116" s="678">
        <v>0</v>
      </c>
      <c r="I116" s="665">
        <v>1</v>
      </c>
      <c r="J116" s="665">
        <v>93.43</v>
      </c>
      <c r="K116" s="678">
        <v>1</v>
      </c>
      <c r="L116" s="665">
        <v>1</v>
      </c>
      <c r="M116" s="666">
        <v>93.43</v>
      </c>
    </row>
    <row r="117" spans="1:13" ht="14.4" customHeight="1" x14ac:dyDescent="0.3">
      <c r="A117" s="661" t="s">
        <v>4597</v>
      </c>
      <c r="B117" s="662" t="s">
        <v>4371</v>
      </c>
      <c r="C117" s="662" t="s">
        <v>1794</v>
      </c>
      <c r="D117" s="662" t="s">
        <v>1795</v>
      </c>
      <c r="E117" s="662" t="s">
        <v>4373</v>
      </c>
      <c r="F117" s="665"/>
      <c r="G117" s="665"/>
      <c r="H117" s="678">
        <v>0</v>
      </c>
      <c r="I117" s="665">
        <v>1</v>
      </c>
      <c r="J117" s="665">
        <v>72</v>
      </c>
      <c r="K117" s="678">
        <v>1</v>
      </c>
      <c r="L117" s="665">
        <v>1</v>
      </c>
      <c r="M117" s="666">
        <v>72</v>
      </c>
    </row>
    <row r="118" spans="1:13" ht="14.4" customHeight="1" x14ac:dyDescent="0.3">
      <c r="A118" s="661" t="s">
        <v>4597</v>
      </c>
      <c r="B118" s="662" t="s">
        <v>4378</v>
      </c>
      <c r="C118" s="662" t="s">
        <v>1842</v>
      </c>
      <c r="D118" s="662" t="s">
        <v>1843</v>
      </c>
      <c r="E118" s="662" t="s">
        <v>1402</v>
      </c>
      <c r="F118" s="665"/>
      <c r="G118" s="665"/>
      <c r="H118" s="678">
        <v>0</v>
      </c>
      <c r="I118" s="665">
        <v>1</v>
      </c>
      <c r="J118" s="665">
        <v>35.11</v>
      </c>
      <c r="K118" s="678">
        <v>1</v>
      </c>
      <c r="L118" s="665">
        <v>1</v>
      </c>
      <c r="M118" s="666">
        <v>35.11</v>
      </c>
    </row>
    <row r="119" spans="1:13" ht="14.4" customHeight="1" x14ac:dyDescent="0.3">
      <c r="A119" s="661" t="s">
        <v>4597</v>
      </c>
      <c r="B119" s="662" t="s">
        <v>4380</v>
      </c>
      <c r="C119" s="662" t="s">
        <v>2006</v>
      </c>
      <c r="D119" s="662" t="s">
        <v>2007</v>
      </c>
      <c r="E119" s="662" t="s">
        <v>1610</v>
      </c>
      <c r="F119" s="665"/>
      <c r="G119" s="665"/>
      <c r="H119" s="678">
        <v>0</v>
      </c>
      <c r="I119" s="665">
        <v>2</v>
      </c>
      <c r="J119" s="665">
        <v>62.18</v>
      </c>
      <c r="K119" s="678">
        <v>1</v>
      </c>
      <c r="L119" s="665">
        <v>2</v>
      </c>
      <c r="M119" s="666">
        <v>62.18</v>
      </c>
    </row>
    <row r="120" spans="1:13" ht="14.4" customHeight="1" x14ac:dyDescent="0.3">
      <c r="A120" s="661" t="s">
        <v>4597</v>
      </c>
      <c r="B120" s="662" t="s">
        <v>4390</v>
      </c>
      <c r="C120" s="662" t="s">
        <v>5184</v>
      </c>
      <c r="D120" s="662" t="s">
        <v>4985</v>
      </c>
      <c r="E120" s="662" t="s">
        <v>617</v>
      </c>
      <c r="F120" s="665">
        <v>1</v>
      </c>
      <c r="G120" s="665">
        <v>102.63</v>
      </c>
      <c r="H120" s="678">
        <v>1</v>
      </c>
      <c r="I120" s="665"/>
      <c r="J120" s="665"/>
      <c r="K120" s="678">
        <v>0</v>
      </c>
      <c r="L120" s="665">
        <v>1</v>
      </c>
      <c r="M120" s="666">
        <v>102.63</v>
      </c>
    </row>
    <row r="121" spans="1:13" ht="14.4" customHeight="1" x14ac:dyDescent="0.3">
      <c r="A121" s="661" t="s">
        <v>4597</v>
      </c>
      <c r="B121" s="662" t="s">
        <v>4392</v>
      </c>
      <c r="C121" s="662" t="s">
        <v>1982</v>
      </c>
      <c r="D121" s="662" t="s">
        <v>1987</v>
      </c>
      <c r="E121" s="662" t="s">
        <v>2013</v>
      </c>
      <c r="F121" s="665"/>
      <c r="G121" s="665"/>
      <c r="H121" s="678">
        <v>0</v>
      </c>
      <c r="I121" s="665">
        <v>1</v>
      </c>
      <c r="J121" s="665">
        <v>181.13</v>
      </c>
      <c r="K121" s="678">
        <v>1</v>
      </c>
      <c r="L121" s="665">
        <v>1</v>
      </c>
      <c r="M121" s="666">
        <v>181.13</v>
      </c>
    </row>
    <row r="122" spans="1:13" ht="14.4" customHeight="1" x14ac:dyDescent="0.3">
      <c r="A122" s="661" t="s">
        <v>4586</v>
      </c>
      <c r="B122" s="662" t="s">
        <v>4333</v>
      </c>
      <c r="C122" s="662" t="s">
        <v>4762</v>
      </c>
      <c r="D122" s="662" t="s">
        <v>623</v>
      </c>
      <c r="E122" s="662" t="s">
        <v>624</v>
      </c>
      <c r="F122" s="665"/>
      <c r="G122" s="665"/>
      <c r="H122" s="678">
        <v>0</v>
      </c>
      <c r="I122" s="665">
        <v>2</v>
      </c>
      <c r="J122" s="665">
        <v>57.62</v>
      </c>
      <c r="K122" s="678">
        <v>1</v>
      </c>
      <c r="L122" s="665">
        <v>2</v>
      </c>
      <c r="M122" s="666">
        <v>57.62</v>
      </c>
    </row>
    <row r="123" spans="1:13" ht="14.4" customHeight="1" x14ac:dyDescent="0.3">
      <c r="A123" s="661" t="s">
        <v>4586</v>
      </c>
      <c r="B123" s="662" t="s">
        <v>4346</v>
      </c>
      <c r="C123" s="662" t="s">
        <v>4629</v>
      </c>
      <c r="D123" s="662" t="s">
        <v>2103</v>
      </c>
      <c r="E123" s="662" t="s">
        <v>2104</v>
      </c>
      <c r="F123" s="665"/>
      <c r="G123" s="665"/>
      <c r="H123" s="678">
        <v>0</v>
      </c>
      <c r="I123" s="665">
        <v>1</v>
      </c>
      <c r="J123" s="665">
        <v>101.68</v>
      </c>
      <c r="K123" s="678">
        <v>1</v>
      </c>
      <c r="L123" s="665">
        <v>1</v>
      </c>
      <c r="M123" s="666">
        <v>101.68</v>
      </c>
    </row>
    <row r="124" spans="1:13" ht="14.4" customHeight="1" x14ac:dyDescent="0.3">
      <c r="A124" s="661" t="s">
        <v>4586</v>
      </c>
      <c r="B124" s="662" t="s">
        <v>4346</v>
      </c>
      <c r="C124" s="662" t="s">
        <v>1862</v>
      </c>
      <c r="D124" s="662" t="s">
        <v>1863</v>
      </c>
      <c r="E124" s="662" t="s">
        <v>4347</v>
      </c>
      <c r="F124" s="665"/>
      <c r="G124" s="665"/>
      <c r="H124" s="678">
        <v>0</v>
      </c>
      <c r="I124" s="665">
        <v>1</v>
      </c>
      <c r="J124" s="665">
        <v>43.21</v>
      </c>
      <c r="K124" s="678">
        <v>1</v>
      </c>
      <c r="L124" s="665">
        <v>1</v>
      </c>
      <c r="M124" s="666">
        <v>43.21</v>
      </c>
    </row>
    <row r="125" spans="1:13" ht="14.4" customHeight="1" x14ac:dyDescent="0.3">
      <c r="A125" s="661" t="s">
        <v>4586</v>
      </c>
      <c r="B125" s="662" t="s">
        <v>4350</v>
      </c>
      <c r="C125" s="662" t="s">
        <v>1895</v>
      </c>
      <c r="D125" s="662" t="s">
        <v>1896</v>
      </c>
      <c r="E125" s="662" t="s">
        <v>4351</v>
      </c>
      <c r="F125" s="665"/>
      <c r="G125" s="665"/>
      <c r="H125" s="678">
        <v>0</v>
      </c>
      <c r="I125" s="665">
        <v>1</v>
      </c>
      <c r="J125" s="665">
        <v>93.75</v>
      </c>
      <c r="K125" s="678">
        <v>1</v>
      </c>
      <c r="L125" s="665">
        <v>1</v>
      </c>
      <c r="M125" s="666">
        <v>93.75</v>
      </c>
    </row>
    <row r="126" spans="1:13" ht="14.4" customHeight="1" x14ac:dyDescent="0.3">
      <c r="A126" s="661" t="s">
        <v>4586</v>
      </c>
      <c r="B126" s="662" t="s">
        <v>4350</v>
      </c>
      <c r="C126" s="662" t="s">
        <v>1898</v>
      </c>
      <c r="D126" s="662" t="s">
        <v>1899</v>
      </c>
      <c r="E126" s="662" t="s">
        <v>4352</v>
      </c>
      <c r="F126" s="665"/>
      <c r="G126" s="665"/>
      <c r="H126" s="678">
        <v>0</v>
      </c>
      <c r="I126" s="665">
        <v>1</v>
      </c>
      <c r="J126" s="665">
        <v>184.74</v>
      </c>
      <c r="K126" s="678">
        <v>1</v>
      </c>
      <c r="L126" s="665">
        <v>1</v>
      </c>
      <c r="M126" s="666">
        <v>184.74</v>
      </c>
    </row>
    <row r="127" spans="1:13" ht="14.4" customHeight="1" x14ac:dyDescent="0.3">
      <c r="A127" s="661" t="s">
        <v>4586</v>
      </c>
      <c r="B127" s="662" t="s">
        <v>4350</v>
      </c>
      <c r="C127" s="662" t="s">
        <v>1990</v>
      </c>
      <c r="D127" s="662" t="s">
        <v>4353</v>
      </c>
      <c r="E127" s="662" t="s">
        <v>4354</v>
      </c>
      <c r="F127" s="665"/>
      <c r="G127" s="665"/>
      <c r="H127" s="678">
        <v>0</v>
      </c>
      <c r="I127" s="665">
        <v>7</v>
      </c>
      <c r="J127" s="665">
        <v>844.27</v>
      </c>
      <c r="K127" s="678">
        <v>1</v>
      </c>
      <c r="L127" s="665">
        <v>7</v>
      </c>
      <c r="M127" s="666">
        <v>844.27</v>
      </c>
    </row>
    <row r="128" spans="1:13" ht="14.4" customHeight="1" x14ac:dyDescent="0.3">
      <c r="A128" s="661" t="s">
        <v>4586</v>
      </c>
      <c r="B128" s="662" t="s">
        <v>4350</v>
      </c>
      <c r="C128" s="662" t="s">
        <v>1909</v>
      </c>
      <c r="D128" s="662" t="s">
        <v>4355</v>
      </c>
      <c r="E128" s="662" t="s">
        <v>1130</v>
      </c>
      <c r="F128" s="665"/>
      <c r="G128" s="665"/>
      <c r="H128" s="678">
        <v>0</v>
      </c>
      <c r="I128" s="665">
        <v>3</v>
      </c>
      <c r="J128" s="665">
        <v>554.22</v>
      </c>
      <c r="K128" s="678">
        <v>1</v>
      </c>
      <c r="L128" s="665">
        <v>3</v>
      </c>
      <c r="M128" s="666">
        <v>554.22</v>
      </c>
    </row>
    <row r="129" spans="1:13" ht="14.4" customHeight="1" x14ac:dyDescent="0.3">
      <c r="A129" s="661" t="s">
        <v>4586</v>
      </c>
      <c r="B129" s="662" t="s">
        <v>4356</v>
      </c>
      <c r="C129" s="662" t="s">
        <v>1824</v>
      </c>
      <c r="D129" s="662" t="s">
        <v>1821</v>
      </c>
      <c r="E129" s="662" t="s">
        <v>4363</v>
      </c>
      <c r="F129" s="665"/>
      <c r="G129" s="665"/>
      <c r="H129" s="678">
        <v>0</v>
      </c>
      <c r="I129" s="665">
        <v>2</v>
      </c>
      <c r="J129" s="665">
        <v>1847.48</v>
      </c>
      <c r="K129" s="678">
        <v>1</v>
      </c>
      <c r="L129" s="665">
        <v>2</v>
      </c>
      <c r="M129" s="666">
        <v>1847.48</v>
      </c>
    </row>
    <row r="130" spans="1:13" ht="14.4" customHeight="1" x14ac:dyDescent="0.3">
      <c r="A130" s="661" t="s">
        <v>4586</v>
      </c>
      <c r="B130" s="662" t="s">
        <v>4356</v>
      </c>
      <c r="C130" s="662" t="s">
        <v>1878</v>
      </c>
      <c r="D130" s="662" t="s">
        <v>1879</v>
      </c>
      <c r="E130" s="662" t="s">
        <v>4357</v>
      </c>
      <c r="F130" s="665"/>
      <c r="G130" s="665"/>
      <c r="H130" s="678">
        <v>0</v>
      </c>
      <c r="I130" s="665">
        <v>1</v>
      </c>
      <c r="J130" s="665">
        <v>1385.62</v>
      </c>
      <c r="K130" s="678">
        <v>1</v>
      </c>
      <c r="L130" s="665">
        <v>1</v>
      </c>
      <c r="M130" s="666">
        <v>1385.62</v>
      </c>
    </row>
    <row r="131" spans="1:13" ht="14.4" customHeight="1" x14ac:dyDescent="0.3">
      <c r="A131" s="661" t="s">
        <v>4586</v>
      </c>
      <c r="B131" s="662" t="s">
        <v>4365</v>
      </c>
      <c r="C131" s="662" t="s">
        <v>2099</v>
      </c>
      <c r="D131" s="662" t="s">
        <v>2100</v>
      </c>
      <c r="E131" s="662" t="s">
        <v>2101</v>
      </c>
      <c r="F131" s="665"/>
      <c r="G131" s="665"/>
      <c r="H131" s="678">
        <v>0</v>
      </c>
      <c r="I131" s="665">
        <v>2</v>
      </c>
      <c r="J131" s="665">
        <v>186.86</v>
      </c>
      <c r="K131" s="678">
        <v>1</v>
      </c>
      <c r="L131" s="665">
        <v>2</v>
      </c>
      <c r="M131" s="666">
        <v>186.86</v>
      </c>
    </row>
    <row r="132" spans="1:13" ht="14.4" customHeight="1" x14ac:dyDescent="0.3">
      <c r="A132" s="661" t="s">
        <v>4586</v>
      </c>
      <c r="B132" s="662" t="s">
        <v>4365</v>
      </c>
      <c r="C132" s="662" t="s">
        <v>2118</v>
      </c>
      <c r="D132" s="662" t="s">
        <v>2100</v>
      </c>
      <c r="E132" s="662" t="s">
        <v>2119</v>
      </c>
      <c r="F132" s="665"/>
      <c r="G132" s="665"/>
      <c r="H132" s="678">
        <v>0</v>
      </c>
      <c r="I132" s="665">
        <v>14</v>
      </c>
      <c r="J132" s="665">
        <v>2616.1800000000003</v>
      </c>
      <c r="K132" s="678">
        <v>1</v>
      </c>
      <c r="L132" s="665">
        <v>14</v>
      </c>
      <c r="M132" s="666">
        <v>2616.1800000000003</v>
      </c>
    </row>
    <row r="133" spans="1:13" ht="14.4" customHeight="1" x14ac:dyDescent="0.3">
      <c r="A133" s="661" t="s">
        <v>4586</v>
      </c>
      <c r="B133" s="662" t="s">
        <v>4371</v>
      </c>
      <c r="C133" s="662" t="s">
        <v>1794</v>
      </c>
      <c r="D133" s="662" t="s">
        <v>1795</v>
      </c>
      <c r="E133" s="662" t="s">
        <v>4373</v>
      </c>
      <c r="F133" s="665"/>
      <c r="G133" s="665"/>
      <c r="H133" s="678">
        <v>0</v>
      </c>
      <c r="I133" s="665">
        <v>12</v>
      </c>
      <c r="J133" s="665">
        <v>864</v>
      </c>
      <c r="K133" s="678">
        <v>1</v>
      </c>
      <c r="L133" s="665">
        <v>12</v>
      </c>
      <c r="M133" s="666">
        <v>864</v>
      </c>
    </row>
    <row r="134" spans="1:13" ht="14.4" customHeight="1" x14ac:dyDescent="0.3">
      <c r="A134" s="661" t="s">
        <v>4586</v>
      </c>
      <c r="B134" s="662" t="s">
        <v>4378</v>
      </c>
      <c r="C134" s="662" t="s">
        <v>4754</v>
      </c>
      <c r="D134" s="662" t="s">
        <v>1846</v>
      </c>
      <c r="E134" s="662" t="s">
        <v>2016</v>
      </c>
      <c r="F134" s="665"/>
      <c r="G134" s="665"/>
      <c r="H134" s="678">
        <v>0</v>
      </c>
      <c r="I134" s="665">
        <v>1</v>
      </c>
      <c r="J134" s="665">
        <v>210.66</v>
      </c>
      <c r="K134" s="678">
        <v>1</v>
      </c>
      <c r="L134" s="665">
        <v>1</v>
      </c>
      <c r="M134" s="666">
        <v>210.66</v>
      </c>
    </row>
    <row r="135" spans="1:13" ht="14.4" customHeight="1" x14ac:dyDescent="0.3">
      <c r="A135" s="661" t="s">
        <v>4586</v>
      </c>
      <c r="B135" s="662" t="s">
        <v>4378</v>
      </c>
      <c r="C135" s="662" t="s">
        <v>1842</v>
      </c>
      <c r="D135" s="662" t="s">
        <v>1843</v>
      </c>
      <c r="E135" s="662" t="s">
        <v>1402</v>
      </c>
      <c r="F135" s="665"/>
      <c r="G135" s="665"/>
      <c r="H135" s="678">
        <v>0</v>
      </c>
      <c r="I135" s="665">
        <v>19</v>
      </c>
      <c r="J135" s="665">
        <v>667.09</v>
      </c>
      <c r="K135" s="678">
        <v>1</v>
      </c>
      <c r="L135" s="665">
        <v>19</v>
      </c>
      <c r="M135" s="666">
        <v>667.09</v>
      </c>
    </row>
    <row r="136" spans="1:13" ht="14.4" customHeight="1" x14ac:dyDescent="0.3">
      <c r="A136" s="661" t="s">
        <v>4586</v>
      </c>
      <c r="B136" s="662" t="s">
        <v>4378</v>
      </c>
      <c r="C136" s="662" t="s">
        <v>1845</v>
      </c>
      <c r="D136" s="662" t="s">
        <v>1846</v>
      </c>
      <c r="E136" s="662" t="s">
        <v>1847</v>
      </c>
      <c r="F136" s="665"/>
      <c r="G136" s="665"/>
      <c r="H136" s="678">
        <v>0</v>
      </c>
      <c r="I136" s="665">
        <v>3</v>
      </c>
      <c r="J136" s="665">
        <v>210.69</v>
      </c>
      <c r="K136" s="678">
        <v>1</v>
      </c>
      <c r="L136" s="665">
        <v>3</v>
      </c>
      <c r="M136" s="666">
        <v>210.69</v>
      </c>
    </row>
    <row r="137" spans="1:13" ht="14.4" customHeight="1" x14ac:dyDescent="0.3">
      <c r="A137" s="661" t="s">
        <v>4586</v>
      </c>
      <c r="B137" s="662" t="s">
        <v>4379</v>
      </c>
      <c r="C137" s="662" t="s">
        <v>1942</v>
      </c>
      <c r="D137" s="662" t="s">
        <v>1943</v>
      </c>
      <c r="E137" s="662" t="s">
        <v>1944</v>
      </c>
      <c r="F137" s="665"/>
      <c r="G137" s="665"/>
      <c r="H137" s="678">
        <v>0</v>
      </c>
      <c r="I137" s="665">
        <v>1</v>
      </c>
      <c r="J137" s="665">
        <v>8.7899999999999991</v>
      </c>
      <c r="K137" s="678">
        <v>1</v>
      </c>
      <c r="L137" s="665">
        <v>1</v>
      </c>
      <c r="M137" s="666">
        <v>8.7899999999999991</v>
      </c>
    </row>
    <row r="138" spans="1:13" ht="14.4" customHeight="1" x14ac:dyDescent="0.3">
      <c r="A138" s="661" t="s">
        <v>4586</v>
      </c>
      <c r="B138" s="662" t="s">
        <v>4379</v>
      </c>
      <c r="C138" s="662" t="s">
        <v>2038</v>
      </c>
      <c r="D138" s="662" t="s">
        <v>1943</v>
      </c>
      <c r="E138" s="662" t="s">
        <v>2039</v>
      </c>
      <c r="F138" s="665"/>
      <c r="G138" s="665"/>
      <c r="H138" s="678">
        <v>0</v>
      </c>
      <c r="I138" s="665">
        <v>1</v>
      </c>
      <c r="J138" s="665">
        <v>29.27</v>
      </c>
      <c r="K138" s="678">
        <v>1</v>
      </c>
      <c r="L138" s="665">
        <v>1</v>
      </c>
      <c r="M138" s="666">
        <v>29.27</v>
      </c>
    </row>
    <row r="139" spans="1:13" ht="14.4" customHeight="1" x14ac:dyDescent="0.3">
      <c r="A139" s="661" t="s">
        <v>4586</v>
      </c>
      <c r="B139" s="662" t="s">
        <v>4380</v>
      </c>
      <c r="C139" s="662" t="s">
        <v>4638</v>
      </c>
      <c r="D139" s="662" t="s">
        <v>4639</v>
      </c>
      <c r="E139" s="662" t="s">
        <v>1136</v>
      </c>
      <c r="F139" s="665"/>
      <c r="G139" s="665"/>
      <c r="H139" s="678">
        <v>0</v>
      </c>
      <c r="I139" s="665">
        <v>1</v>
      </c>
      <c r="J139" s="665">
        <v>18.43</v>
      </c>
      <c r="K139" s="678">
        <v>1</v>
      </c>
      <c r="L139" s="665">
        <v>1</v>
      </c>
      <c r="M139" s="666">
        <v>18.43</v>
      </c>
    </row>
    <row r="140" spans="1:13" ht="14.4" customHeight="1" x14ac:dyDescent="0.3">
      <c r="A140" s="661" t="s">
        <v>4586</v>
      </c>
      <c r="B140" s="662" t="s">
        <v>4380</v>
      </c>
      <c r="C140" s="662" t="s">
        <v>2006</v>
      </c>
      <c r="D140" s="662" t="s">
        <v>2007</v>
      </c>
      <c r="E140" s="662" t="s">
        <v>1610</v>
      </c>
      <c r="F140" s="665"/>
      <c r="G140" s="665"/>
      <c r="H140" s="678">
        <v>0</v>
      </c>
      <c r="I140" s="665">
        <v>7</v>
      </c>
      <c r="J140" s="665">
        <v>354.68</v>
      </c>
      <c r="K140" s="678">
        <v>1</v>
      </c>
      <c r="L140" s="665">
        <v>7</v>
      </c>
      <c r="M140" s="666">
        <v>354.68</v>
      </c>
    </row>
    <row r="141" spans="1:13" ht="14.4" customHeight="1" x14ac:dyDescent="0.3">
      <c r="A141" s="661" t="s">
        <v>4586</v>
      </c>
      <c r="B141" s="662" t="s">
        <v>4380</v>
      </c>
      <c r="C141" s="662" t="s">
        <v>599</v>
      </c>
      <c r="D141" s="662" t="s">
        <v>600</v>
      </c>
      <c r="E141" s="662" t="s">
        <v>3177</v>
      </c>
      <c r="F141" s="665">
        <v>1</v>
      </c>
      <c r="G141" s="665">
        <v>34.4</v>
      </c>
      <c r="H141" s="678">
        <v>1</v>
      </c>
      <c r="I141" s="665"/>
      <c r="J141" s="665"/>
      <c r="K141" s="678">
        <v>0</v>
      </c>
      <c r="L141" s="665">
        <v>1</v>
      </c>
      <c r="M141" s="666">
        <v>34.4</v>
      </c>
    </row>
    <row r="142" spans="1:13" ht="14.4" customHeight="1" x14ac:dyDescent="0.3">
      <c r="A142" s="661" t="s">
        <v>4586</v>
      </c>
      <c r="B142" s="662" t="s">
        <v>4383</v>
      </c>
      <c r="C142" s="662" t="s">
        <v>1913</v>
      </c>
      <c r="D142" s="662" t="s">
        <v>1914</v>
      </c>
      <c r="E142" s="662" t="s">
        <v>1402</v>
      </c>
      <c r="F142" s="665"/>
      <c r="G142" s="665"/>
      <c r="H142" s="678">
        <v>0</v>
      </c>
      <c r="I142" s="665">
        <v>6</v>
      </c>
      <c r="J142" s="665">
        <v>289.62</v>
      </c>
      <c r="K142" s="678">
        <v>1</v>
      </c>
      <c r="L142" s="665">
        <v>6</v>
      </c>
      <c r="M142" s="666">
        <v>289.62</v>
      </c>
    </row>
    <row r="143" spans="1:13" ht="14.4" customHeight="1" x14ac:dyDescent="0.3">
      <c r="A143" s="661" t="s">
        <v>4586</v>
      </c>
      <c r="B143" s="662" t="s">
        <v>4383</v>
      </c>
      <c r="C143" s="662" t="s">
        <v>3586</v>
      </c>
      <c r="D143" s="662" t="s">
        <v>2049</v>
      </c>
      <c r="E143" s="662" t="s">
        <v>1847</v>
      </c>
      <c r="F143" s="665"/>
      <c r="G143" s="665"/>
      <c r="H143" s="678">
        <v>0</v>
      </c>
      <c r="I143" s="665">
        <v>1</v>
      </c>
      <c r="J143" s="665">
        <v>96.53</v>
      </c>
      <c r="K143" s="678">
        <v>1</v>
      </c>
      <c r="L143" s="665">
        <v>1</v>
      </c>
      <c r="M143" s="666">
        <v>96.53</v>
      </c>
    </row>
    <row r="144" spans="1:13" ht="14.4" customHeight="1" x14ac:dyDescent="0.3">
      <c r="A144" s="661" t="s">
        <v>4586</v>
      </c>
      <c r="B144" s="662" t="s">
        <v>4384</v>
      </c>
      <c r="C144" s="662" t="s">
        <v>1805</v>
      </c>
      <c r="D144" s="662" t="s">
        <v>4385</v>
      </c>
      <c r="E144" s="662" t="s">
        <v>1136</v>
      </c>
      <c r="F144" s="665"/>
      <c r="G144" s="665"/>
      <c r="H144" s="678">
        <v>0</v>
      </c>
      <c r="I144" s="665">
        <v>5</v>
      </c>
      <c r="J144" s="665">
        <v>482.65000000000003</v>
      </c>
      <c r="K144" s="678">
        <v>1</v>
      </c>
      <c r="L144" s="665">
        <v>5</v>
      </c>
      <c r="M144" s="666">
        <v>482.65000000000003</v>
      </c>
    </row>
    <row r="145" spans="1:13" ht="14.4" customHeight="1" x14ac:dyDescent="0.3">
      <c r="A145" s="661" t="s">
        <v>4586</v>
      </c>
      <c r="B145" s="662" t="s">
        <v>4384</v>
      </c>
      <c r="C145" s="662" t="s">
        <v>4763</v>
      </c>
      <c r="D145" s="662" t="s">
        <v>1779</v>
      </c>
      <c r="E145" s="662" t="s">
        <v>4764</v>
      </c>
      <c r="F145" s="665"/>
      <c r="G145" s="665"/>
      <c r="H145" s="678">
        <v>0</v>
      </c>
      <c r="I145" s="665">
        <v>6</v>
      </c>
      <c r="J145" s="665">
        <v>120.66</v>
      </c>
      <c r="K145" s="678">
        <v>1</v>
      </c>
      <c r="L145" s="665">
        <v>6</v>
      </c>
      <c r="M145" s="666">
        <v>120.66</v>
      </c>
    </row>
    <row r="146" spans="1:13" ht="14.4" customHeight="1" x14ac:dyDescent="0.3">
      <c r="A146" s="661" t="s">
        <v>4586</v>
      </c>
      <c r="B146" s="662" t="s">
        <v>4384</v>
      </c>
      <c r="C146" s="662" t="s">
        <v>4765</v>
      </c>
      <c r="D146" s="662" t="s">
        <v>4386</v>
      </c>
      <c r="E146" s="662" t="s">
        <v>4766</v>
      </c>
      <c r="F146" s="665"/>
      <c r="G146" s="665"/>
      <c r="H146" s="678">
        <v>0</v>
      </c>
      <c r="I146" s="665">
        <v>4</v>
      </c>
      <c r="J146" s="665">
        <v>241.35000000000002</v>
      </c>
      <c r="K146" s="678">
        <v>1</v>
      </c>
      <c r="L146" s="665">
        <v>4</v>
      </c>
      <c r="M146" s="666">
        <v>241.35000000000002</v>
      </c>
    </row>
    <row r="147" spans="1:13" ht="14.4" customHeight="1" x14ac:dyDescent="0.3">
      <c r="A147" s="661" t="s">
        <v>4586</v>
      </c>
      <c r="B147" s="662" t="s">
        <v>4387</v>
      </c>
      <c r="C147" s="662" t="s">
        <v>3588</v>
      </c>
      <c r="D147" s="662" t="s">
        <v>3589</v>
      </c>
      <c r="E147" s="662" t="s">
        <v>2000</v>
      </c>
      <c r="F147" s="665"/>
      <c r="G147" s="665"/>
      <c r="H147" s="678">
        <v>0</v>
      </c>
      <c r="I147" s="665">
        <v>1</v>
      </c>
      <c r="J147" s="665">
        <v>97.26</v>
      </c>
      <c r="K147" s="678">
        <v>1</v>
      </c>
      <c r="L147" s="665">
        <v>1</v>
      </c>
      <c r="M147" s="666">
        <v>97.26</v>
      </c>
    </row>
    <row r="148" spans="1:13" ht="14.4" customHeight="1" x14ac:dyDescent="0.3">
      <c r="A148" s="661" t="s">
        <v>4586</v>
      </c>
      <c r="B148" s="662" t="s">
        <v>4387</v>
      </c>
      <c r="C148" s="662" t="s">
        <v>2054</v>
      </c>
      <c r="D148" s="662" t="s">
        <v>2055</v>
      </c>
      <c r="E148" s="662" t="s">
        <v>1691</v>
      </c>
      <c r="F148" s="665"/>
      <c r="G148" s="665"/>
      <c r="H148" s="678">
        <v>0</v>
      </c>
      <c r="I148" s="665">
        <v>1</v>
      </c>
      <c r="J148" s="665">
        <v>583.62</v>
      </c>
      <c r="K148" s="678">
        <v>1</v>
      </c>
      <c r="L148" s="665">
        <v>1</v>
      </c>
      <c r="M148" s="666">
        <v>583.62</v>
      </c>
    </row>
    <row r="149" spans="1:13" ht="14.4" customHeight="1" x14ac:dyDescent="0.3">
      <c r="A149" s="661" t="s">
        <v>4586</v>
      </c>
      <c r="B149" s="662" t="s">
        <v>6006</v>
      </c>
      <c r="C149" s="662" t="s">
        <v>4756</v>
      </c>
      <c r="D149" s="662" t="s">
        <v>4757</v>
      </c>
      <c r="E149" s="662" t="s">
        <v>1276</v>
      </c>
      <c r="F149" s="665"/>
      <c r="G149" s="665"/>
      <c r="H149" s="678">
        <v>0</v>
      </c>
      <c r="I149" s="665">
        <v>1</v>
      </c>
      <c r="J149" s="665">
        <v>41.49</v>
      </c>
      <c r="K149" s="678">
        <v>1</v>
      </c>
      <c r="L149" s="665">
        <v>1</v>
      </c>
      <c r="M149" s="666">
        <v>41.49</v>
      </c>
    </row>
    <row r="150" spans="1:13" ht="14.4" customHeight="1" x14ac:dyDescent="0.3">
      <c r="A150" s="661" t="s">
        <v>4586</v>
      </c>
      <c r="B150" s="662" t="s">
        <v>4389</v>
      </c>
      <c r="C150" s="662" t="s">
        <v>1998</v>
      </c>
      <c r="D150" s="662" t="s">
        <v>1999</v>
      </c>
      <c r="E150" s="662" t="s">
        <v>2000</v>
      </c>
      <c r="F150" s="665"/>
      <c r="G150" s="665"/>
      <c r="H150" s="678">
        <v>0</v>
      </c>
      <c r="I150" s="665">
        <v>1</v>
      </c>
      <c r="J150" s="665">
        <v>204.76</v>
      </c>
      <c r="K150" s="678">
        <v>1</v>
      </c>
      <c r="L150" s="665">
        <v>1</v>
      </c>
      <c r="M150" s="666">
        <v>204.76</v>
      </c>
    </row>
    <row r="151" spans="1:13" ht="14.4" customHeight="1" x14ac:dyDescent="0.3">
      <c r="A151" s="661" t="s">
        <v>4586</v>
      </c>
      <c r="B151" s="662" t="s">
        <v>4390</v>
      </c>
      <c r="C151" s="662" t="s">
        <v>1972</v>
      </c>
      <c r="D151" s="662" t="s">
        <v>1973</v>
      </c>
      <c r="E151" s="662" t="s">
        <v>608</v>
      </c>
      <c r="F151" s="665"/>
      <c r="G151" s="665"/>
      <c r="H151" s="678">
        <v>0</v>
      </c>
      <c r="I151" s="665">
        <v>1</v>
      </c>
      <c r="J151" s="665">
        <v>109.97</v>
      </c>
      <c r="K151" s="678">
        <v>1</v>
      </c>
      <c r="L151" s="665">
        <v>1</v>
      </c>
      <c r="M151" s="666">
        <v>109.97</v>
      </c>
    </row>
    <row r="152" spans="1:13" ht="14.4" customHeight="1" x14ac:dyDescent="0.3">
      <c r="A152" s="661" t="s">
        <v>4586</v>
      </c>
      <c r="B152" s="662" t="s">
        <v>4392</v>
      </c>
      <c r="C152" s="662" t="s">
        <v>4678</v>
      </c>
      <c r="D152" s="662" t="s">
        <v>4679</v>
      </c>
      <c r="E152" s="662" t="s">
        <v>4680</v>
      </c>
      <c r="F152" s="665"/>
      <c r="G152" s="665"/>
      <c r="H152" s="678">
        <v>0</v>
      </c>
      <c r="I152" s="665">
        <v>2</v>
      </c>
      <c r="J152" s="665">
        <v>557.28</v>
      </c>
      <c r="K152" s="678">
        <v>1</v>
      </c>
      <c r="L152" s="665">
        <v>2</v>
      </c>
      <c r="M152" s="666">
        <v>557.28</v>
      </c>
    </row>
    <row r="153" spans="1:13" ht="14.4" customHeight="1" x14ac:dyDescent="0.3">
      <c r="A153" s="661" t="s">
        <v>4586</v>
      </c>
      <c r="B153" s="662" t="s">
        <v>4392</v>
      </c>
      <c r="C153" s="662" t="s">
        <v>1905</v>
      </c>
      <c r="D153" s="662" t="s">
        <v>1906</v>
      </c>
      <c r="E153" s="662" t="s">
        <v>4393</v>
      </c>
      <c r="F153" s="665"/>
      <c r="G153" s="665"/>
      <c r="H153" s="678">
        <v>0</v>
      </c>
      <c r="I153" s="665">
        <v>1</v>
      </c>
      <c r="J153" s="665">
        <v>392.42</v>
      </c>
      <c r="K153" s="678">
        <v>1</v>
      </c>
      <c r="L153" s="665">
        <v>1</v>
      </c>
      <c r="M153" s="666">
        <v>392.42</v>
      </c>
    </row>
    <row r="154" spans="1:13" ht="14.4" customHeight="1" x14ac:dyDescent="0.3">
      <c r="A154" s="661" t="s">
        <v>4586</v>
      </c>
      <c r="B154" s="662" t="s">
        <v>4392</v>
      </c>
      <c r="C154" s="662" t="s">
        <v>1982</v>
      </c>
      <c r="D154" s="662" t="s">
        <v>1987</v>
      </c>
      <c r="E154" s="662" t="s">
        <v>2013</v>
      </c>
      <c r="F154" s="665"/>
      <c r="G154" s="665"/>
      <c r="H154" s="678">
        <v>0</v>
      </c>
      <c r="I154" s="665">
        <v>5</v>
      </c>
      <c r="J154" s="665">
        <v>929.59</v>
      </c>
      <c r="K154" s="678">
        <v>1</v>
      </c>
      <c r="L154" s="665">
        <v>5</v>
      </c>
      <c r="M154" s="666">
        <v>929.59</v>
      </c>
    </row>
    <row r="155" spans="1:13" ht="14.4" customHeight="1" x14ac:dyDescent="0.3">
      <c r="A155" s="661" t="s">
        <v>4586</v>
      </c>
      <c r="B155" s="662" t="s">
        <v>4392</v>
      </c>
      <c r="C155" s="662" t="s">
        <v>1986</v>
      </c>
      <c r="D155" s="662" t="s">
        <v>1987</v>
      </c>
      <c r="E155" s="662" t="s">
        <v>4394</v>
      </c>
      <c r="F155" s="665"/>
      <c r="G155" s="665"/>
      <c r="H155" s="678">
        <v>0</v>
      </c>
      <c r="I155" s="665">
        <v>2</v>
      </c>
      <c r="J155" s="665">
        <v>1247.42</v>
      </c>
      <c r="K155" s="678">
        <v>1</v>
      </c>
      <c r="L155" s="665">
        <v>2</v>
      </c>
      <c r="M155" s="666">
        <v>1247.42</v>
      </c>
    </row>
    <row r="156" spans="1:13" ht="14.4" customHeight="1" x14ac:dyDescent="0.3">
      <c r="A156" s="661" t="s">
        <v>4586</v>
      </c>
      <c r="B156" s="662" t="s">
        <v>4459</v>
      </c>
      <c r="C156" s="662" t="s">
        <v>2231</v>
      </c>
      <c r="D156" s="662" t="s">
        <v>2232</v>
      </c>
      <c r="E156" s="662" t="s">
        <v>4462</v>
      </c>
      <c r="F156" s="665"/>
      <c r="G156" s="665"/>
      <c r="H156" s="678">
        <v>0</v>
      </c>
      <c r="I156" s="665">
        <v>1</v>
      </c>
      <c r="J156" s="665">
        <v>66.819999999999993</v>
      </c>
      <c r="K156" s="678">
        <v>1</v>
      </c>
      <c r="L156" s="665">
        <v>1</v>
      </c>
      <c r="M156" s="666">
        <v>66.819999999999993</v>
      </c>
    </row>
    <row r="157" spans="1:13" ht="14.4" customHeight="1" x14ac:dyDescent="0.3">
      <c r="A157" s="661" t="s">
        <v>4586</v>
      </c>
      <c r="B157" s="662" t="s">
        <v>4488</v>
      </c>
      <c r="C157" s="662" t="s">
        <v>2045</v>
      </c>
      <c r="D157" s="662" t="s">
        <v>4492</v>
      </c>
      <c r="E157" s="662" t="s">
        <v>4493</v>
      </c>
      <c r="F157" s="665"/>
      <c r="G157" s="665"/>
      <c r="H157" s="678">
        <v>0</v>
      </c>
      <c r="I157" s="665">
        <v>1</v>
      </c>
      <c r="J157" s="665">
        <v>10.26</v>
      </c>
      <c r="K157" s="678">
        <v>1</v>
      </c>
      <c r="L157" s="665">
        <v>1</v>
      </c>
      <c r="M157" s="666">
        <v>10.26</v>
      </c>
    </row>
    <row r="158" spans="1:13" ht="14.4" customHeight="1" x14ac:dyDescent="0.3">
      <c r="A158" s="661" t="s">
        <v>4587</v>
      </c>
      <c r="B158" s="662" t="s">
        <v>4333</v>
      </c>
      <c r="C158" s="662" t="s">
        <v>4762</v>
      </c>
      <c r="D158" s="662" t="s">
        <v>623</v>
      </c>
      <c r="E158" s="662" t="s">
        <v>624</v>
      </c>
      <c r="F158" s="665"/>
      <c r="G158" s="665"/>
      <c r="H158" s="678">
        <v>0</v>
      </c>
      <c r="I158" s="665">
        <v>1</v>
      </c>
      <c r="J158" s="665">
        <v>28.81</v>
      </c>
      <c r="K158" s="678">
        <v>1</v>
      </c>
      <c r="L158" s="665">
        <v>1</v>
      </c>
      <c r="M158" s="666">
        <v>28.81</v>
      </c>
    </row>
    <row r="159" spans="1:13" ht="14.4" customHeight="1" x14ac:dyDescent="0.3">
      <c r="A159" s="661" t="s">
        <v>4587</v>
      </c>
      <c r="B159" s="662" t="s">
        <v>4333</v>
      </c>
      <c r="C159" s="662" t="s">
        <v>1849</v>
      </c>
      <c r="D159" s="662" t="s">
        <v>1850</v>
      </c>
      <c r="E159" s="662" t="s">
        <v>4335</v>
      </c>
      <c r="F159" s="665"/>
      <c r="G159" s="665"/>
      <c r="H159" s="678">
        <v>0</v>
      </c>
      <c r="I159" s="665">
        <v>2</v>
      </c>
      <c r="J159" s="665">
        <v>187.42</v>
      </c>
      <c r="K159" s="678">
        <v>1</v>
      </c>
      <c r="L159" s="665">
        <v>2</v>
      </c>
      <c r="M159" s="666">
        <v>187.42</v>
      </c>
    </row>
    <row r="160" spans="1:13" ht="14.4" customHeight="1" x14ac:dyDescent="0.3">
      <c r="A160" s="661" t="s">
        <v>4587</v>
      </c>
      <c r="B160" s="662" t="s">
        <v>4333</v>
      </c>
      <c r="C160" s="662" t="s">
        <v>4943</v>
      </c>
      <c r="D160" s="662" t="s">
        <v>1850</v>
      </c>
      <c r="E160" s="662" t="s">
        <v>4944</v>
      </c>
      <c r="F160" s="665"/>
      <c r="G160" s="665"/>
      <c r="H160" s="678"/>
      <c r="I160" s="665">
        <v>3</v>
      </c>
      <c r="J160" s="665">
        <v>0</v>
      </c>
      <c r="K160" s="678"/>
      <c r="L160" s="665">
        <v>3</v>
      </c>
      <c r="M160" s="666">
        <v>0</v>
      </c>
    </row>
    <row r="161" spans="1:13" ht="14.4" customHeight="1" x14ac:dyDescent="0.3">
      <c r="A161" s="661" t="s">
        <v>4587</v>
      </c>
      <c r="B161" s="662" t="s">
        <v>4336</v>
      </c>
      <c r="C161" s="662" t="s">
        <v>1808</v>
      </c>
      <c r="D161" s="662" t="s">
        <v>4337</v>
      </c>
      <c r="E161" s="662" t="s">
        <v>4338</v>
      </c>
      <c r="F161" s="665"/>
      <c r="G161" s="665"/>
      <c r="H161" s="678">
        <v>0</v>
      </c>
      <c r="I161" s="665">
        <v>1</v>
      </c>
      <c r="J161" s="665">
        <v>57.64</v>
      </c>
      <c r="K161" s="678">
        <v>1</v>
      </c>
      <c r="L161" s="665">
        <v>1</v>
      </c>
      <c r="M161" s="666">
        <v>57.64</v>
      </c>
    </row>
    <row r="162" spans="1:13" ht="14.4" customHeight="1" x14ac:dyDescent="0.3">
      <c r="A162" s="661" t="s">
        <v>4587</v>
      </c>
      <c r="B162" s="662" t="s">
        <v>4346</v>
      </c>
      <c r="C162" s="662" t="s">
        <v>4907</v>
      </c>
      <c r="D162" s="662" t="s">
        <v>4908</v>
      </c>
      <c r="E162" s="662" t="s">
        <v>4909</v>
      </c>
      <c r="F162" s="665">
        <v>1</v>
      </c>
      <c r="G162" s="665">
        <v>0</v>
      </c>
      <c r="H162" s="678"/>
      <c r="I162" s="665"/>
      <c r="J162" s="665"/>
      <c r="K162" s="678"/>
      <c r="L162" s="665">
        <v>1</v>
      </c>
      <c r="M162" s="666">
        <v>0</v>
      </c>
    </row>
    <row r="163" spans="1:13" ht="14.4" customHeight="1" x14ac:dyDescent="0.3">
      <c r="A163" s="661" t="s">
        <v>4587</v>
      </c>
      <c r="B163" s="662" t="s">
        <v>4346</v>
      </c>
      <c r="C163" s="662" t="s">
        <v>4910</v>
      </c>
      <c r="D163" s="662" t="s">
        <v>4911</v>
      </c>
      <c r="E163" s="662" t="s">
        <v>4912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4587</v>
      </c>
      <c r="B164" s="662" t="s">
        <v>4346</v>
      </c>
      <c r="C164" s="662" t="s">
        <v>4913</v>
      </c>
      <c r="D164" s="662" t="s">
        <v>4914</v>
      </c>
      <c r="E164" s="662" t="s">
        <v>4915</v>
      </c>
      <c r="F164" s="665">
        <v>3</v>
      </c>
      <c r="G164" s="665">
        <v>0</v>
      </c>
      <c r="H164" s="678"/>
      <c r="I164" s="665"/>
      <c r="J164" s="665"/>
      <c r="K164" s="678"/>
      <c r="L164" s="665">
        <v>3</v>
      </c>
      <c r="M164" s="666">
        <v>0</v>
      </c>
    </row>
    <row r="165" spans="1:13" ht="14.4" customHeight="1" x14ac:dyDescent="0.3">
      <c r="A165" s="661" t="s">
        <v>4587</v>
      </c>
      <c r="B165" s="662" t="s">
        <v>4346</v>
      </c>
      <c r="C165" s="662" t="s">
        <v>4629</v>
      </c>
      <c r="D165" s="662" t="s">
        <v>2103</v>
      </c>
      <c r="E165" s="662" t="s">
        <v>2104</v>
      </c>
      <c r="F165" s="665"/>
      <c r="G165" s="665"/>
      <c r="H165" s="678">
        <v>0</v>
      </c>
      <c r="I165" s="665">
        <v>7</v>
      </c>
      <c r="J165" s="665">
        <v>696.49</v>
      </c>
      <c r="K165" s="678">
        <v>1</v>
      </c>
      <c r="L165" s="665">
        <v>7</v>
      </c>
      <c r="M165" s="666">
        <v>696.49</v>
      </c>
    </row>
    <row r="166" spans="1:13" ht="14.4" customHeight="1" x14ac:dyDescent="0.3">
      <c r="A166" s="661" t="s">
        <v>4587</v>
      </c>
      <c r="B166" s="662" t="s">
        <v>4346</v>
      </c>
      <c r="C166" s="662" t="s">
        <v>1862</v>
      </c>
      <c r="D166" s="662" t="s">
        <v>1863</v>
      </c>
      <c r="E166" s="662" t="s">
        <v>4347</v>
      </c>
      <c r="F166" s="665"/>
      <c r="G166" s="665"/>
      <c r="H166" s="678">
        <v>0</v>
      </c>
      <c r="I166" s="665">
        <v>1</v>
      </c>
      <c r="J166" s="665">
        <v>43.21</v>
      </c>
      <c r="K166" s="678">
        <v>1</v>
      </c>
      <c r="L166" s="665">
        <v>1</v>
      </c>
      <c r="M166" s="666">
        <v>43.21</v>
      </c>
    </row>
    <row r="167" spans="1:13" ht="14.4" customHeight="1" x14ac:dyDescent="0.3">
      <c r="A167" s="661" t="s">
        <v>4587</v>
      </c>
      <c r="B167" s="662" t="s">
        <v>4346</v>
      </c>
      <c r="C167" s="662" t="s">
        <v>1866</v>
      </c>
      <c r="D167" s="662" t="s">
        <v>1867</v>
      </c>
      <c r="E167" s="662" t="s">
        <v>4348</v>
      </c>
      <c r="F167" s="665"/>
      <c r="G167" s="665"/>
      <c r="H167" s="678">
        <v>0</v>
      </c>
      <c r="I167" s="665">
        <v>2</v>
      </c>
      <c r="J167" s="665">
        <v>159.88</v>
      </c>
      <c r="K167" s="678">
        <v>1</v>
      </c>
      <c r="L167" s="665">
        <v>2</v>
      </c>
      <c r="M167" s="666">
        <v>159.88</v>
      </c>
    </row>
    <row r="168" spans="1:13" ht="14.4" customHeight="1" x14ac:dyDescent="0.3">
      <c r="A168" s="661" t="s">
        <v>4587</v>
      </c>
      <c r="B168" s="662" t="s">
        <v>4346</v>
      </c>
      <c r="C168" s="662" t="s">
        <v>4918</v>
      </c>
      <c r="D168" s="662" t="s">
        <v>4919</v>
      </c>
      <c r="E168" s="662" t="s">
        <v>4909</v>
      </c>
      <c r="F168" s="665">
        <v>1</v>
      </c>
      <c r="G168" s="665">
        <v>36.729999999999997</v>
      </c>
      <c r="H168" s="678">
        <v>1</v>
      </c>
      <c r="I168" s="665"/>
      <c r="J168" s="665"/>
      <c r="K168" s="678">
        <v>0</v>
      </c>
      <c r="L168" s="665">
        <v>1</v>
      </c>
      <c r="M168" s="666">
        <v>36.729999999999997</v>
      </c>
    </row>
    <row r="169" spans="1:13" ht="14.4" customHeight="1" x14ac:dyDescent="0.3">
      <c r="A169" s="661" t="s">
        <v>4587</v>
      </c>
      <c r="B169" s="662" t="s">
        <v>4346</v>
      </c>
      <c r="C169" s="662" t="s">
        <v>4920</v>
      </c>
      <c r="D169" s="662" t="s">
        <v>4921</v>
      </c>
      <c r="E169" s="662" t="s">
        <v>4912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4587</v>
      </c>
      <c r="B170" s="662" t="s">
        <v>4349</v>
      </c>
      <c r="C170" s="662" t="s">
        <v>1938</v>
      </c>
      <c r="D170" s="662" t="s">
        <v>1939</v>
      </c>
      <c r="E170" s="662" t="s">
        <v>1940</v>
      </c>
      <c r="F170" s="665"/>
      <c r="G170" s="665"/>
      <c r="H170" s="678">
        <v>0</v>
      </c>
      <c r="I170" s="665">
        <v>4</v>
      </c>
      <c r="J170" s="665">
        <v>123.32</v>
      </c>
      <c r="K170" s="678">
        <v>1</v>
      </c>
      <c r="L170" s="665">
        <v>4</v>
      </c>
      <c r="M170" s="666">
        <v>123.32</v>
      </c>
    </row>
    <row r="171" spans="1:13" ht="14.4" customHeight="1" x14ac:dyDescent="0.3">
      <c r="A171" s="661" t="s">
        <v>4587</v>
      </c>
      <c r="B171" s="662" t="s">
        <v>4349</v>
      </c>
      <c r="C171" s="662" t="s">
        <v>4840</v>
      </c>
      <c r="D171" s="662" t="s">
        <v>4841</v>
      </c>
      <c r="E171" s="662" t="s">
        <v>1940</v>
      </c>
      <c r="F171" s="665">
        <v>1</v>
      </c>
      <c r="G171" s="665">
        <v>30.83</v>
      </c>
      <c r="H171" s="678">
        <v>1</v>
      </c>
      <c r="I171" s="665"/>
      <c r="J171" s="665"/>
      <c r="K171" s="678">
        <v>0</v>
      </c>
      <c r="L171" s="665">
        <v>1</v>
      </c>
      <c r="M171" s="666">
        <v>30.83</v>
      </c>
    </row>
    <row r="172" spans="1:13" ht="14.4" customHeight="1" x14ac:dyDescent="0.3">
      <c r="A172" s="661" t="s">
        <v>4587</v>
      </c>
      <c r="B172" s="662" t="s">
        <v>4349</v>
      </c>
      <c r="C172" s="662" t="s">
        <v>4842</v>
      </c>
      <c r="D172" s="662" t="s">
        <v>4843</v>
      </c>
      <c r="E172" s="662" t="s">
        <v>1717</v>
      </c>
      <c r="F172" s="665">
        <v>1</v>
      </c>
      <c r="G172" s="665">
        <v>46.25</v>
      </c>
      <c r="H172" s="678">
        <v>1</v>
      </c>
      <c r="I172" s="665"/>
      <c r="J172" s="665"/>
      <c r="K172" s="678">
        <v>0</v>
      </c>
      <c r="L172" s="665">
        <v>1</v>
      </c>
      <c r="M172" s="666">
        <v>46.25</v>
      </c>
    </row>
    <row r="173" spans="1:13" ht="14.4" customHeight="1" x14ac:dyDescent="0.3">
      <c r="A173" s="661" t="s">
        <v>4587</v>
      </c>
      <c r="B173" s="662" t="s">
        <v>4349</v>
      </c>
      <c r="C173" s="662" t="s">
        <v>4844</v>
      </c>
      <c r="D173" s="662" t="s">
        <v>4845</v>
      </c>
      <c r="E173" s="662" t="s">
        <v>4846</v>
      </c>
      <c r="F173" s="665">
        <v>1</v>
      </c>
      <c r="G173" s="665">
        <v>0</v>
      </c>
      <c r="H173" s="678"/>
      <c r="I173" s="665"/>
      <c r="J173" s="665"/>
      <c r="K173" s="678"/>
      <c r="L173" s="665">
        <v>1</v>
      </c>
      <c r="M173" s="666">
        <v>0</v>
      </c>
    </row>
    <row r="174" spans="1:13" ht="14.4" customHeight="1" x14ac:dyDescent="0.3">
      <c r="A174" s="661" t="s">
        <v>4587</v>
      </c>
      <c r="B174" s="662" t="s">
        <v>4350</v>
      </c>
      <c r="C174" s="662" t="s">
        <v>5009</v>
      </c>
      <c r="D174" s="662" t="s">
        <v>1899</v>
      </c>
      <c r="E174" s="662" t="s">
        <v>5010</v>
      </c>
      <c r="F174" s="665"/>
      <c r="G174" s="665"/>
      <c r="H174" s="678">
        <v>0</v>
      </c>
      <c r="I174" s="665">
        <v>2</v>
      </c>
      <c r="J174" s="665">
        <v>92.38</v>
      </c>
      <c r="K174" s="678">
        <v>1</v>
      </c>
      <c r="L174" s="665">
        <v>2</v>
      </c>
      <c r="M174" s="666">
        <v>92.38</v>
      </c>
    </row>
    <row r="175" spans="1:13" ht="14.4" customHeight="1" x14ac:dyDescent="0.3">
      <c r="A175" s="661" t="s">
        <v>4587</v>
      </c>
      <c r="B175" s="662" t="s">
        <v>4350</v>
      </c>
      <c r="C175" s="662" t="s">
        <v>1990</v>
      </c>
      <c r="D175" s="662" t="s">
        <v>4353</v>
      </c>
      <c r="E175" s="662" t="s">
        <v>4354</v>
      </c>
      <c r="F175" s="665"/>
      <c r="G175" s="665"/>
      <c r="H175" s="678">
        <v>0</v>
      </c>
      <c r="I175" s="665">
        <v>3</v>
      </c>
      <c r="J175" s="665">
        <v>361.83</v>
      </c>
      <c r="K175" s="678">
        <v>1</v>
      </c>
      <c r="L175" s="665">
        <v>3</v>
      </c>
      <c r="M175" s="666">
        <v>361.83</v>
      </c>
    </row>
    <row r="176" spans="1:13" ht="14.4" customHeight="1" x14ac:dyDescent="0.3">
      <c r="A176" s="661" t="s">
        <v>4587</v>
      </c>
      <c r="B176" s="662" t="s">
        <v>4350</v>
      </c>
      <c r="C176" s="662" t="s">
        <v>1909</v>
      </c>
      <c r="D176" s="662" t="s">
        <v>4355</v>
      </c>
      <c r="E176" s="662" t="s">
        <v>1130</v>
      </c>
      <c r="F176" s="665"/>
      <c r="G176" s="665"/>
      <c r="H176" s="678">
        <v>0</v>
      </c>
      <c r="I176" s="665">
        <v>15</v>
      </c>
      <c r="J176" s="665">
        <v>2771.1</v>
      </c>
      <c r="K176" s="678">
        <v>1</v>
      </c>
      <c r="L176" s="665">
        <v>15</v>
      </c>
      <c r="M176" s="666">
        <v>2771.1</v>
      </c>
    </row>
    <row r="177" spans="1:13" ht="14.4" customHeight="1" x14ac:dyDescent="0.3">
      <c r="A177" s="661" t="s">
        <v>4587</v>
      </c>
      <c r="B177" s="662" t="s">
        <v>4356</v>
      </c>
      <c r="C177" s="662" t="s">
        <v>4929</v>
      </c>
      <c r="D177" s="662" t="s">
        <v>1821</v>
      </c>
      <c r="E177" s="662" t="s">
        <v>4930</v>
      </c>
      <c r="F177" s="665"/>
      <c r="G177" s="665"/>
      <c r="H177" s="678">
        <v>0</v>
      </c>
      <c r="I177" s="665">
        <v>2</v>
      </c>
      <c r="J177" s="665">
        <v>326.02</v>
      </c>
      <c r="K177" s="678">
        <v>1</v>
      </c>
      <c r="L177" s="665">
        <v>2</v>
      </c>
      <c r="M177" s="666">
        <v>326.02</v>
      </c>
    </row>
    <row r="178" spans="1:13" ht="14.4" customHeight="1" x14ac:dyDescent="0.3">
      <c r="A178" s="661" t="s">
        <v>4587</v>
      </c>
      <c r="B178" s="662" t="s">
        <v>4356</v>
      </c>
      <c r="C178" s="662" t="s">
        <v>4931</v>
      </c>
      <c r="D178" s="662" t="s">
        <v>1879</v>
      </c>
      <c r="E178" s="662" t="s">
        <v>4932</v>
      </c>
      <c r="F178" s="665"/>
      <c r="G178" s="665"/>
      <c r="H178" s="678">
        <v>0</v>
      </c>
      <c r="I178" s="665">
        <v>3</v>
      </c>
      <c r="J178" s="665">
        <v>831.36</v>
      </c>
      <c r="K178" s="678">
        <v>1</v>
      </c>
      <c r="L178" s="665">
        <v>3</v>
      </c>
      <c r="M178" s="666">
        <v>831.36</v>
      </c>
    </row>
    <row r="179" spans="1:13" ht="14.4" customHeight="1" x14ac:dyDescent="0.3">
      <c r="A179" s="661" t="s">
        <v>4587</v>
      </c>
      <c r="B179" s="662" t="s">
        <v>4356</v>
      </c>
      <c r="C179" s="662" t="s">
        <v>4933</v>
      </c>
      <c r="D179" s="662" t="s">
        <v>1879</v>
      </c>
      <c r="E179" s="662" t="s">
        <v>4934</v>
      </c>
      <c r="F179" s="665"/>
      <c r="G179" s="665"/>
      <c r="H179" s="678">
        <v>0</v>
      </c>
      <c r="I179" s="665">
        <v>2</v>
      </c>
      <c r="J179" s="665">
        <v>739</v>
      </c>
      <c r="K179" s="678">
        <v>1</v>
      </c>
      <c r="L179" s="665">
        <v>2</v>
      </c>
      <c r="M179" s="666">
        <v>739</v>
      </c>
    </row>
    <row r="180" spans="1:13" ht="14.4" customHeight="1" x14ac:dyDescent="0.3">
      <c r="A180" s="661" t="s">
        <v>4587</v>
      </c>
      <c r="B180" s="662" t="s">
        <v>4356</v>
      </c>
      <c r="C180" s="662" t="s">
        <v>1882</v>
      </c>
      <c r="D180" s="662" t="s">
        <v>1879</v>
      </c>
      <c r="E180" s="662" t="s">
        <v>4364</v>
      </c>
      <c r="F180" s="665"/>
      <c r="G180" s="665"/>
      <c r="H180" s="678">
        <v>0</v>
      </c>
      <c r="I180" s="665">
        <v>1</v>
      </c>
      <c r="J180" s="665">
        <v>1847.49</v>
      </c>
      <c r="K180" s="678">
        <v>1</v>
      </c>
      <c r="L180" s="665">
        <v>1</v>
      </c>
      <c r="M180" s="666">
        <v>1847.49</v>
      </c>
    </row>
    <row r="181" spans="1:13" ht="14.4" customHeight="1" x14ac:dyDescent="0.3">
      <c r="A181" s="661" t="s">
        <v>4587</v>
      </c>
      <c r="B181" s="662" t="s">
        <v>4365</v>
      </c>
      <c r="C181" s="662" t="s">
        <v>4873</v>
      </c>
      <c r="D181" s="662" t="s">
        <v>3032</v>
      </c>
      <c r="E181" s="662" t="s">
        <v>3041</v>
      </c>
      <c r="F181" s="665">
        <v>3</v>
      </c>
      <c r="G181" s="665">
        <v>300.33</v>
      </c>
      <c r="H181" s="678">
        <v>1</v>
      </c>
      <c r="I181" s="665"/>
      <c r="J181" s="665"/>
      <c r="K181" s="678">
        <v>0</v>
      </c>
      <c r="L181" s="665">
        <v>3</v>
      </c>
      <c r="M181" s="666">
        <v>300.33</v>
      </c>
    </row>
    <row r="182" spans="1:13" ht="14.4" customHeight="1" x14ac:dyDescent="0.3">
      <c r="A182" s="661" t="s">
        <v>4587</v>
      </c>
      <c r="B182" s="662" t="s">
        <v>4365</v>
      </c>
      <c r="C182" s="662" t="s">
        <v>2099</v>
      </c>
      <c r="D182" s="662" t="s">
        <v>2100</v>
      </c>
      <c r="E182" s="662" t="s">
        <v>2101</v>
      </c>
      <c r="F182" s="665"/>
      <c r="G182" s="665"/>
      <c r="H182" s="678">
        <v>0</v>
      </c>
      <c r="I182" s="665">
        <v>23</v>
      </c>
      <c r="J182" s="665">
        <v>2148.8900000000003</v>
      </c>
      <c r="K182" s="678">
        <v>1</v>
      </c>
      <c r="L182" s="665">
        <v>23</v>
      </c>
      <c r="M182" s="666">
        <v>2148.8900000000003</v>
      </c>
    </row>
    <row r="183" spans="1:13" ht="14.4" customHeight="1" x14ac:dyDescent="0.3">
      <c r="A183" s="661" t="s">
        <v>4587</v>
      </c>
      <c r="B183" s="662" t="s">
        <v>4365</v>
      </c>
      <c r="C183" s="662" t="s">
        <v>4874</v>
      </c>
      <c r="D183" s="662" t="s">
        <v>3032</v>
      </c>
      <c r="E183" s="662" t="s">
        <v>3041</v>
      </c>
      <c r="F183" s="665">
        <v>3</v>
      </c>
      <c r="G183" s="665">
        <v>0</v>
      </c>
      <c r="H183" s="678"/>
      <c r="I183" s="665"/>
      <c r="J183" s="665"/>
      <c r="K183" s="678"/>
      <c r="L183" s="665">
        <v>3</v>
      </c>
      <c r="M183" s="666">
        <v>0</v>
      </c>
    </row>
    <row r="184" spans="1:13" ht="14.4" customHeight="1" x14ac:dyDescent="0.3">
      <c r="A184" s="661" t="s">
        <v>4587</v>
      </c>
      <c r="B184" s="662" t="s">
        <v>4365</v>
      </c>
      <c r="C184" s="662" t="s">
        <v>4875</v>
      </c>
      <c r="D184" s="662" t="s">
        <v>3032</v>
      </c>
      <c r="E184" s="662" t="s">
        <v>2101</v>
      </c>
      <c r="F184" s="665">
        <v>1</v>
      </c>
      <c r="G184" s="665">
        <v>0</v>
      </c>
      <c r="H184" s="678"/>
      <c r="I184" s="665"/>
      <c r="J184" s="665"/>
      <c r="K184" s="678"/>
      <c r="L184" s="665">
        <v>1</v>
      </c>
      <c r="M184" s="666">
        <v>0</v>
      </c>
    </row>
    <row r="185" spans="1:13" ht="14.4" customHeight="1" x14ac:dyDescent="0.3">
      <c r="A185" s="661" t="s">
        <v>4587</v>
      </c>
      <c r="B185" s="662" t="s">
        <v>4365</v>
      </c>
      <c r="C185" s="662" t="s">
        <v>2118</v>
      </c>
      <c r="D185" s="662" t="s">
        <v>2100</v>
      </c>
      <c r="E185" s="662" t="s">
        <v>2119</v>
      </c>
      <c r="F185" s="665"/>
      <c r="G185" s="665"/>
      <c r="H185" s="678">
        <v>0</v>
      </c>
      <c r="I185" s="665">
        <v>11</v>
      </c>
      <c r="J185" s="665">
        <v>2055.5700000000002</v>
      </c>
      <c r="K185" s="678">
        <v>1</v>
      </c>
      <c r="L185" s="665">
        <v>11</v>
      </c>
      <c r="M185" s="666">
        <v>2055.5700000000002</v>
      </c>
    </row>
    <row r="186" spans="1:13" ht="14.4" customHeight="1" x14ac:dyDescent="0.3">
      <c r="A186" s="661" t="s">
        <v>4587</v>
      </c>
      <c r="B186" s="662" t="s">
        <v>4371</v>
      </c>
      <c r="C186" s="662" t="s">
        <v>1794</v>
      </c>
      <c r="D186" s="662" t="s">
        <v>1795</v>
      </c>
      <c r="E186" s="662" t="s">
        <v>4373</v>
      </c>
      <c r="F186" s="665"/>
      <c r="G186" s="665"/>
      <c r="H186" s="678">
        <v>0</v>
      </c>
      <c r="I186" s="665">
        <v>16</v>
      </c>
      <c r="J186" s="665">
        <v>1152</v>
      </c>
      <c r="K186" s="678">
        <v>1</v>
      </c>
      <c r="L186" s="665">
        <v>16</v>
      </c>
      <c r="M186" s="666">
        <v>1152</v>
      </c>
    </row>
    <row r="187" spans="1:13" ht="14.4" customHeight="1" x14ac:dyDescent="0.3">
      <c r="A187" s="661" t="s">
        <v>4587</v>
      </c>
      <c r="B187" s="662" t="s">
        <v>4371</v>
      </c>
      <c r="C187" s="662" t="s">
        <v>1798</v>
      </c>
      <c r="D187" s="662" t="s">
        <v>1795</v>
      </c>
      <c r="E187" s="662" t="s">
        <v>4374</v>
      </c>
      <c r="F187" s="665"/>
      <c r="G187" s="665"/>
      <c r="H187" s="678">
        <v>0</v>
      </c>
      <c r="I187" s="665">
        <v>4</v>
      </c>
      <c r="J187" s="665">
        <v>576.04</v>
      </c>
      <c r="K187" s="678">
        <v>1</v>
      </c>
      <c r="L187" s="665">
        <v>4</v>
      </c>
      <c r="M187" s="666">
        <v>576.04</v>
      </c>
    </row>
    <row r="188" spans="1:13" ht="14.4" customHeight="1" x14ac:dyDescent="0.3">
      <c r="A188" s="661" t="s">
        <v>4587</v>
      </c>
      <c r="B188" s="662" t="s">
        <v>4371</v>
      </c>
      <c r="C188" s="662" t="s">
        <v>4786</v>
      </c>
      <c r="D188" s="662" t="s">
        <v>4787</v>
      </c>
      <c r="E188" s="662" t="s">
        <v>4788</v>
      </c>
      <c r="F188" s="665">
        <v>1</v>
      </c>
      <c r="G188" s="665">
        <v>120</v>
      </c>
      <c r="H188" s="678">
        <v>1</v>
      </c>
      <c r="I188" s="665"/>
      <c r="J188" s="665"/>
      <c r="K188" s="678">
        <v>0</v>
      </c>
      <c r="L188" s="665">
        <v>1</v>
      </c>
      <c r="M188" s="666">
        <v>120</v>
      </c>
    </row>
    <row r="189" spans="1:13" ht="14.4" customHeight="1" x14ac:dyDescent="0.3">
      <c r="A189" s="661" t="s">
        <v>4587</v>
      </c>
      <c r="B189" s="662" t="s">
        <v>4371</v>
      </c>
      <c r="C189" s="662" t="s">
        <v>4789</v>
      </c>
      <c r="D189" s="662" t="s">
        <v>4787</v>
      </c>
      <c r="E189" s="662" t="s">
        <v>4373</v>
      </c>
      <c r="F189" s="665">
        <v>3</v>
      </c>
      <c r="G189" s="665">
        <v>0</v>
      </c>
      <c r="H189" s="678"/>
      <c r="I189" s="665"/>
      <c r="J189" s="665"/>
      <c r="K189" s="678"/>
      <c r="L189" s="665">
        <v>3</v>
      </c>
      <c r="M189" s="666">
        <v>0</v>
      </c>
    </row>
    <row r="190" spans="1:13" ht="14.4" customHeight="1" x14ac:dyDescent="0.3">
      <c r="A190" s="661" t="s">
        <v>4587</v>
      </c>
      <c r="B190" s="662" t="s">
        <v>4377</v>
      </c>
      <c r="C190" s="662" t="s">
        <v>1853</v>
      </c>
      <c r="D190" s="662" t="s">
        <v>1854</v>
      </c>
      <c r="E190" s="662" t="s">
        <v>1620</v>
      </c>
      <c r="F190" s="665"/>
      <c r="G190" s="665"/>
      <c r="H190" s="678">
        <v>0</v>
      </c>
      <c r="I190" s="665">
        <v>2</v>
      </c>
      <c r="J190" s="665">
        <v>131.08000000000001</v>
      </c>
      <c r="K190" s="678">
        <v>1</v>
      </c>
      <c r="L190" s="665">
        <v>2</v>
      </c>
      <c r="M190" s="666">
        <v>131.08000000000001</v>
      </c>
    </row>
    <row r="191" spans="1:13" ht="14.4" customHeight="1" x14ac:dyDescent="0.3">
      <c r="A191" s="661" t="s">
        <v>4587</v>
      </c>
      <c r="B191" s="662" t="s">
        <v>4378</v>
      </c>
      <c r="C191" s="662" t="s">
        <v>5298</v>
      </c>
      <c r="D191" s="662" t="s">
        <v>1843</v>
      </c>
      <c r="E191" s="662" t="s">
        <v>1917</v>
      </c>
      <c r="F191" s="665"/>
      <c r="G191" s="665"/>
      <c r="H191" s="678">
        <v>0</v>
      </c>
      <c r="I191" s="665">
        <v>1</v>
      </c>
      <c r="J191" s="665">
        <v>105.32</v>
      </c>
      <c r="K191" s="678">
        <v>1</v>
      </c>
      <c r="L191" s="665">
        <v>1</v>
      </c>
      <c r="M191" s="666">
        <v>105.32</v>
      </c>
    </row>
    <row r="192" spans="1:13" ht="14.4" customHeight="1" x14ac:dyDescent="0.3">
      <c r="A192" s="661" t="s">
        <v>4587</v>
      </c>
      <c r="B192" s="662" t="s">
        <v>4378</v>
      </c>
      <c r="C192" s="662" t="s">
        <v>1842</v>
      </c>
      <c r="D192" s="662" t="s">
        <v>1843</v>
      </c>
      <c r="E192" s="662" t="s">
        <v>1402</v>
      </c>
      <c r="F192" s="665"/>
      <c r="G192" s="665"/>
      <c r="H192" s="678">
        <v>0</v>
      </c>
      <c r="I192" s="665">
        <v>40</v>
      </c>
      <c r="J192" s="665">
        <v>1404.4</v>
      </c>
      <c r="K192" s="678">
        <v>1</v>
      </c>
      <c r="L192" s="665">
        <v>40</v>
      </c>
      <c r="M192" s="666">
        <v>1404.4</v>
      </c>
    </row>
    <row r="193" spans="1:13" ht="14.4" customHeight="1" x14ac:dyDescent="0.3">
      <c r="A193" s="661" t="s">
        <v>4587</v>
      </c>
      <c r="B193" s="662" t="s">
        <v>4378</v>
      </c>
      <c r="C193" s="662" t="s">
        <v>1845</v>
      </c>
      <c r="D193" s="662" t="s">
        <v>1846</v>
      </c>
      <c r="E193" s="662" t="s">
        <v>1847</v>
      </c>
      <c r="F193" s="665"/>
      <c r="G193" s="665"/>
      <c r="H193" s="678">
        <v>0</v>
      </c>
      <c r="I193" s="665">
        <v>6</v>
      </c>
      <c r="J193" s="665">
        <v>421.38</v>
      </c>
      <c r="K193" s="678">
        <v>1</v>
      </c>
      <c r="L193" s="665">
        <v>6</v>
      </c>
      <c r="M193" s="666">
        <v>421.38</v>
      </c>
    </row>
    <row r="194" spans="1:13" ht="14.4" customHeight="1" x14ac:dyDescent="0.3">
      <c r="A194" s="661" t="s">
        <v>4587</v>
      </c>
      <c r="B194" s="662" t="s">
        <v>4378</v>
      </c>
      <c r="C194" s="662" t="s">
        <v>4808</v>
      </c>
      <c r="D194" s="662" t="s">
        <v>4809</v>
      </c>
      <c r="E194" s="662" t="s">
        <v>1847</v>
      </c>
      <c r="F194" s="665">
        <v>1</v>
      </c>
      <c r="G194" s="665">
        <v>70.23</v>
      </c>
      <c r="H194" s="678">
        <v>1</v>
      </c>
      <c r="I194" s="665"/>
      <c r="J194" s="665"/>
      <c r="K194" s="678">
        <v>0</v>
      </c>
      <c r="L194" s="665">
        <v>1</v>
      </c>
      <c r="M194" s="666">
        <v>70.23</v>
      </c>
    </row>
    <row r="195" spans="1:13" ht="14.4" customHeight="1" x14ac:dyDescent="0.3">
      <c r="A195" s="661" t="s">
        <v>4587</v>
      </c>
      <c r="B195" s="662" t="s">
        <v>4378</v>
      </c>
      <c r="C195" s="662" t="s">
        <v>4810</v>
      </c>
      <c r="D195" s="662" t="s">
        <v>4811</v>
      </c>
      <c r="E195" s="662" t="s">
        <v>1402</v>
      </c>
      <c r="F195" s="665">
        <v>4</v>
      </c>
      <c r="G195" s="665">
        <v>140.44</v>
      </c>
      <c r="H195" s="678">
        <v>1</v>
      </c>
      <c r="I195" s="665"/>
      <c r="J195" s="665"/>
      <c r="K195" s="678">
        <v>0</v>
      </c>
      <c r="L195" s="665">
        <v>4</v>
      </c>
      <c r="M195" s="666">
        <v>140.44</v>
      </c>
    </row>
    <row r="196" spans="1:13" ht="14.4" customHeight="1" x14ac:dyDescent="0.3">
      <c r="A196" s="661" t="s">
        <v>4587</v>
      </c>
      <c r="B196" s="662" t="s">
        <v>4379</v>
      </c>
      <c r="C196" s="662" t="s">
        <v>4865</v>
      </c>
      <c r="D196" s="662" t="s">
        <v>4866</v>
      </c>
      <c r="E196" s="662" t="s">
        <v>3359</v>
      </c>
      <c r="F196" s="665">
        <v>1</v>
      </c>
      <c r="G196" s="665">
        <v>35.11</v>
      </c>
      <c r="H196" s="678">
        <v>1</v>
      </c>
      <c r="I196" s="665"/>
      <c r="J196" s="665"/>
      <c r="K196" s="678">
        <v>0</v>
      </c>
      <c r="L196" s="665">
        <v>1</v>
      </c>
      <c r="M196" s="666">
        <v>35.11</v>
      </c>
    </row>
    <row r="197" spans="1:13" ht="14.4" customHeight="1" x14ac:dyDescent="0.3">
      <c r="A197" s="661" t="s">
        <v>4587</v>
      </c>
      <c r="B197" s="662" t="s">
        <v>4379</v>
      </c>
      <c r="C197" s="662" t="s">
        <v>4867</v>
      </c>
      <c r="D197" s="662" t="s">
        <v>4868</v>
      </c>
      <c r="E197" s="662" t="s">
        <v>4869</v>
      </c>
      <c r="F197" s="665">
        <v>1</v>
      </c>
      <c r="G197" s="665">
        <v>17.559999999999999</v>
      </c>
      <c r="H197" s="678">
        <v>1</v>
      </c>
      <c r="I197" s="665"/>
      <c r="J197" s="665"/>
      <c r="K197" s="678">
        <v>0</v>
      </c>
      <c r="L197" s="665">
        <v>1</v>
      </c>
      <c r="M197" s="666">
        <v>17.559999999999999</v>
      </c>
    </row>
    <row r="198" spans="1:13" ht="14.4" customHeight="1" x14ac:dyDescent="0.3">
      <c r="A198" s="661" t="s">
        <v>4587</v>
      </c>
      <c r="B198" s="662" t="s">
        <v>4379</v>
      </c>
      <c r="C198" s="662" t="s">
        <v>4870</v>
      </c>
      <c r="D198" s="662" t="s">
        <v>4871</v>
      </c>
      <c r="E198" s="662" t="s">
        <v>4872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4587</v>
      </c>
      <c r="B199" s="662" t="s">
        <v>4380</v>
      </c>
      <c r="C199" s="662" t="s">
        <v>2006</v>
      </c>
      <c r="D199" s="662" t="s">
        <v>2007</v>
      </c>
      <c r="E199" s="662" t="s">
        <v>1610</v>
      </c>
      <c r="F199" s="665"/>
      <c r="G199" s="665"/>
      <c r="H199" s="678">
        <v>0</v>
      </c>
      <c r="I199" s="665">
        <v>11</v>
      </c>
      <c r="J199" s="665">
        <v>479.04000000000008</v>
      </c>
      <c r="K199" s="678">
        <v>1</v>
      </c>
      <c r="L199" s="665">
        <v>11</v>
      </c>
      <c r="M199" s="666">
        <v>479.04000000000008</v>
      </c>
    </row>
    <row r="200" spans="1:13" ht="14.4" customHeight="1" x14ac:dyDescent="0.3">
      <c r="A200" s="661" t="s">
        <v>4587</v>
      </c>
      <c r="B200" s="662" t="s">
        <v>4380</v>
      </c>
      <c r="C200" s="662" t="s">
        <v>2074</v>
      </c>
      <c r="D200" s="662" t="s">
        <v>2007</v>
      </c>
      <c r="E200" s="662" t="s">
        <v>2075</v>
      </c>
      <c r="F200" s="665"/>
      <c r="G200" s="665"/>
      <c r="H200" s="678">
        <v>0</v>
      </c>
      <c r="I200" s="665">
        <v>4</v>
      </c>
      <c r="J200" s="665">
        <v>633.38</v>
      </c>
      <c r="K200" s="678">
        <v>1</v>
      </c>
      <c r="L200" s="665">
        <v>4</v>
      </c>
      <c r="M200" s="666">
        <v>633.38</v>
      </c>
    </row>
    <row r="201" spans="1:13" ht="14.4" customHeight="1" x14ac:dyDescent="0.3">
      <c r="A201" s="661" t="s">
        <v>4587</v>
      </c>
      <c r="B201" s="662" t="s">
        <v>4383</v>
      </c>
      <c r="C201" s="662" t="s">
        <v>1913</v>
      </c>
      <c r="D201" s="662" t="s">
        <v>1914</v>
      </c>
      <c r="E201" s="662" t="s">
        <v>1402</v>
      </c>
      <c r="F201" s="665"/>
      <c r="G201" s="665"/>
      <c r="H201" s="678">
        <v>0</v>
      </c>
      <c r="I201" s="665">
        <v>12</v>
      </c>
      <c r="J201" s="665">
        <v>579.2399999999999</v>
      </c>
      <c r="K201" s="678">
        <v>1</v>
      </c>
      <c r="L201" s="665">
        <v>12</v>
      </c>
      <c r="M201" s="666">
        <v>579.2399999999999</v>
      </c>
    </row>
    <row r="202" spans="1:13" ht="14.4" customHeight="1" x14ac:dyDescent="0.3">
      <c r="A202" s="661" t="s">
        <v>4587</v>
      </c>
      <c r="B202" s="662" t="s">
        <v>4383</v>
      </c>
      <c r="C202" s="662" t="s">
        <v>1916</v>
      </c>
      <c r="D202" s="662" t="s">
        <v>1914</v>
      </c>
      <c r="E202" s="662" t="s">
        <v>1917</v>
      </c>
      <c r="F202" s="665"/>
      <c r="G202" s="665"/>
      <c r="H202" s="678">
        <v>0</v>
      </c>
      <c r="I202" s="665">
        <v>3</v>
      </c>
      <c r="J202" s="665">
        <v>434.43</v>
      </c>
      <c r="K202" s="678">
        <v>1</v>
      </c>
      <c r="L202" s="665">
        <v>3</v>
      </c>
      <c r="M202" s="666">
        <v>434.43</v>
      </c>
    </row>
    <row r="203" spans="1:13" ht="14.4" customHeight="1" x14ac:dyDescent="0.3">
      <c r="A203" s="661" t="s">
        <v>4587</v>
      </c>
      <c r="B203" s="662" t="s">
        <v>4383</v>
      </c>
      <c r="C203" s="662" t="s">
        <v>3586</v>
      </c>
      <c r="D203" s="662" t="s">
        <v>2049</v>
      </c>
      <c r="E203" s="662" t="s">
        <v>1847</v>
      </c>
      <c r="F203" s="665"/>
      <c r="G203" s="665"/>
      <c r="H203" s="678">
        <v>0</v>
      </c>
      <c r="I203" s="665">
        <v>4</v>
      </c>
      <c r="J203" s="665">
        <v>386.12</v>
      </c>
      <c r="K203" s="678">
        <v>1</v>
      </c>
      <c r="L203" s="665">
        <v>4</v>
      </c>
      <c r="M203" s="666">
        <v>386.12</v>
      </c>
    </row>
    <row r="204" spans="1:13" ht="14.4" customHeight="1" x14ac:dyDescent="0.3">
      <c r="A204" s="661" t="s">
        <v>4587</v>
      </c>
      <c r="B204" s="662" t="s">
        <v>4383</v>
      </c>
      <c r="C204" s="662" t="s">
        <v>2048</v>
      </c>
      <c r="D204" s="662" t="s">
        <v>2049</v>
      </c>
      <c r="E204" s="662" t="s">
        <v>2016</v>
      </c>
      <c r="F204" s="665"/>
      <c r="G204" s="665"/>
      <c r="H204" s="678">
        <v>0</v>
      </c>
      <c r="I204" s="665">
        <v>1</v>
      </c>
      <c r="J204" s="665">
        <v>289.62</v>
      </c>
      <c r="K204" s="678">
        <v>1</v>
      </c>
      <c r="L204" s="665">
        <v>1</v>
      </c>
      <c r="M204" s="666">
        <v>289.62</v>
      </c>
    </row>
    <row r="205" spans="1:13" ht="14.4" customHeight="1" x14ac:dyDescent="0.3">
      <c r="A205" s="661" t="s">
        <v>4587</v>
      </c>
      <c r="B205" s="662" t="s">
        <v>4383</v>
      </c>
      <c r="C205" s="662" t="s">
        <v>4945</v>
      </c>
      <c r="D205" s="662" t="s">
        <v>4946</v>
      </c>
      <c r="E205" s="662" t="s">
        <v>1516</v>
      </c>
      <c r="F205" s="665"/>
      <c r="G205" s="665"/>
      <c r="H205" s="678">
        <v>0</v>
      </c>
      <c r="I205" s="665">
        <v>1</v>
      </c>
      <c r="J205" s="665">
        <v>48.27</v>
      </c>
      <c r="K205" s="678">
        <v>1</v>
      </c>
      <c r="L205" s="665">
        <v>1</v>
      </c>
      <c r="M205" s="666">
        <v>48.27</v>
      </c>
    </row>
    <row r="206" spans="1:13" ht="14.4" customHeight="1" x14ac:dyDescent="0.3">
      <c r="A206" s="661" t="s">
        <v>4587</v>
      </c>
      <c r="B206" s="662" t="s">
        <v>4384</v>
      </c>
      <c r="C206" s="662" t="s">
        <v>1805</v>
      </c>
      <c r="D206" s="662" t="s">
        <v>4385</v>
      </c>
      <c r="E206" s="662" t="s">
        <v>1136</v>
      </c>
      <c r="F206" s="665"/>
      <c r="G206" s="665"/>
      <c r="H206" s="678">
        <v>0</v>
      </c>
      <c r="I206" s="665">
        <v>10</v>
      </c>
      <c r="J206" s="665">
        <v>965.3</v>
      </c>
      <c r="K206" s="678">
        <v>1</v>
      </c>
      <c r="L206" s="665">
        <v>10</v>
      </c>
      <c r="M206" s="666">
        <v>965.3</v>
      </c>
    </row>
    <row r="207" spans="1:13" ht="14.4" customHeight="1" x14ac:dyDescent="0.3">
      <c r="A207" s="661" t="s">
        <v>4587</v>
      </c>
      <c r="B207" s="662" t="s">
        <v>4384</v>
      </c>
      <c r="C207" s="662" t="s">
        <v>4958</v>
      </c>
      <c r="D207" s="662" t="s">
        <v>1776</v>
      </c>
      <c r="E207" s="662" t="s">
        <v>4959</v>
      </c>
      <c r="F207" s="665"/>
      <c r="G207" s="665"/>
      <c r="H207" s="678">
        <v>0</v>
      </c>
      <c r="I207" s="665">
        <v>7</v>
      </c>
      <c r="J207" s="665">
        <v>62.44</v>
      </c>
      <c r="K207" s="678">
        <v>1</v>
      </c>
      <c r="L207" s="665">
        <v>7</v>
      </c>
      <c r="M207" s="666">
        <v>62.44</v>
      </c>
    </row>
    <row r="208" spans="1:13" ht="14.4" customHeight="1" x14ac:dyDescent="0.3">
      <c r="A208" s="661" t="s">
        <v>4587</v>
      </c>
      <c r="B208" s="662" t="s">
        <v>4384</v>
      </c>
      <c r="C208" s="662" t="s">
        <v>4730</v>
      </c>
      <c r="D208" s="662" t="s">
        <v>1779</v>
      </c>
      <c r="E208" s="662" t="s">
        <v>4731</v>
      </c>
      <c r="F208" s="665"/>
      <c r="G208" s="665"/>
      <c r="H208" s="678">
        <v>0</v>
      </c>
      <c r="I208" s="665">
        <v>4</v>
      </c>
      <c r="J208" s="665">
        <v>24.14</v>
      </c>
      <c r="K208" s="678">
        <v>1</v>
      </c>
      <c r="L208" s="665">
        <v>4</v>
      </c>
      <c r="M208" s="666">
        <v>24.14</v>
      </c>
    </row>
    <row r="209" spans="1:13" ht="14.4" customHeight="1" x14ac:dyDescent="0.3">
      <c r="A209" s="661" t="s">
        <v>4587</v>
      </c>
      <c r="B209" s="662" t="s">
        <v>4384</v>
      </c>
      <c r="C209" s="662" t="s">
        <v>4763</v>
      </c>
      <c r="D209" s="662" t="s">
        <v>1779</v>
      </c>
      <c r="E209" s="662" t="s">
        <v>4764</v>
      </c>
      <c r="F209" s="665"/>
      <c r="G209" s="665"/>
      <c r="H209" s="678">
        <v>0</v>
      </c>
      <c r="I209" s="665">
        <v>2</v>
      </c>
      <c r="J209" s="665">
        <v>40.22</v>
      </c>
      <c r="K209" s="678">
        <v>1</v>
      </c>
      <c r="L209" s="665">
        <v>2</v>
      </c>
      <c r="M209" s="666">
        <v>40.22</v>
      </c>
    </row>
    <row r="210" spans="1:13" ht="14.4" customHeight="1" x14ac:dyDescent="0.3">
      <c r="A210" s="661" t="s">
        <v>4587</v>
      </c>
      <c r="B210" s="662" t="s">
        <v>4384</v>
      </c>
      <c r="C210" s="662" t="s">
        <v>1870</v>
      </c>
      <c r="D210" s="662" t="s">
        <v>4386</v>
      </c>
      <c r="E210" s="662" t="s">
        <v>1055</v>
      </c>
      <c r="F210" s="665"/>
      <c r="G210" s="665"/>
      <c r="H210" s="678">
        <v>0</v>
      </c>
      <c r="I210" s="665">
        <v>3</v>
      </c>
      <c r="J210" s="665">
        <v>144.81</v>
      </c>
      <c r="K210" s="678">
        <v>1</v>
      </c>
      <c r="L210" s="665">
        <v>3</v>
      </c>
      <c r="M210" s="666">
        <v>144.81</v>
      </c>
    </row>
    <row r="211" spans="1:13" ht="14.4" customHeight="1" x14ac:dyDescent="0.3">
      <c r="A211" s="661" t="s">
        <v>4587</v>
      </c>
      <c r="B211" s="662" t="s">
        <v>4384</v>
      </c>
      <c r="C211" s="662" t="s">
        <v>4765</v>
      </c>
      <c r="D211" s="662" t="s">
        <v>4386</v>
      </c>
      <c r="E211" s="662" t="s">
        <v>4766</v>
      </c>
      <c r="F211" s="665"/>
      <c r="G211" s="665"/>
      <c r="H211" s="678">
        <v>0</v>
      </c>
      <c r="I211" s="665">
        <v>2</v>
      </c>
      <c r="J211" s="665">
        <v>80.45</v>
      </c>
      <c r="K211" s="678">
        <v>1</v>
      </c>
      <c r="L211" s="665">
        <v>2</v>
      </c>
      <c r="M211" s="666">
        <v>80.45</v>
      </c>
    </row>
    <row r="212" spans="1:13" ht="14.4" customHeight="1" x14ac:dyDescent="0.3">
      <c r="A212" s="661" t="s">
        <v>4587</v>
      </c>
      <c r="B212" s="662" t="s">
        <v>4387</v>
      </c>
      <c r="C212" s="662" t="s">
        <v>1919</v>
      </c>
      <c r="D212" s="662" t="s">
        <v>4388</v>
      </c>
      <c r="E212" s="662" t="s">
        <v>1276</v>
      </c>
      <c r="F212" s="665"/>
      <c r="G212" s="665"/>
      <c r="H212" s="678">
        <v>0</v>
      </c>
      <c r="I212" s="665">
        <v>1</v>
      </c>
      <c r="J212" s="665">
        <v>97.26</v>
      </c>
      <c r="K212" s="678">
        <v>1</v>
      </c>
      <c r="L212" s="665">
        <v>1</v>
      </c>
      <c r="M212" s="666">
        <v>97.26</v>
      </c>
    </row>
    <row r="213" spans="1:13" ht="14.4" customHeight="1" x14ac:dyDescent="0.3">
      <c r="A213" s="661" t="s">
        <v>4587</v>
      </c>
      <c r="B213" s="662" t="s">
        <v>4387</v>
      </c>
      <c r="C213" s="662" t="s">
        <v>4649</v>
      </c>
      <c r="D213" s="662" t="s">
        <v>2055</v>
      </c>
      <c r="E213" s="662" t="s">
        <v>1276</v>
      </c>
      <c r="F213" s="665"/>
      <c r="G213" s="665"/>
      <c r="H213" s="678">
        <v>0</v>
      </c>
      <c r="I213" s="665">
        <v>4</v>
      </c>
      <c r="J213" s="665">
        <v>778.16</v>
      </c>
      <c r="K213" s="678">
        <v>1</v>
      </c>
      <c r="L213" s="665">
        <v>4</v>
      </c>
      <c r="M213" s="666">
        <v>778.16</v>
      </c>
    </row>
    <row r="214" spans="1:13" ht="14.4" customHeight="1" x14ac:dyDescent="0.3">
      <c r="A214" s="661" t="s">
        <v>4587</v>
      </c>
      <c r="B214" s="662" t="s">
        <v>4389</v>
      </c>
      <c r="C214" s="662" t="s">
        <v>4947</v>
      </c>
      <c r="D214" s="662" t="s">
        <v>4948</v>
      </c>
      <c r="E214" s="662" t="s">
        <v>2000</v>
      </c>
      <c r="F214" s="665"/>
      <c r="G214" s="665"/>
      <c r="H214" s="678">
        <v>0</v>
      </c>
      <c r="I214" s="665">
        <v>1</v>
      </c>
      <c r="J214" s="665">
        <v>185.54</v>
      </c>
      <c r="K214" s="678">
        <v>1</v>
      </c>
      <c r="L214" s="665">
        <v>1</v>
      </c>
      <c r="M214" s="666">
        <v>185.54</v>
      </c>
    </row>
    <row r="215" spans="1:13" ht="14.4" customHeight="1" x14ac:dyDescent="0.3">
      <c r="A215" s="661" t="s">
        <v>4587</v>
      </c>
      <c r="B215" s="662" t="s">
        <v>6003</v>
      </c>
      <c r="C215" s="662" t="s">
        <v>4892</v>
      </c>
      <c r="D215" s="662" t="s">
        <v>3584</v>
      </c>
      <c r="E215" s="662" t="s">
        <v>4893</v>
      </c>
      <c r="F215" s="665"/>
      <c r="G215" s="665"/>
      <c r="H215" s="678">
        <v>0</v>
      </c>
      <c r="I215" s="665">
        <v>1</v>
      </c>
      <c r="J215" s="665">
        <v>54.98</v>
      </c>
      <c r="K215" s="678">
        <v>1</v>
      </c>
      <c r="L215" s="665">
        <v>1</v>
      </c>
      <c r="M215" s="666">
        <v>54.98</v>
      </c>
    </row>
    <row r="216" spans="1:13" ht="14.4" customHeight="1" x14ac:dyDescent="0.3">
      <c r="A216" s="661" t="s">
        <v>4587</v>
      </c>
      <c r="B216" s="662" t="s">
        <v>4390</v>
      </c>
      <c r="C216" s="662" t="s">
        <v>4979</v>
      </c>
      <c r="D216" s="662" t="s">
        <v>4980</v>
      </c>
      <c r="E216" s="662" t="s">
        <v>608</v>
      </c>
      <c r="F216" s="665">
        <v>1</v>
      </c>
      <c r="G216" s="665">
        <v>0</v>
      </c>
      <c r="H216" s="678"/>
      <c r="I216" s="665"/>
      <c r="J216" s="665"/>
      <c r="K216" s="678"/>
      <c r="L216" s="665">
        <v>1</v>
      </c>
      <c r="M216" s="666">
        <v>0</v>
      </c>
    </row>
    <row r="217" spans="1:13" ht="14.4" customHeight="1" x14ac:dyDescent="0.3">
      <c r="A217" s="661" t="s">
        <v>4587</v>
      </c>
      <c r="B217" s="662" t="s">
        <v>4390</v>
      </c>
      <c r="C217" s="662" t="s">
        <v>1972</v>
      </c>
      <c r="D217" s="662" t="s">
        <v>1973</v>
      </c>
      <c r="E217" s="662" t="s">
        <v>608</v>
      </c>
      <c r="F217" s="665"/>
      <c r="G217" s="665"/>
      <c r="H217" s="678">
        <v>0</v>
      </c>
      <c r="I217" s="665">
        <v>1</v>
      </c>
      <c r="J217" s="665">
        <v>109.97</v>
      </c>
      <c r="K217" s="678">
        <v>1</v>
      </c>
      <c r="L217" s="665">
        <v>1</v>
      </c>
      <c r="M217" s="666">
        <v>109.97</v>
      </c>
    </row>
    <row r="218" spans="1:13" ht="14.4" customHeight="1" x14ac:dyDescent="0.3">
      <c r="A218" s="661" t="s">
        <v>4587</v>
      </c>
      <c r="B218" s="662" t="s">
        <v>4390</v>
      </c>
      <c r="C218" s="662" t="s">
        <v>4981</v>
      </c>
      <c r="D218" s="662" t="s">
        <v>4982</v>
      </c>
      <c r="E218" s="662" t="s">
        <v>4983</v>
      </c>
      <c r="F218" s="665">
        <v>1</v>
      </c>
      <c r="G218" s="665">
        <v>51.31</v>
      </c>
      <c r="H218" s="678">
        <v>1</v>
      </c>
      <c r="I218" s="665"/>
      <c r="J218" s="665"/>
      <c r="K218" s="678">
        <v>0</v>
      </c>
      <c r="L218" s="665">
        <v>1</v>
      </c>
      <c r="M218" s="666">
        <v>51.31</v>
      </c>
    </row>
    <row r="219" spans="1:13" ht="14.4" customHeight="1" x14ac:dyDescent="0.3">
      <c r="A219" s="661" t="s">
        <v>4587</v>
      </c>
      <c r="B219" s="662" t="s">
        <v>4390</v>
      </c>
      <c r="C219" s="662" t="s">
        <v>4987</v>
      </c>
      <c r="D219" s="662" t="s">
        <v>4988</v>
      </c>
      <c r="E219" s="662" t="s">
        <v>608</v>
      </c>
      <c r="F219" s="665">
        <v>1</v>
      </c>
      <c r="G219" s="665">
        <v>0</v>
      </c>
      <c r="H219" s="678"/>
      <c r="I219" s="665"/>
      <c r="J219" s="665"/>
      <c r="K219" s="678"/>
      <c r="L219" s="665">
        <v>1</v>
      </c>
      <c r="M219" s="666">
        <v>0</v>
      </c>
    </row>
    <row r="220" spans="1:13" ht="14.4" customHeight="1" x14ac:dyDescent="0.3">
      <c r="A220" s="661" t="s">
        <v>4587</v>
      </c>
      <c r="B220" s="662" t="s">
        <v>4390</v>
      </c>
      <c r="C220" s="662" t="s">
        <v>4984</v>
      </c>
      <c r="D220" s="662" t="s">
        <v>4985</v>
      </c>
      <c r="E220" s="662" t="s">
        <v>4986</v>
      </c>
      <c r="F220" s="665">
        <v>1</v>
      </c>
      <c r="G220" s="665">
        <v>0</v>
      </c>
      <c r="H220" s="678"/>
      <c r="I220" s="665"/>
      <c r="J220" s="665"/>
      <c r="K220" s="678"/>
      <c r="L220" s="665">
        <v>1</v>
      </c>
      <c r="M220" s="666">
        <v>0</v>
      </c>
    </row>
    <row r="221" spans="1:13" ht="14.4" customHeight="1" x14ac:dyDescent="0.3">
      <c r="A221" s="661" t="s">
        <v>4587</v>
      </c>
      <c r="B221" s="662" t="s">
        <v>4390</v>
      </c>
      <c r="C221" s="662" t="s">
        <v>4989</v>
      </c>
      <c r="D221" s="662" t="s">
        <v>4990</v>
      </c>
      <c r="E221" s="662" t="s">
        <v>4680</v>
      </c>
      <c r="F221" s="665">
        <v>1</v>
      </c>
      <c r="G221" s="665">
        <v>0</v>
      </c>
      <c r="H221" s="678"/>
      <c r="I221" s="665"/>
      <c r="J221" s="665"/>
      <c r="K221" s="678"/>
      <c r="L221" s="665">
        <v>1</v>
      </c>
      <c r="M221" s="666">
        <v>0</v>
      </c>
    </row>
    <row r="222" spans="1:13" ht="14.4" customHeight="1" x14ac:dyDescent="0.3">
      <c r="A222" s="661" t="s">
        <v>4587</v>
      </c>
      <c r="B222" s="662" t="s">
        <v>4391</v>
      </c>
      <c r="C222" s="662" t="s">
        <v>4895</v>
      </c>
      <c r="D222" s="662" t="s">
        <v>2081</v>
      </c>
      <c r="E222" s="662" t="s">
        <v>1276</v>
      </c>
      <c r="F222" s="665"/>
      <c r="G222" s="665"/>
      <c r="H222" s="678">
        <v>0</v>
      </c>
      <c r="I222" s="665">
        <v>1</v>
      </c>
      <c r="J222" s="665">
        <v>48.56</v>
      </c>
      <c r="K222" s="678">
        <v>1</v>
      </c>
      <c r="L222" s="665">
        <v>1</v>
      </c>
      <c r="M222" s="666">
        <v>48.56</v>
      </c>
    </row>
    <row r="223" spans="1:13" ht="14.4" customHeight="1" x14ac:dyDescent="0.3">
      <c r="A223" s="661" t="s">
        <v>4587</v>
      </c>
      <c r="B223" s="662" t="s">
        <v>4392</v>
      </c>
      <c r="C223" s="662" t="s">
        <v>4678</v>
      </c>
      <c r="D223" s="662" t="s">
        <v>4679</v>
      </c>
      <c r="E223" s="662" t="s">
        <v>4680</v>
      </c>
      <c r="F223" s="665"/>
      <c r="G223" s="665"/>
      <c r="H223" s="678">
        <v>0</v>
      </c>
      <c r="I223" s="665">
        <v>7</v>
      </c>
      <c r="J223" s="665">
        <v>1991.1199999999994</v>
      </c>
      <c r="K223" s="678">
        <v>1</v>
      </c>
      <c r="L223" s="665">
        <v>7</v>
      </c>
      <c r="M223" s="666">
        <v>1991.1199999999994</v>
      </c>
    </row>
    <row r="224" spans="1:13" ht="14.4" customHeight="1" x14ac:dyDescent="0.3">
      <c r="A224" s="661" t="s">
        <v>4587</v>
      </c>
      <c r="B224" s="662" t="s">
        <v>4392</v>
      </c>
      <c r="C224" s="662" t="s">
        <v>4793</v>
      </c>
      <c r="D224" s="662" t="s">
        <v>4794</v>
      </c>
      <c r="E224" s="662" t="s">
        <v>1065</v>
      </c>
      <c r="F224" s="665">
        <v>1</v>
      </c>
      <c r="G224" s="665">
        <v>117.73</v>
      </c>
      <c r="H224" s="678">
        <v>1</v>
      </c>
      <c r="I224" s="665"/>
      <c r="J224" s="665"/>
      <c r="K224" s="678">
        <v>0</v>
      </c>
      <c r="L224" s="665">
        <v>1</v>
      </c>
      <c r="M224" s="666">
        <v>117.73</v>
      </c>
    </row>
    <row r="225" spans="1:13" ht="14.4" customHeight="1" x14ac:dyDescent="0.3">
      <c r="A225" s="661" t="s">
        <v>4587</v>
      </c>
      <c r="B225" s="662" t="s">
        <v>4392</v>
      </c>
      <c r="C225" s="662" t="s">
        <v>4795</v>
      </c>
      <c r="D225" s="662" t="s">
        <v>4796</v>
      </c>
      <c r="E225" s="662" t="s">
        <v>2004</v>
      </c>
      <c r="F225" s="665"/>
      <c r="G225" s="665"/>
      <c r="H225" s="678">
        <v>0</v>
      </c>
      <c r="I225" s="665">
        <v>1</v>
      </c>
      <c r="J225" s="665">
        <v>543.36</v>
      </c>
      <c r="K225" s="678">
        <v>1</v>
      </c>
      <c r="L225" s="665">
        <v>1</v>
      </c>
      <c r="M225" s="666">
        <v>543.36</v>
      </c>
    </row>
    <row r="226" spans="1:13" ht="14.4" customHeight="1" x14ac:dyDescent="0.3">
      <c r="A226" s="661" t="s">
        <v>4587</v>
      </c>
      <c r="B226" s="662" t="s">
        <v>4392</v>
      </c>
      <c r="C226" s="662" t="s">
        <v>4797</v>
      </c>
      <c r="D226" s="662" t="s">
        <v>4798</v>
      </c>
      <c r="E226" s="662" t="s">
        <v>2013</v>
      </c>
      <c r="F226" s="665">
        <v>2</v>
      </c>
      <c r="G226" s="665">
        <v>374.23</v>
      </c>
      <c r="H226" s="678">
        <v>1</v>
      </c>
      <c r="I226" s="665"/>
      <c r="J226" s="665"/>
      <c r="K226" s="678">
        <v>0</v>
      </c>
      <c r="L226" s="665">
        <v>2</v>
      </c>
      <c r="M226" s="666">
        <v>374.23</v>
      </c>
    </row>
    <row r="227" spans="1:13" ht="14.4" customHeight="1" x14ac:dyDescent="0.3">
      <c r="A227" s="661" t="s">
        <v>4587</v>
      </c>
      <c r="B227" s="662" t="s">
        <v>4392</v>
      </c>
      <c r="C227" s="662" t="s">
        <v>1901</v>
      </c>
      <c r="D227" s="662" t="s">
        <v>1906</v>
      </c>
      <c r="E227" s="662" t="s">
        <v>1065</v>
      </c>
      <c r="F227" s="665"/>
      <c r="G227" s="665"/>
      <c r="H227" s="678">
        <v>0</v>
      </c>
      <c r="I227" s="665">
        <v>10</v>
      </c>
      <c r="J227" s="665">
        <v>1177.3</v>
      </c>
      <c r="K227" s="678">
        <v>1</v>
      </c>
      <c r="L227" s="665">
        <v>10</v>
      </c>
      <c r="M227" s="666">
        <v>1177.3</v>
      </c>
    </row>
    <row r="228" spans="1:13" ht="14.4" customHeight="1" x14ac:dyDescent="0.3">
      <c r="A228" s="661" t="s">
        <v>4587</v>
      </c>
      <c r="B228" s="662" t="s">
        <v>4392</v>
      </c>
      <c r="C228" s="662" t="s">
        <v>1982</v>
      </c>
      <c r="D228" s="662" t="s">
        <v>1987</v>
      </c>
      <c r="E228" s="662" t="s">
        <v>2013</v>
      </c>
      <c r="F228" s="665"/>
      <c r="G228" s="665"/>
      <c r="H228" s="678">
        <v>0</v>
      </c>
      <c r="I228" s="665">
        <v>42</v>
      </c>
      <c r="J228" s="665">
        <v>7810.95</v>
      </c>
      <c r="K228" s="678">
        <v>1</v>
      </c>
      <c r="L228" s="665">
        <v>42</v>
      </c>
      <c r="M228" s="666">
        <v>7810.95</v>
      </c>
    </row>
    <row r="229" spans="1:13" ht="14.4" customHeight="1" x14ac:dyDescent="0.3">
      <c r="A229" s="661" t="s">
        <v>4587</v>
      </c>
      <c r="B229" s="662" t="s">
        <v>4392</v>
      </c>
      <c r="C229" s="662" t="s">
        <v>1986</v>
      </c>
      <c r="D229" s="662" t="s">
        <v>1987</v>
      </c>
      <c r="E229" s="662" t="s">
        <v>4394</v>
      </c>
      <c r="F229" s="665"/>
      <c r="G229" s="665"/>
      <c r="H229" s="678">
        <v>0</v>
      </c>
      <c r="I229" s="665">
        <v>2</v>
      </c>
      <c r="J229" s="665">
        <v>1287.3800000000001</v>
      </c>
      <c r="K229" s="678">
        <v>1</v>
      </c>
      <c r="L229" s="665">
        <v>2</v>
      </c>
      <c r="M229" s="666">
        <v>1287.3800000000001</v>
      </c>
    </row>
    <row r="230" spans="1:13" ht="14.4" customHeight="1" x14ac:dyDescent="0.3">
      <c r="A230" s="661" t="s">
        <v>4587</v>
      </c>
      <c r="B230" s="662" t="s">
        <v>4392</v>
      </c>
      <c r="C230" s="662" t="s">
        <v>4799</v>
      </c>
      <c r="D230" s="662" t="s">
        <v>4800</v>
      </c>
      <c r="E230" s="662" t="s">
        <v>1620</v>
      </c>
      <c r="F230" s="665">
        <v>2</v>
      </c>
      <c r="G230" s="665">
        <v>0</v>
      </c>
      <c r="H230" s="678"/>
      <c r="I230" s="665"/>
      <c r="J230" s="665"/>
      <c r="K230" s="678"/>
      <c r="L230" s="665">
        <v>2</v>
      </c>
      <c r="M230" s="666">
        <v>0</v>
      </c>
    </row>
    <row r="231" spans="1:13" ht="14.4" customHeight="1" x14ac:dyDescent="0.3">
      <c r="A231" s="661" t="s">
        <v>4587</v>
      </c>
      <c r="B231" s="662" t="s">
        <v>4392</v>
      </c>
      <c r="C231" s="662" t="s">
        <v>4801</v>
      </c>
      <c r="D231" s="662" t="s">
        <v>4802</v>
      </c>
      <c r="E231" s="662" t="s">
        <v>4803</v>
      </c>
      <c r="F231" s="665">
        <v>1</v>
      </c>
      <c r="G231" s="665">
        <v>0</v>
      </c>
      <c r="H231" s="678"/>
      <c r="I231" s="665"/>
      <c r="J231" s="665"/>
      <c r="K231" s="678"/>
      <c r="L231" s="665">
        <v>1</v>
      </c>
      <c r="M231" s="666">
        <v>0</v>
      </c>
    </row>
    <row r="232" spans="1:13" ht="14.4" customHeight="1" x14ac:dyDescent="0.3">
      <c r="A232" s="661" t="s">
        <v>4587</v>
      </c>
      <c r="B232" s="662" t="s">
        <v>4395</v>
      </c>
      <c r="C232" s="662" t="s">
        <v>1929</v>
      </c>
      <c r="D232" s="662" t="s">
        <v>1926</v>
      </c>
      <c r="E232" s="662" t="s">
        <v>1065</v>
      </c>
      <c r="F232" s="665"/>
      <c r="G232" s="665"/>
      <c r="H232" s="678">
        <v>0</v>
      </c>
      <c r="I232" s="665">
        <v>5</v>
      </c>
      <c r="J232" s="665">
        <v>929.59</v>
      </c>
      <c r="K232" s="678">
        <v>1</v>
      </c>
      <c r="L232" s="665">
        <v>5</v>
      </c>
      <c r="M232" s="666">
        <v>929.59</v>
      </c>
    </row>
    <row r="233" spans="1:13" ht="14.4" customHeight="1" x14ac:dyDescent="0.3">
      <c r="A233" s="661" t="s">
        <v>4587</v>
      </c>
      <c r="B233" s="662" t="s">
        <v>4395</v>
      </c>
      <c r="C233" s="662" t="s">
        <v>4960</v>
      </c>
      <c r="D233" s="662" t="s">
        <v>4961</v>
      </c>
      <c r="E233" s="662" t="s">
        <v>6007</v>
      </c>
      <c r="F233" s="665">
        <v>1</v>
      </c>
      <c r="G233" s="665">
        <v>109.88</v>
      </c>
      <c r="H233" s="678">
        <v>1</v>
      </c>
      <c r="I233" s="665"/>
      <c r="J233" s="665"/>
      <c r="K233" s="678">
        <v>0</v>
      </c>
      <c r="L233" s="665">
        <v>1</v>
      </c>
      <c r="M233" s="666">
        <v>109.88</v>
      </c>
    </row>
    <row r="234" spans="1:13" ht="14.4" customHeight="1" x14ac:dyDescent="0.3">
      <c r="A234" s="661" t="s">
        <v>4587</v>
      </c>
      <c r="B234" s="662" t="s">
        <v>6008</v>
      </c>
      <c r="C234" s="662" t="s">
        <v>5485</v>
      </c>
      <c r="D234" s="662" t="s">
        <v>5486</v>
      </c>
      <c r="E234" s="662" t="s">
        <v>5487</v>
      </c>
      <c r="F234" s="665"/>
      <c r="G234" s="665"/>
      <c r="H234" s="678">
        <v>0</v>
      </c>
      <c r="I234" s="665">
        <v>1</v>
      </c>
      <c r="J234" s="665">
        <v>556.04</v>
      </c>
      <c r="K234" s="678">
        <v>1</v>
      </c>
      <c r="L234" s="665">
        <v>1</v>
      </c>
      <c r="M234" s="666">
        <v>556.04</v>
      </c>
    </row>
    <row r="235" spans="1:13" ht="14.4" customHeight="1" x14ac:dyDescent="0.3">
      <c r="A235" s="661" t="s">
        <v>4587</v>
      </c>
      <c r="B235" s="662" t="s">
        <v>4396</v>
      </c>
      <c r="C235" s="662" t="s">
        <v>1801</v>
      </c>
      <c r="D235" s="662" t="s">
        <v>1802</v>
      </c>
      <c r="E235" s="662" t="s">
        <v>4397</v>
      </c>
      <c r="F235" s="665"/>
      <c r="G235" s="665"/>
      <c r="H235" s="678">
        <v>0</v>
      </c>
      <c r="I235" s="665">
        <v>4</v>
      </c>
      <c r="J235" s="665">
        <v>526.16</v>
      </c>
      <c r="K235" s="678">
        <v>1</v>
      </c>
      <c r="L235" s="665">
        <v>4</v>
      </c>
      <c r="M235" s="666">
        <v>526.16</v>
      </c>
    </row>
    <row r="236" spans="1:13" ht="14.4" customHeight="1" x14ac:dyDescent="0.3">
      <c r="A236" s="661" t="s">
        <v>4587</v>
      </c>
      <c r="B236" s="662" t="s">
        <v>4396</v>
      </c>
      <c r="C236" s="662" t="s">
        <v>4970</v>
      </c>
      <c r="D236" s="662" t="s">
        <v>4971</v>
      </c>
      <c r="E236" s="662" t="s">
        <v>4972</v>
      </c>
      <c r="F236" s="665">
        <v>2</v>
      </c>
      <c r="G236" s="665">
        <v>288.54999999999995</v>
      </c>
      <c r="H236" s="678">
        <v>1</v>
      </c>
      <c r="I236" s="665"/>
      <c r="J236" s="665"/>
      <c r="K236" s="678">
        <v>0</v>
      </c>
      <c r="L236" s="665">
        <v>2</v>
      </c>
      <c r="M236" s="666">
        <v>288.54999999999995</v>
      </c>
    </row>
    <row r="237" spans="1:13" ht="14.4" customHeight="1" x14ac:dyDescent="0.3">
      <c r="A237" s="661" t="s">
        <v>4587</v>
      </c>
      <c r="B237" s="662" t="s">
        <v>4396</v>
      </c>
      <c r="C237" s="662" t="s">
        <v>4973</v>
      </c>
      <c r="D237" s="662" t="s">
        <v>4974</v>
      </c>
      <c r="E237" s="662" t="s">
        <v>4975</v>
      </c>
      <c r="F237" s="665">
        <v>1</v>
      </c>
      <c r="G237" s="665">
        <v>0</v>
      </c>
      <c r="H237" s="678"/>
      <c r="I237" s="665"/>
      <c r="J237" s="665"/>
      <c r="K237" s="678"/>
      <c r="L237" s="665">
        <v>1</v>
      </c>
      <c r="M237" s="666">
        <v>0</v>
      </c>
    </row>
    <row r="238" spans="1:13" ht="14.4" customHeight="1" x14ac:dyDescent="0.3">
      <c r="A238" s="661" t="s">
        <v>4587</v>
      </c>
      <c r="B238" s="662" t="s">
        <v>4396</v>
      </c>
      <c r="C238" s="662" t="s">
        <v>4976</v>
      </c>
      <c r="D238" s="662" t="s">
        <v>4977</v>
      </c>
      <c r="E238" s="662" t="s">
        <v>4978</v>
      </c>
      <c r="F238" s="665">
        <v>1</v>
      </c>
      <c r="G238" s="665">
        <v>0</v>
      </c>
      <c r="H238" s="678"/>
      <c r="I238" s="665"/>
      <c r="J238" s="665"/>
      <c r="K238" s="678"/>
      <c r="L238" s="665">
        <v>1</v>
      </c>
      <c r="M238" s="666">
        <v>0</v>
      </c>
    </row>
    <row r="239" spans="1:13" ht="14.4" customHeight="1" x14ac:dyDescent="0.3">
      <c r="A239" s="661" t="s">
        <v>4587</v>
      </c>
      <c r="B239" s="662" t="s">
        <v>4398</v>
      </c>
      <c r="C239" s="662" t="s">
        <v>4925</v>
      </c>
      <c r="D239" s="662" t="s">
        <v>4926</v>
      </c>
      <c r="E239" s="662" t="s">
        <v>4927</v>
      </c>
      <c r="F239" s="665"/>
      <c r="G239" s="665"/>
      <c r="H239" s="678">
        <v>0</v>
      </c>
      <c r="I239" s="665">
        <v>1</v>
      </c>
      <c r="J239" s="665">
        <v>247.78</v>
      </c>
      <c r="K239" s="678">
        <v>1</v>
      </c>
      <c r="L239" s="665">
        <v>1</v>
      </c>
      <c r="M239" s="666">
        <v>247.78</v>
      </c>
    </row>
    <row r="240" spans="1:13" ht="14.4" customHeight="1" x14ac:dyDescent="0.3">
      <c r="A240" s="661" t="s">
        <v>4587</v>
      </c>
      <c r="B240" s="662" t="s">
        <v>4404</v>
      </c>
      <c r="C240" s="662" t="s">
        <v>4880</v>
      </c>
      <c r="D240" s="662" t="s">
        <v>2790</v>
      </c>
      <c r="E240" s="662" t="s">
        <v>4881</v>
      </c>
      <c r="F240" s="665"/>
      <c r="G240" s="665"/>
      <c r="H240" s="678">
        <v>0</v>
      </c>
      <c r="I240" s="665">
        <v>1</v>
      </c>
      <c r="J240" s="665">
        <v>62.24</v>
      </c>
      <c r="K240" s="678">
        <v>1</v>
      </c>
      <c r="L240" s="665">
        <v>1</v>
      </c>
      <c r="M240" s="666">
        <v>62.24</v>
      </c>
    </row>
    <row r="241" spans="1:13" ht="14.4" customHeight="1" x14ac:dyDescent="0.3">
      <c r="A241" s="661" t="s">
        <v>4587</v>
      </c>
      <c r="B241" s="662" t="s">
        <v>4404</v>
      </c>
      <c r="C241" s="662" t="s">
        <v>4882</v>
      </c>
      <c r="D241" s="662" t="s">
        <v>2787</v>
      </c>
      <c r="E241" s="662" t="s">
        <v>4883</v>
      </c>
      <c r="F241" s="665"/>
      <c r="G241" s="665"/>
      <c r="H241" s="678">
        <v>0</v>
      </c>
      <c r="I241" s="665">
        <v>2</v>
      </c>
      <c r="J241" s="665">
        <v>94.44</v>
      </c>
      <c r="K241" s="678">
        <v>1</v>
      </c>
      <c r="L241" s="665">
        <v>2</v>
      </c>
      <c r="M241" s="666">
        <v>94.44</v>
      </c>
    </row>
    <row r="242" spans="1:13" ht="14.4" customHeight="1" x14ac:dyDescent="0.3">
      <c r="A242" s="661" t="s">
        <v>4587</v>
      </c>
      <c r="B242" s="662" t="s">
        <v>4404</v>
      </c>
      <c r="C242" s="662" t="s">
        <v>4884</v>
      </c>
      <c r="D242" s="662" t="s">
        <v>2750</v>
      </c>
      <c r="E242" s="662" t="s">
        <v>4885</v>
      </c>
      <c r="F242" s="665">
        <v>1</v>
      </c>
      <c r="G242" s="665">
        <v>0</v>
      </c>
      <c r="H242" s="678"/>
      <c r="I242" s="665"/>
      <c r="J242" s="665"/>
      <c r="K242" s="678"/>
      <c r="L242" s="665">
        <v>1</v>
      </c>
      <c r="M242" s="666">
        <v>0</v>
      </c>
    </row>
    <row r="243" spans="1:13" ht="14.4" customHeight="1" x14ac:dyDescent="0.3">
      <c r="A243" s="661" t="s">
        <v>4587</v>
      </c>
      <c r="B243" s="662" t="s">
        <v>4404</v>
      </c>
      <c r="C243" s="662" t="s">
        <v>4886</v>
      </c>
      <c r="D243" s="662" t="s">
        <v>4407</v>
      </c>
      <c r="E243" s="662" t="s">
        <v>4887</v>
      </c>
      <c r="F243" s="665"/>
      <c r="G243" s="665"/>
      <c r="H243" s="678"/>
      <c r="I243" s="665">
        <v>3</v>
      </c>
      <c r="J243" s="665">
        <v>0</v>
      </c>
      <c r="K243" s="678"/>
      <c r="L243" s="665">
        <v>3</v>
      </c>
      <c r="M243" s="666">
        <v>0</v>
      </c>
    </row>
    <row r="244" spans="1:13" ht="14.4" customHeight="1" x14ac:dyDescent="0.3">
      <c r="A244" s="661" t="s">
        <v>4587</v>
      </c>
      <c r="B244" s="662" t="s">
        <v>4404</v>
      </c>
      <c r="C244" s="662" t="s">
        <v>4888</v>
      </c>
      <c r="D244" s="662" t="s">
        <v>4889</v>
      </c>
      <c r="E244" s="662" t="s">
        <v>4890</v>
      </c>
      <c r="F244" s="665">
        <v>2</v>
      </c>
      <c r="G244" s="665">
        <v>158.06</v>
      </c>
      <c r="H244" s="678">
        <v>1</v>
      </c>
      <c r="I244" s="665"/>
      <c r="J244" s="665"/>
      <c r="K244" s="678">
        <v>0</v>
      </c>
      <c r="L244" s="665">
        <v>2</v>
      </c>
      <c r="M244" s="666">
        <v>158.06</v>
      </c>
    </row>
    <row r="245" spans="1:13" ht="14.4" customHeight="1" x14ac:dyDescent="0.3">
      <c r="A245" s="661" t="s">
        <v>4587</v>
      </c>
      <c r="B245" s="662" t="s">
        <v>4404</v>
      </c>
      <c r="C245" s="662" t="s">
        <v>2786</v>
      </c>
      <c r="D245" s="662" t="s">
        <v>2787</v>
      </c>
      <c r="E245" s="662" t="s">
        <v>2788</v>
      </c>
      <c r="F245" s="665"/>
      <c r="G245" s="665"/>
      <c r="H245" s="678">
        <v>0</v>
      </c>
      <c r="I245" s="665">
        <v>1</v>
      </c>
      <c r="J245" s="665">
        <v>46.07</v>
      </c>
      <c r="K245" s="678">
        <v>1</v>
      </c>
      <c r="L245" s="665">
        <v>1</v>
      </c>
      <c r="M245" s="666">
        <v>46.07</v>
      </c>
    </row>
    <row r="246" spans="1:13" ht="14.4" customHeight="1" x14ac:dyDescent="0.3">
      <c r="A246" s="661" t="s">
        <v>4587</v>
      </c>
      <c r="B246" s="662" t="s">
        <v>6009</v>
      </c>
      <c r="C246" s="662" t="s">
        <v>4824</v>
      </c>
      <c r="D246" s="662" t="s">
        <v>2276</v>
      </c>
      <c r="E246" s="662" t="s">
        <v>4825</v>
      </c>
      <c r="F246" s="665">
        <v>1</v>
      </c>
      <c r="G246" s="665">
        <v>39.74</v>
      </c>
      <c r="H246" s="678">
        <v>1</v>
      </c>
      <c r="I246" s="665"/>
      <c r="J246" s="665"/>
      <c r="K246" s="678">
        <v>0</v>
      </c>
      <c r="L246" s="665">
        <v>1</v>
      </c>
      <c r="M246" s="666">
        <v>39.74</v>
      </c>
    </row>
    <row r="247" spans="1:13" ht="14.4" customHeight="1" x14ac:dyDescent="0.3">
      <c r="A247" s="661" t="s">
        <v>4587</v>
      </c>
      <c r="B247" s="662" t="s">
        <v>4418</v>
      </c>
      <c r="C247" s="662" t="s">
        <v>4792</v>
      </c>
      <c r="D247" s="662" t="s">
        <v>2116</v>
      </c>
      <c r="E247" s="662" t="s">
        <v>1208</v>
      </c>
      <c r="F247" s="665">
        <v>3</v>
      </c>
      <c r="G247" s="665">
        <v>0</v>
      </c>
      <c r="H247" s="678"/>
      <c r="I247" s="665"/>
      <c r="J247" s="665"/>
      <c r="K247" s="678"/>
      <c r="L247" s="665">
        <v>3</v>
      </c>
      <c r="M247" s="666">
        <v>0</v>
      </c>
    </row>
    <row r="248" spans="1:13" ht="14.4" customHeight="1" x14ac:dyDescent="0.3">
      <c r="A248" s="661" t="s">
        <v>4587</v>
      </c>
      <c r="B248" s="662" t="s">
        <v>4418</v>
      </c>
      <c r="C248" s="662" t="s">
        <v>2290</v>
      </c>
      <c r="D248" s="662" t="s">
        <v>2116</v>
      </c>
      <c r="E248" s="662" t="s">
        <v>4420</v>
      </c>
      <c r="F248" s="665"/>
      <c r="G248" s="665"/>
      <c r="H248" s="678">
        <v>0</v>
      </c>
      <c r="I248" s="665">
        <v>4</v>
      </c>
      <c r="J248" s="665">
        <v>617.44000000000005</v>
      </c>
      <c r="K248" s="678">
        <v>1</v>
      </c>
      <c r="L248" s="665">
        <v>4</v>
      </c>
      <c r="M248" s="666">
        <v>617.44000000000005</v>
      </c>
    </row>
    <row r="249" spans="1:13" ht="14.4" customHeight="1" x14ac:dyDescent="0.3">
      <c r="A249" s="661" t="s">
        <v>4587</v>
      </c>
      <c r="B249" s="662" t="s">
        <v>4459</v>
      </c>
      <c r="C249" s="662" t="s">
        <v>4814</v>
      </c>
      <c r="D249" s="662" t="s">
        <v>4815</v>
      </c>
      <c r="E249" s="662" t="s">
        <v>4462</v>
      </c>
      <c r="F249" s="665">
        <v>2</v>
      </c>
      <c r="G249" s="665">
        <v>156.66</v>
      </c>
      <c r="H249" s="678">
        <v>1</v>
      </c>
      <c r="I249" s="665"/>
      <c r="J249" s="665"/>
      <c r="K249" s="678">
        <v>0</v>
      </c>
      <c r="L249" s="665">
        <v>2</v>
      </c>
      <c r="M249" s="666">
        <v>156.66</v>
      </c>
    </row>
    <row r="250" spans="1:13" ht="14.4" customHeight="1" x14ac:dyDescent="0.3">
      <c r="A250" s="661" t="s">
        <v>4587</v>
      </c>
      <c r="B250" s="662" t="s">
        <v>6010</v>
      </c>
      <c r="C250" s="662" t="s">
        <v>4897</v>
      </c>
      <c r="D250" s="662" t="s">
        <v>4898</v>
      </c>
      <c r="E250" s="662" t="s">
        <v>4899</v>
      </c>
      <c r="F250" s="665">
        <v>1</v>
      </c>
      <c r="G250" s="665">
        <v>73.069999999999993</v>
      </c>
      <c r="H250" s="678">
        <v>1</v>
      </c>
      <c r="I250" s="665"/>
      <c r="J250" s="665"/>
      <c r="K250" s="678">
        <v>0</v>
      </c>
      <c r="L250" s="665">
        <v>1</v>
      </c>
      <c r="M250" s="666">
        <v>73.069999999999993</v>
      </c>
    </row>
    <row r="251" spans="1:13" ht="14.4" customHeight="1" x14ac:dyDescent="0.3">
      <c r="A251" s="661" t="s">
        <v>4587</v>
      </c>
      <c r="B251" s="662" t="s">
        <v>4488</v>
      </c>
      <c r="C251" s="662" t="s">
        <v>4784</v>
      </c>
      <c r="D251" s="662" t="s">
        <v>4785</v>
      </c>
      <c r="E251" s="662" t="s">
        <v>4490</v>
      </c>
      <c r="F251" s="665">
        <v>1</v>
      </c>
      <c r="G251" s="665">
        <v>4.7</v>
      </c>
      <c r="H251" s="678">
        <v>1</v>
      </c>
      <c r="I251" s="665"/>
      <c r="J251" s="665"/>
      <c r="K251" s="678">
        <v>0</v>
      </c>
      <c r="L251" s="665">
        <v>1</v>
      </c>
      <c r="M251" s="666">
        <v>4.7</v>
      </c>
    </row>
    <row r="252" spans="1:13" ht="14.4" customHeight="1" x14ac:dyDescent="0.3">
      <c r="A252" s="661" t="s">
        <v>4587</v>
      </c>
      <c r="B252" s="662" t="s">
        <v>4501</v>
      </c>
      <c r="C252" s="662" t="s">
        <v>4816</v>
      </c>
      <c r="D252" s="662" t="s">
        <v>4817</v>
      </c>
      <c r="E252" s="662" t="s">
        <v>1065</v>
      </c>
      <c r="F252" s="665">
        <v>1</v>
      </c>
      <c r="G252" s="665">
        <v>132</v>
      </c>
      <c r="H252" s="678">
        <v>1</v>
      </c>
      <c r="I252" s="665"/>
      <c r="J252" s="665"/>
      <c r="K252" s="678">
        <v>0</v>
      </c>
      <c r="L252" s="665">
        <v>1</v>
      </c>
      <c r="M252" s="666">
        <v>132</v>
      </c>
    </row>
    <row r="253" spans="1:13" ht="14.4" customHeight="1" x14ac:dyDescent="0.3">
      <c r="A253" s="661" t="s">
        <v>4587</v>
      </c>
      <c r="B253" s="662" t="s">
        <v>4502</v>
      </c>
      <c r="C253" s="662" t="s">
        <v>4967</v>
      </c>
      <c r="D253" s="662" t="s">
        <v>4968</v>
      </c>
      <c r="E253" s="662" t="s">
        <v>4969</v>
      </c>
      <c r="F253" s="665"/>
      <c r="G253" s="665"/>
      <c r="H253" s="678">
        <v>0</v>
      </c>
      <c r="I253" s="665">
        <v>2</v>
      </c>
      <c r="J253" s="665">
        <v>246.4</v>
      </c>
      <c r="K253" s="678">
        <v>1</v>
      </c>
      <c r="L253" s="665">
        <v>2</v>
      </c>
      <c r="M253" s="666">
        <v>246.4</v>
      </c>
    </row>
    <row r="254" spans="1:13" ht="14.4" customHeight="1" x14ac:dyDescent="0.3">
      <c r="A254" s="661" t="s">
        <v>4588</v>
      </c>
      <c r="B254" s="662" t="s">
        <v>6011</v>
      </c>
      <c r="C254" s="662" t="s">
        <v>5534</v>
      </c>
      <c r="D254" s="662" t="s">
        <v>5535</v>
      </c>
      <c r="E254" s="662" t="s">
        <v>5536</v>
      </c>
      <c r="F254" s="665"/>
      <c r="G254" s="665"/>
      <c r="H254" s="678">
        <v>0</v>
      </c>
      <c r="I254" s="665">
        <v>1</v>
      </c>
      <c r="J254" s="665">
        <v>36.01</v>
      </c>
      <c r="K254" s="678">
        <v>1</v>
      </c>
      <c r="L254" s="665">
        <v>1</v>
      </c>
      <c r="M254" s="666">
        <v>36.01</v>
      </c>
    </row>
    <row r="255" spans="1:13" ht="14.4" customHeight="1" x14ac:dyDescent="0.3">
      <c r="A255" s="661" t="s">
        <v>4588</v>
      </c>
      <c r="B255" s="662" t="s">
        <v>4333</v>
      </c>
      <c r="C255" s="662" t="s">
        <v>4762</v>
      </c>
      <c r="D255" s="662" t="s">
        <v>623</v>
      </c>
      <c r="E255" s="662" t="s">
        <v>624</v>
      </c>
      <c r="F255" s="665"/>
      <c r="G255" s="665"/>
      <c r="H255" s="678">
        <v>0</v>
      </c>
      <c r="I255" s="665">
        <v>4</v>
      </c>
      <c r="J255" s="665">
        <v>133.28</v>
      </c>
      <c r="K255" s="678">
        <v>1</v>
      </c>
      <c r="L255" s="665">
        <v>4</v>
      </c>
      <c r="M255" s="666">
        <v>133.28</v>
      </c>
    </row>
    <row r="256" spans="1:13" ht="14.4" customHeight="1" x14ac:dyDescent="0.3">
      <c r="A256" s="661" t="s">
        <v>4588</v>
      </c>
      <c r="B256" s="662" t="s">
        <v>4333</v>
      </c>
      <c r="C256" s="662" t="s">
        <v>1849</v>
      </c>
      <c r="D256" s="662" t="s">
        <v>1850</v>
      </c>
      <c r="E256" s="662" t="s">
        <v>4335</v>
      </c>
      <c r="F256" s="665"/>
      <c r="G256" s="665"/>
      <c r="H256" s="678">
        <v>0</v>
      </c>
      <c r="I256" s="665">
        <v>5</v>
      </c>
      <c r="J256" s="665">
        <v>324.27</v>
      </c>
      <c r="K256" s="678">
        <v>1</v>
      </c>
      <c r="L256" s="665">
        <v>5</v>
      </c>
      <c r="M256" s="666">
        <v>324.27</v>
      </c>
    </row>
    <row r="257" spans="1:13" ht="14.4" customHeight="1" x14ac:dyDescent="0.3">
      <c r="A257" s="661" t="s">
        <v>4588</v>
      </c>
      <c r="B257" s="662" t="s">
        <v>4333</v>
      </c>
      <c r="C257" s="662" t="s">
        <v>5137</v>
      </c>
      <c r="D257" s="662" t="s">
        <v>623</v>
      </c>
      <c r="E257" s="662" t="s">
        <v>5138</v>
      </c>
      <c r="F257" s="665"/>
      <c r="G257" s="665"/>
      <c r="H257" s="678">
        <v>0</v>
      </c>
      <c r="I257" s="665">
        <v>1</v>
      </c>
      <c r="J257" s="665">
        <v>23.42</v>
      </c>
      <c r="K257" s="678">
        <v>1</v>
      </c>
      <c r="L257" s="665">
        <v>1</v>
      </c>
      <c r="M257" s="666">
        <v>23.42</v>
      </c>
    </row>
    <row r="258" spans="1:13" ht="14.4" customHeight="1" x14ac:dyDescent="0.3">
      <c r="A258" s="661" t="s">
        <v>4588</v>
      </c>
      <c r="B258" s="662" t="s">
        <v>4333</v>
      </c>
      <c r="C258" s="662" t="s">
        <v>4722</v>
      </c>
      <c r="D258" s="662" t="s">
        <v>1850</v>
      </c>
      <c r="E258" s="662" t="s">
        <v>1851</v>
      </c>
      <c r="F258" s="665"/>
      <c r="G258" s="665"/>
      <c r="H258" s="678"/>
      <c r="I258" s="665">
        <v>3</v>
      </c>
      <c r="J258" s="665">
        <v>0</v>
      </c>
      <c r="K258" s="678"/>
      <c r="L258" s="665">
        <v>3</v>
      </c>
      <c r="M258" s="666">
        <v>0</v>
      </c>
    </row>
    <row r="259" spans="1:13" ht="14.4" customHeight="1" x14ac:dyDescent="0.3">
      <c r="A259" s="661" t="s">
        <v>4588</v>
      </c>
      <c r="B259" s="662" t="s">
        <v>4333</v>
      </c>
      <c r="C259" s="662" t="s">
        <v>4943</v>
      </c>
      <c r="D259" s="662" t="s">
        <v>1850</v>
      </c>
      <c r="E259" s="662" t="s">
        <v>4944</v>
      </c>
      <c r="F259" s="665"/>
      <c r="G259" s="665"/>
      <c r="H259" s="678">
        <v>0</v>
      </c>
      <c r="I259" s="665">
        <v>6</v>
      </c>
      <c r="J259" s="665">
        <v>500.90000000000003</v>
      </c>
      <c r="K259" s="678">
        <v>1</v>
      </c>
      <c r="L259" s="665">
        <v>6</v>
      </c>
      <c r="M259" s="666">
        <v>500.90000000000003</v>
      </c>
    </row>
    <row r="260" spans="1:13" ht="14.4" customHeight="1" x14ac:dyDescent="0.3">
      <c r="A260" s="661" t="s">
        <v>4588</v>
      </c>
      <c r="B260" s="662" t="s">
        <v>4333</v>
      </c>
      <c r="C260" s="662" t="s">
        <v>5139</v>
      </c>
      <c r="D260" s="662" t="s">
        <v>1850</v>
      </c>
      <c r="E260" s="662" t="s">
        <v>5140</v>
      </c>
      <c r="F260" s="665"/>
      <c r="G260" s="665"/>
      <c r="H260" s="678"/>
      <c r="I260" s="665">
        <v>1</v>
      </c>
      <c r="J260" s="665">
        <v>0</v>
      </c>
      <c r="K260" s="678"/>
      <c r="L260" s="665">
        <v>1</v>
      </c>
      <c r="M260" s="666">
        <v>0</v>
      </c>
    </row>
    <row r="261" spans="1:13" ht="14.4" customHeight="1" x14ac:dyDescent="0.3">
      <c r="A261" s="661" t="s">
        <v>4588</v>
      </c>
      <c r="B261" s="662" t="s">
        <v>4333</v>
      </c>
      <c r="C261" s="662" t="s">
        <v>5141</v>
      </c>
      <c r="D261" s="662" t="s">
        <v>5142</v>
      </c>
      <c r="E261" s="662" t="s">
        <v>5143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4588</v>
      </c>
      <c r="B262" s="662" t="s">
        <v>6012</v>
      </c>
      <c r="C262" s="662" t="s">
        <v>5065</v>
      </c>
      <c r="D262" s="662" t="s">
        <v>5066</v>
      </c>
      <c r="E262" s="662" t="s">
        <v>5067</v>
      </c>
      <c r="F262" s="665">
        <v>1</v>
      </c>
      <c r="G262" s="665">
        <v>0</v>
      </c>
      <c r="H262" s="678"/>
      <c r="I262" s="665"/>
      <c r="J262" s="665"/>
      <c r="K262" s="678"/>
      <c r="L262" s="665">
        <v>1</v>
      </c>
      <c r="M262" s="666">
        <v>0</v>
      </c>
    </row>
    <row r="263" spans="1:13" ht="14.4" customHeight="1" x14ac:dyDescent="0.3">
      <c r="A263" s="661" t="s">
        <v>4588</v>
      </c>
      <c r="B263" s="662" t="s">
        <v>4346</v>
      </c>
      <c r="C263" s="662" t="s">
        <v>5115</v>
      </c>
      <c r="D263" s="662" t="s">
        <v>1863</v>
      </c>
      <c r="E263" s="662" t="s">
        <v>4912</v>
      </c>
      <c r="F263" s="665">
        <v>1</v>
      </c>
      <c r="G263" s="665">
        <v>0</v>
      </c>
      <c r="H263" s="678"/>
      <c r="I263" s="665"/>
      <c r="J263" s="665"/>
      <c r="K263" s="678"/>
      <c r="L263" s="665">
        <v>1</v>
      </c>
      <c r="M263" s="666">
        <v>0</v>
      </c>
    </row>
    <row r="264" spans="1:13" ht="14.4" customHeight="1" x14ac:dyDescent="0.3">
      <c r="A264" s="661" t="s">
        <v>4588</v>
      </c>
      <c r="B264" s="662" t="s">
        <v>4346</v>
      </c>
      <c r="C264" s="662" t="s">
        <v>5121</v>
      </c>
      <c r="D264" s="662" t="s">
        <v>1867</v>
      </c>
      <c r="E264" s="662" t="s">
        <v>4909</v>
      </c>
      <c r="F264" s="665">
        <v>3</v>
      </c>
      <c r="G264" s="665">
        <v>0</v>
      </c>
      <c r="H264" s="678"/>
      <c r="I264" s="665"/>
      <c r="J264" s="665"/>
      <c r="K264" s="678"/>
      <c r="L264" s="665">
        <v>3</v>
      </c>
      <c r="M264" s="666">
        <v>0</v>
      </c>
    </row>
    <row r="265" spans="1:13" ht="14.4" customHeight="1" x14ac:dyDescent="0.3">
      <c r="A265" s="661" t="s">
        <v>4588</v>
      </c>
      <c r="B265" s="662" t="s">
        <v>4346</v>
      </c>
      <c r="C265" s="662" t="s">
        <v>4910</v>
      </c>
      <c r="D265" s="662" t="s">
        <v>4911</v>
      </c>
      <c r="E265" s="662" t="s">
        <v>4912</v>
      </c>
      <c r="F265" s="665">
        <v>1</v>
      </c>
      <c r="G265" s="665">
        <v>0</v>
      </c>
      <c r="H265" s="678"/>
      <c r="I265" s="665"/>
      <c r="J265" s="665"/>
      <c r="K265" s="678"/>
      <c r="L265" s="665">
        <v>1</v>
      </c>
      <c r="M265" s="666">
        <v>0</v>
      </c>
    </row>
    <row r="266" spans="1:13" ht="14.4" customHeight="1" x14ac:dyDescent="0.3">
      <c r="A266" s="661" t="s">
        <v>4588</v>
      </c>
      <c r="B266" s="662" t="s">
        <v>4346</v>
      </c>
      <c r="C266" s="662" t="s">
        <v>4913</v>
      </c>
      <c r="D266" s="662" t="s">
        <v>4914</v>
      </c>
      <c r="E266" s="662" t="s">
        <v>4915</v>
      </c>
      <c r="F266" s="665">
        <v>1</v>
      </c>
      <c r="G266" s="665">
        <v>0</v>
      </c>
      <c r="H266" s="678"/>
      <c r="I266" s="665"/>
      <c r="J266" s="665"/>
      <c r="K266" s="678"/>
      <c r="L266" s="665">
        <v>1</v>
      </c>
      <c r="M266" s="666">
        <v>0</v>
      </c>
    </row>
    <row r="267" spans="1:13" ht="14.4" customHeight="1" x14ac:dyDescent="0.3">
      <c r="A267" s="661" t="s">
        <v>4588</v>
      </c>
      <c r="B267" s="662" t="s">
        <v>4346</v>
      </c>
      <c r="C267" s="662" t="s">
        <v>5116</v>
      </c>
      <c r="D267" s="662" t="s">
        <v>5117</v>
      </c>
      <c r="E267" s="662" t="s">
        <v>5118</v>
      </c>
      <c r="F267" s="665">
        <v>1</v>
      </c>
      <c r="G267" s="665">
        <v>43.21</v>
      </c>
      <c r="H267" s="678">
        <v>1</v>
      </c>
      <c r="I267" s="665"/>
      <c r="J267" s="665"/>
      <c r="K267" s="678">
        <v>0</v>
      </c>
      <c r="L267" s="665">
        <v>1</v>
      </c>
      <c r="M267" s="666">
        <v>43.21</v>
      </c>
    </row>
    <row r="268" spans="1:13" ht="14.4" customHeight="1" x14ac:dyDescent="0.3">
      <c r="A268" s="661" t="s">
        <v>4588</v>
      </c>
      <c r="B268" s="662" t="s">
        <v>4346</v>
      </c>
      <c r="C268" s="662" t="s">
        <v>1862</v>
      </c>
      <c r="D268" s="662" t="s">
        <v>1863</v>
      </c>
      <c r="E268" s="662" t="s">
        <v>4347</v>
      </c>
      <c r="F268" s="665"/>
      <c r="G268" s="665"/>
      <c r="H268" s="678">
        <v>0</v>
      </c>
      <c r="I268" s="665">
        <v>3</v>
      </c>
      <c r="J268" s="665">
        <v>137.27000000000001</v>
      </c>
      <c r="K268" s="678">
        <v>1</v>
      </c>
      <c r="L268" s="665">
        <v>3</v>
      </c>
      <c r="M268" s="666">
        <v>137.27000000000001</v>
      </c>
    </row>
    <row r="269" spans="1:13" ht="14.4" customHeight="1" x14ac:dyDescent="0.3">
      <c r="A269" s="661" t="s">
        <v>4588</v>
      </c>
      <c r="B269" s="662" t="s">
        <v>4346</v>
      </c>
      <c r="C269" s="662" t="s">
        <v>1866</v>
      </c>
      <c r="D269" s="662" t="s">
        <v>1867</v>
      </c>
      <c r="E269" s="662" t="s">
        <v>4348</v>
      </c>
      <c r="F269" s="665"/>
      <c r="G269" s="665"/>
      <c r="H269" s="678">
        <v>0</v>
      </c>
      <c r="I269" s="665">
        <v>1</v>
      </c>
      <c r="J269" s="665">
        <v>86.43</v>
      </c>
      <c r="K269" s="678">
        <v>1</v>
      </c>
      <c r="L269" s="665">
        <v>1</v>
      </c>
      <c r="M269" s="666">
        <v>86.43</v>
      </c>
    </row>
    <row r="270" spans="1:13" ht="14.4" customHeight="1" x14ac:dyDescent="0.3">
      <c r="A270" s="661" t="s">
        <v>4588</v>
      </c>
      <c r="B270" s="662" t="s">
        <v>4346</v>
      </c>
      <c r="C270" s="662" t="s">
        <v>5119</v>
      </c>
      <c r="D270" s="662" t="s">
        <v>4917</v>
      </c>
      <c r="E270" s="662" t="s">
        <v>5120</v>
      </c>
      <c r="F270" s="665">
        <v>1</v>
      </c>
      <c r="G270" s="665">
        <v>0</v>
      </c>
      <c r="H270" s="678"/>
      <c r="I270" s="665"/>
      <c r="J270" s="665"/>
      <c r="K270" s="678"/>
      <c r="L270" s="665">
        <v>1</v>
      </c>
      <c r="M270" s="666">
        <v>0</v>
      </c>
    </row>
    <row r="271" spans="1:13" ht="14.4" customHeight="1" x14ac:dyDescent="0.3">
      <c r="A271" s="661" t="s">
        <v>4588</v>
      </c>
      <c r="B271" s="662" t="s">
        <v>4346</v>
      </c>
      <c r="C271" s="662" t="s">
        <v>5122</v>
      </c>
      <c r="D271" s="662" t="s">
        <v>5123</v>
      </c>
      <c r="E271" s="662" t="s">
        <v>5124</v>
      </c>
      <c r="F271" s="665">
        <v>1</v>
      </c>
      <c r="G271" s="665">
        <v>42.38</v>
      </c>
      <c r="H271" s="678">
        <v>1</v>
      </c>
      <c r="I271" s="665"/>
      <c r="J271" s="665"/>
      <c r="K271" s="678">
        <v>0</v>
      </c>
      <c r="L271" s="665">
        <v>1</v>
      </c>
      <c r="M271" s="666">
        <v>42.38</v>
      </c>
    </row>
    <row r="272" spans="1:13" ht="14.4" customHeight="1" x14ac:dyDescent="0.3">
      <c r="A272" s="661" t="s">
        <v>4588</v>
      </c>
      <c r="B272" s="662" t="s">
        <v>4346</v>
      </c>
      <c r="C272" s="662" t="s">
        <v>5087</v>
      </c>
      <c r="D272" s="662" t="s">
        <v>2103</v>
      </c>
      <c r="E272" s="662" t="s">
        <v>5120</v>
      </c>
      <c r="F272" s="665">
        <v>2</v>
      </c>
      <c r="G272" s="665">
        <v>0</v>
      </c>
      <c r="H272" s="678"/>
      <c r="I272" s="665"/>
      <c r="J272" s="665"/>
      <c r="K272" s="678"/>
      <c r="L272" s="665">
        <v>2</v>
      </c>
      <c r="M272" s="666">
        <v>0</v>
      </c>
    </row>
    <row r="273" spans="1:13" ht="14.4" customHeight="1" x14ac:dyDescent="0.3">
      <c r="A273" s="661" t="s">
        <v>4588</v>
      </c>
      <c r="B273" s="662" t="s">
        <v>4349</v>
      </c>
      <c r="C273" s="662" t="s">
        <v>1938</v>
      </c>
      <c r="D273" s="662" t="s">
        <v>1939</v>
      </c>
      <c r="E273" s="662" t="s">
        <v>1940</v>
      </c>
      <c r="F273" s="665"/>
      <c r="G273" s="665"/>
      <c r="H273" s="678">
        <v>0</v>
      </c>
      <c r="I273" s="665">
        <v>1</v>
      </c>
      <c r="J273" s="665">
        <v>30.83</v>
      </c>
      <c r="K273" s="678">
        <v>1</v>
      </c>
      <c r="L273" s="665">
        <v>1</v>
      </c>
      <c r="M273" s="666">
        <v>30.83</v>
      </c>
    </row>
    <row r="274" spans="1:13" ht="14.4" customHeight="1" x14ac:dyDescent="0.3">
      <c r="A274" s="661" t="s">
        <v>4588</v>
      </c>
      <c r="B274" s="662" t="s">
        <v>4349</v>
      </c>
      <c r="C274" s="662" t="s">
        <v>1935</v>
      </c>
      <c r="D274" s="662" t="s">
        <v>1936</v>
      </c>
      <c r="E274" s="662" t="s">
        <v>1717</v>
      </c>
      <c r="F274" s="665"/>
      <c r="G274" s="665"/>
      <c r="H274" s="678">
        <v>0</v>
      </c>
      <c r="I274" s="665">
        <v>2</v>
      </c>
      <c r="J274" s="665">
        <v>92.5</v>
      </c>
      <c r="K274" s="678">
        <v>1</v>
      </c>
      <c r="L274" s="665">
        <v>2</v>
      </c>
      <c r="M274" s="666">
        <v>92.5</v>
      </c>
    </row>
    <row r="275" spans="1:13" ht="14.4" customHeight="1" x14ac:dyDescent="0.3">
      <c r="A275" s="661" t="s">
        <v>4588</v>
      </c>
      <c r="B275" s="662" t="s">
        <v>4349</v>
      </c>
      <c r="C275" s="662" t="s">
        <v>5079</v>
      </c>
      <c r="D275" s="662" t="s">
        <v>5080</v>
      </c>
      <c r="E275" s="662" t="s">
        <v>1940</v>
      </c>
      <c r="F275" s="665">
        <v>1</v>
      </c>
      <c r="G275" s="665">
        <v>30.83</v>
      </c>
      <c r="H275" s="678">
        <v>1</v>
      </c>
      <c r="I275" s="665"/>
      <c r="J275" s="665"/>
      <c r="K275" s="678">
        <v>0</v>
      </c>
      <c r="L275" s="665">
        <v>1</v>
      </c>
      <c r="M275" s="666">
        <v>30.83</v>
      </c>
    </row>
    <row r="276" spans="1:13" ht="14.4" customHeight="1" x14ac:dyDescent="0.3">
      <c r="A276" s="661" t="s">
        <v>4588</v>
      </c>
      <c r="B276" s="662" t="s">
        <v>4349</v>
      </c>
      <c r="C276" s="662" t="s">
        <v>4840</v>
      </c>
      <c r="D276" s="662" t="s">
        <v>4841</v>
      </c>
      <c r="E276" s="662" t="s">
        <v>1940</v>
      </c>
      <c r="F276" s="665">
        <v>1</v>
      </c>
      <c r="G276" s="665">
        <v>30.83</v>
      </c>
      <c r="H276" s="678">
        <v>1</v>
      </c>
      <c r="I276" s="665"/>
      <c r="J276" s="665"/>
      <c r="K276" s="678">
        <v>0</v>
      </c>
      <c r="L276" s="665">
        <v>1</v>
      </c>
      <c r="M276" s="666">
        <v>30.83</v>
      </c>
    </row>
    <row r="277" spans="1:13" ht="14.4" customHeight="1" x14ac:dyDescent="0.3">
      <c r="A277" s="661" t="s">
        <v>4588</v>
      </c>
      <c r="B277" s="662" t="s">
        <v>4349</v>
      </c>
      <c r="C277" s="662" t="s">
        <v>5077</v>
      </c>
      <c r="D277" s="662" t="s">
        <v>1936</v>
      </c>
      <c r="E277" s="662" t="s">
        <v>5078</v>
      </c>
      <c r="F277" s="665">
        <v>1</v>
      </c>
      <c r="G277" s="665">
        <v>0</v>
      </c>
      <c r="H277" s="678"/>
      <c r="I277" s="665"/>
      <c r="J277" s="665"/>
      <c r="K277" s="678"/>
      <c r="L277" s="665">
        <v>1</v>
      </c>
      <c r="M277" s="666">
        <v>0</v>
      </c>
    </row>
    <row r="278" spans="1:13" ht="14.4" customHeight="1" x14ac:dyDescent="0.3">
      <c r="A278" s="661" t="s">
        <v>4588</v>
      </c>
      <c r="B278" s="662" t="s">
        <v>4349</v>
      </c>
      <c r="C278" s="662" t="s">
        <v>5081</v>
      </c>
      <c r="D278" s="662" t="s">
        <v>4585</v>
      </c>
      <c r="E278" s="662"/>
      <c r="F278" s="665">
        <v>1</v>
      </c>
      <c r="G278" s="665">
        <v>0</v>
      </c>
      <c r="H278" s="678"/>
      <c r="I278" s="665"/>
      <c r="J278" s="665"/>
      <c r="K278" s="678"/>
      <c r="L278" s="665">
        <v>1</v>
      </c>
      <c r="M278" s="666">
        <v>0</v>
      </c>
    </row>
    <row r="279" spans="1:13" ht="14.4" customHeight="1" x14ac:dyDescent="0.3">
      <c r="A279" s="661" t="s">
        <v>4588</v>
      </c>
      <c r="B279" s="662" t="s">
        <v>4350</v>
      </c>
      <c r="C279" s="662" t="s">
        <v>4748</v>
      </c>
      <c r="D279" s="662" t="s">
        <v>1896</v>
      </c>
      <c r="E279" s="662" t="s">
        <v>4749</v>
      </c>
      <c r="F279" s="665"/>
      <c r="G279" s="665"/>
      <c r="H279" s="678">
        <v>0</v>
      </c>
      <c r="I279" s="665">
        <v>1</v>
      </c>
      <c r="J279" s="665">
        <v>46.88</v>
      </c>
      <c r="K279" s="678">
        <v>1</v>
      </c>
      <c r="L279" s="665">
        <v>1</v>
      </c>
      <c r="M279" s="666">
        <v>46.88</v>
      </c>
    </row>
    <row r="280" spans="1:13" ht="14.4" customHeight="1" x14ac:dyDescent="0.3">
      <c r="A280" s="661" t="s">
        <v>4588</v>
      </c>
      <c r="B280" s="662" t="s">
        <v>4350</v>
      </c>
      <c r="C280" s="662" t="s">
        <v>5009</v>
      </c>
      <c r="D280" s="662" t="s">
        <v>1899</v>
      </c>
      <c r="E280" s="662" t="s">
        <v>5010</v>
      </c>
      <c r="F280" s="665"/>
      <c r="G280" s="665"/>
      <c r="H280" s="678">
        <v>0</v>
      </c>
      <c r="I280" s="665">
        <v>13</v>
      </c>
      <c r="J280" s="665">
        <v>277.14</v>
      </c>
      <c r="K280" s="678">
        <v>1</v>
      </c>
      <c r="L280" s="665">
        <v>13</v>
      </c>
      <c r="M280" s="666">
        <v>277.14</v>
      </c>
    </row>
    <row r="281" spans="1:13" ht="14.4" customHeight="1" x14ac:dyDescent="0.3">
      <c r="A281" s="661" t="s">
        <v>4588</v>
      </c>
      <c r="B281" s="662" t="s">
        <v>4350</v>
      </c>
      <c r="C281" s="662" t="s">
        <v>1898</v>
      </c>
      <c r="D281" s="662" t="s">
        <v>1899</v>
      </c>
      <c r="E281" s="662" t="s">
        <v>4352</v>
      </c>
      <c r="F281" s="665"/>
      <c r="G281" s="665"/>
      <c r="H281" s="678">
        <v>0</v>
      </c>
      <c r="I281" s="665">
        <v>1</v>
      </c>
      <c r="J281" s="665">
        <v>184.74</v>
      </c>
      <c r="K281" s="678">
        <v>1</v>
      </c>
      <c r="L281" s="665">
        <v>1</v>
      </c>
      <c r="M281" s="666">
        <v>184.74</v>
      </c>
    </row>
    <row r="282" spans="1:13" ht="14.4" customHeight="1" x14ac:dyDescent="0.3">
      <c r="A282" s="661" t="s">
        <v>4588</v>
      </c>
      <c r="B282" s="662" t="s">
        <v>4350</v>
      </c>
      <c r="C282" s="662" t="s">
        <v>1990</v>
      </c>
      <c r="D282" s="662" t="s">
        <v>4353</v>
      </c>
      <c r="E282" s="662" t="s">
        <v>4354</v>
      </c>
      <c r="F282" s="665"/>
      <c r="G282" s="665"/>
      <c r="H282" s="678">
        <v>0</v>
      </c>
      <c r="I282" s="665">
        <v>2</v>
      </c>
      <c r="J282" s="665">
        <v>241.22</v>
      </c>
      <c r="K282" s="678">
        <v>1</v>
      </c>
      <c r="L282" s="665">
        <v>2</v>
      </c>
      <c r="M282" s="666">
        <v>241.22</v>
      </c>
    </row>
    <row r="283" spans="1:13" ht="14.4" customHeight="1" x14ac:dyDescent="0.3">
      <c r="A283" s="661" t="s">
        <v>4588</v>
      </c>
      <c r="B283" s="662" t="s">
        <v>4356</v>
      </c>
      <c r="C283" s="662" t="s">
        <v>2025</v>
      </c>
      <c r="D283" s="662" t="s">
        <v>1821</v>
      </c>
      <c r="E283" s="662" t="s">
        <v>4362</v>
      </c>
      <c r="F283" s="665"/>
      <c r="G283" s="665"/>
      <c r="H283" s="678">
        <v>0</v>
      </c>
      <c r="I283" s="665">
        <v>1</v>
      </c>
      <c r="J283" s="665">
        <v>543.39</v>
      </c>
      <c r="K283" s="678">
        <v>1</v>
      </c>
      <c r="L283" s="665">
        <v>1</v>
      </c>
      <c r="M283" s="666">
        <v>543.39</v>
      </c>
    </row>
    <row r="284" spans="1:13" ht="14.4" customHeight="1" x14ac:dyDescent="0.3">
      <c r="A284" s="661" t="s">
        <v>4588</v>
      </c>
      <c r="B284" s="662" t="s">
        <v>4356</v>
      </c>
      <c r="C284" s="662" t="s">
        <v>1820</v>
      </c>
      <c r="D284" s="662" t="s">
        <v>1821</v>
      </c>
      <c r="E284" s="662" t="s">
        <v>4360</v>
      </c>
      <c r="F284" s="665"/>
      <c r="G284" s="665"/>
      <c r="H284" s="678">
        <v>0</v>
      </c>
      <c r="I284" s="665">
        <v>2</v>
      </c>
      <c r="J284" s="665">
        <v>1630.2</v>
      </c>
      <c r="K284" s="678">
        <v>1</v>
      </c>
      <c r="L284" s="665">
        <v>2</v>
      </c>
      <c r="M284" s="666">
        <v>1630.2</v>
      </c>
    </row>
    <row r="285" spans="1:13" ht="14.4" customHeight="1" x14ac:dyDescent="0.3">
      <c r="A285" s="661" t="s">
        <v>4588</v>
      </c>
      <c r="B285" s="662" t="s">
        <v>4356</v>
      </c>
      <c r="C285" s="662" t="s">
        <v>1824</v>
      </c>
      <c r="D285" s="662" t="s">
        <v>1821</v>
      </c>
      <c r="E285" s="662" t="s">
        <v>4363</v>
      </c>
      <c r="F285" s="665"/>
      <c r="G285" s="665"/>
      <c r="H285" s="678">
        <v>0</v>
      </c>
      <c r="I285" s="665">
        <v>1</v>
      </c>
      <c r="J285" s="665">
        <v>923.74</v>
      </c>
      <c r="K285" s="678">
        <v>1</v>
      </c>
      <c r="L285" s="665">
        <v>1</v>
      </c>
      <c r="M285" s="666">
        <v>923.74</v>
      </c>
    </row>
    <row r="286" spans="1:13" ht="14.4" customHeight="1" x14ac:dyDescent="0.3">
      <c r="A286" s="661" t="s">
        <v>4588</v>
      </c>
      <c r="B286" s="662" t="s">
        <v>4356</v>
      </c>
      <c r="C286" s="662" t="s">
        <v>1878</v>
      </c>
      <c r="D286" s="662" t="s">
        <v>1879</v>
      </c>
      <c r="E286" s="662" t="s">
        <v>4357</v>
      </c>
      <c r="F286" s="665"/>
      <c r="G286" s="665"/>
      <c r="H286" s="678">
        <v>0</v>
      </c>
      <c r="I286" s="665">
        <v>5</v>
      </c>
      <c r="J286" s="665">
        <v>6928.0999999999995</v>
      </c>
      <c r="K286" s="678">
        <v>1</v>
      </c>
      <c r="L286" s="665">
        <v>5</v>
      </c>
      <c r="M286" s="666">
        <v>6928.0999999999995</v>
      </c>
    </row>
    <row r="287" spans="1:13" ht="14.4" customHeight="1" x14ac:dyDescent="0.3">
      <c r="A287" s="661" t="s">
        <v>4588</v>
      </c>
      <c r="B287" s="662" t="s">
        <v>4356</v>
      </c>
      <c r="C287" s="662" t="s">
        <v>2124</v>
      </c>
      <c r="D287" s="662" t="s">
        <v>1821</v>
      </c>
      <c r="E287" s="662" t="s">
        <v>4360</v>
      </c>
      <c r="F287" s="665"/>
      <c r="G287" s="665"/>
      <c r="H287" s="678">
        <v>0</v>
      </c>
      <c r="I287" s="665">
        <v>1</v>
      </c>
      <c r="J287" s="665">
        <v>815.1</v>
      </c>
      <c r="K287" s="678">
        <v>1</v>
      </c>
      <c r="L287" s="665">
        <v>1</v>
      </c>
      <c r="M287" s="666">
        <v>815.1</v>
      </c>
    </row>
    <row r="288" spans="1:13" ht="14.4" customHeight="1" x14ac:dyDescent="0.3">
      <c r="A288" s="661" t="s">
        <v>4588</v>
      </c>
      <c r="B288" s="662" t="s">
        <v>4365</v>
      </c>
      <c r="C288" s="662" t="s">
        <v>4873</v>
      </c>
      <c r="D288" s="662" t="s">
        <v>3032</v>
      </c>
      <c r="E288" s="662" t="s">
        <v>3041</v>
      </c>
      <c r="F288" s="665">
        <v>1</v>
      </c>
      <c r="G288" s="665">
        <v>100.11</v>
      </c>
      <c r="H288" s="678">
        <v>1</v>
      </c>
      <c r="I288" s="665"/>
      <c r="J288" s="665"/>
      <c r="K288" s="678">
        <v>0</v>
      </c>
      <c r="L288" s="665">
        <v>1</v>
      </c>
      <c r="M288" s="666">
        <v>100.11</v>
      </c>
    </row>
    <row r="289" spans="1:13" ht="14.4" customHeight="1" x14ac:dyDescent="0.3">
      <c r="A289" s="661" t="s">
        <v>4588</v>
      </c>
      <c r="B289" s="662" t="s">
        <v>4365</v>
      </c>
      <c r="C289" s="662" t="s">
        <v>2099</v>
      </c>
      <c r="D289" s="662" t="s">
        <v>2100</v>
      </c>
      <c r="E289" s="662" t="s">
        <v>2101</v>
      </c>
      <c r="F289" s="665"/>
      <c r="G289" s="665"/>
      <c r="H289" s="678">
        <v>0</v>
      </c>
      <c r="I289" s="665">
        <v>18</v>
      </c>
      <c r="J289" s="665">
        <v>1681.74</v>
      </c>
      <c r="K289" s="678">
        <v>1</v>
      </c>
      <c r="L289" s="665">
        <v>18</v>
      </c>
      <c r="M289" s="666">
        <v>1681.74</v>
      </c>
    </row>
    <row r="290" spans="1:13" ht="14.4" customHeight="1" x14ac:dyDescent="0.3">
      <c r="A290" s="661" t="s">
        <v>4588</v>
      </c>
      <c r="B290" s="662" t="s">
        <v>4365</v>
      </c>
      <c r="C290" s="662" t="s">
        <v>5091</v>
      </c>
      <c r="D290" s="662" t="s">
        <v>5092</v>
      </c>
      <c r="E290" s="662" t="s">
        <v>3041</v>
      </c>
      <c r="F290" s="665">
        <v>1</v>
      </c>
      <c r="G290" s="665">
        <v>0</v>
      </c>
      <c r="H290" s="678"/>
      <c r="I290" s="665"/>
      <c r="J290" s="665"/>
      <c r="K290" s="678"/>
      <c r="L290" s="665">
        <v>1</v>
      </c>
      <c r="M290" s="666">
        <v>0</v>
      </c>
    </row>
    <row r="291" spans="1:13" ht="14.4" customHeight="1" x14ac:dyDescent="0.3">
      <c r="A291" s="661" t="s">
        <v>4588</v>
      </c>
      <c r="B291" s="662" t="s">
        <v>4365</v>
      </c>
      <c r="C291" s="662" t="s">
        <v>4874</v>
      </c>
      <c r="D291" s="662" t="s">
        <v>3032</v>
      </c>
      <c r="E291" s="662" t="s">
        <v>3041</v>
      </c>
      <c r="F291" s="665">
        <v>1</v>
      </c>
      <c r="G291" s="665">
        <v>0</v>
      </c>
      <c r="H291" s="678"/>
      <c r="I291" s="665"/>
      <c r="J291" s="665"/>
      <c r="K291" s="678"/>
      <c r="L291" s="665">
        <v>1</v>
      </c>
      <c r="M291" s="666">
        <v>0</v>
      </c>
    </row>
    <row r="292" spans="1:13" ht="14.4" customHeight="1" x14ac:dyDescent="0.3">
      <c r="A292" s="661" t="s">
        <v>4588</v>
      </c>
      <c r="B292" s="662" t="s">
        <v>4365</v>
      </c>
      <c r="C292" s="662" t="s">
        <v>5096</v>
      </c>
      <c r="D292" s="662" t="s">
        <v>5097</v>
      </c>
      <c r="E292" s="662" t="s">
        <v>2101</v>
      </c>
      <c r="F292" s="665">
        <v>1</v>
      </c>
      <c r="G292" s="665">
        <v>0</v>
      </c>
      <c r="H292" s="678"/>
      <c r="I292" s="665"/>
      <c r="J292" s="665"/>
      <c r="K292" s="678"/>
      <c r="L292" s="665">
        <v>1</v>
      </c>
      <c r="M292" s="666">
        <v>0</v>
      </c>
    </row>
    <row r="293" spans="1:13" ht="14.4" customHeight="1" x14ac:dyDescent="0.3">
      <c r="A293" s="661" t="s">
        <v>4588</v>
      </c>
      <c r="B293" s="662" t="s">
        <v>4365</v>
      </c>
      <c r="C293" s="662" t="s">
        <v>5093</v>
      </c>
      <c r="D293" s="662" t="s">
        <v>2100</v>
      </c>
      <c r="E293" s="662" t="s">
        <v>5094</v>
      </c>
      <c r="F293" s="665">
        <v>2</v>
      </c>
      <c r="G293" s="665">
        <v>0</v>
      </c>
      <c r="H293" s="678"/>
      <c r="I293" s="665"/>
      <c r="J293" s="665"/>
      <c r="K293" s="678"/>
      <c r="L293" s="665">
        <v>2</v>
      </c>
      <c r="M293" s="666">
        <v>0</v>
      </c>
    </row>
    <row r="294" spans="1:13" ht="14.4" customHeight="1" x14ac:dyDescent="0.3">
      <c r="A294" s="661" t="s">
        <v>4588</v>
      </c>
      <c r="B294" s="662" t="s">
        <v>4365</v>
      </c>
      <c r="C294" s="662" t="s">
        <v>5095</v>
      </c>
      <c r="D294" s="662" t="s">
        <v>2100</v>
      </c>
      <c r="E294" s="662" t="s">
        <v>3041</v>
      </c>
      <c r="F294" s="665">
        <v>3</v>
      </c>
      <c r="G294" s="665">
        <v>0</v>
      </c>
      <c r="H294" s="678"/>
      <c r="I294" s="665"/>
      <c r="J294" s="665"/>
      <c r="K294" s="678"/>
      <c r="L294" s="665">
        <v>3</v>
      </c>
      <c r="M294" s="666">
        <v>0</v>
      </c>
    </row>
    <row r="295" spans="1:13" ht="14.4" customHeight="1" x14ac:dyDescent="0.3">
      <c r="A295" s="661" t="s">
        <v>4588</v>
      </c>
      <c r="B295" s="662" t="s">
        <v>6002</v>
      </c>
      <c r="C295" s="662" t="s">
        <v>5158</v>
      </c>
      <c r="D295" s="662" t="s">
        <v>5159</v>
      </c>
      <c r="E295" s="662" t="s">
        <v>5160</v>
      </c>
      <c r="F295" s="665">
        <v>1</v>
      </c>
      <c r="G295" s="665">
        <v>160.1</v>
      </c>
      <c r="H295" s="678">
        <v>1</v>
      </c>
      <c r="I295" s="665"/>
      <c r="J295" s="665"/>
      <c r="K295" s="678">
        <v>0</v>
      </c>
      <c r="L295" s="665">
        <v>1</v>
      </c>
      <c r="M295" s="666">
        <v>160.1</v>
      </c>
    </row>
    <row r="296" spans="1:13" ht="14.4" customHeight="1" x14ac:dyDescent="0.3">
      <c r="A296" s="661" t="s">
        <v>4588</v>
      </c>
      <c r="B296" s="662" t="s">
        <v>4371</v>
      </c>
      <c r="C296" s="662" t="s">
        <v>1794</v>
      </c>
      <c r="D296" s="662" t="s">
        <v>1795</v>
      </c>
      <c r="E296" s="662" t="s">
        <v>4373</v>
      </c>
      <c r="F296" s="665"/>
      <c r="G296" s="665"/>
      <c r="H296" s="678">
        <v>0</v>
      </c>
      <c r="I296" s="665">
        <v>16</v>
      </c>
      <c r="J296" s="665">
        <v>1152</v>
      </c>
      <c r="K296" s="678">
        <v>1</v>
      </c>
      <c r="L296" s="665">
        <v>16</v>
      </c>
      <c r="M296" s="666">
        <v>1152</v>
      </c>
    </row>
    <row r="297" spans="1:13" ht="14.4" customHeight="1" x14ac:dyDescent="0.3">
      <c r="A297" s="661" t="s">
        <v>4588</v>
      </c>
      <c r="B297" s="662" t="s">
        <v>4371</v>
      </c>
      <c r="C297" s="662" t="s">
        <v>4789</v>
      </c>
      <c r="D297" s="662" t="s">
        <v>4787</v>
      </c>
      <c r="E297" s="662" t="s">
        <v>4373</v>
      </c>
      <c r="F297" s="665">
        <v>2</v>
      </c>
      <c r="G297" s="665">
        <v>0</v>
      </c>
      <c r="H297" s="678"/>
      <c r="I297" s="665"/>
      <c r="J297" s="665"/>
      <c r="K297" s="678"/>
      <c r="L297" s="665">
        <v>2</v>
      </c>
      <c r="M297" s="666">
        <v>0</v>
      </c>
    </row>
    <row r="298" spans="1:13" ht="14.4" customHeight="1" x14ac:dyDescent="0.3">
      <c r="A298" s="661" t="s">
        <v>4588</v>
      </c>
      <c r="B298" s="662" t="s">
        <v>6013</v>
      </c>
      <c r="C298" s="662" t="s">
        <v>5127</v>
      </c>
      <c r="D298" s="662" t="s">
        <v>5128</v>
      </c>
      <c r="E298" s="662" t="s">
        <v>5129</v>
      </c>
      <c r="F298" s="665">
        <v>1</v>
      </c>
      <c r="G298" s="665">
        <v>105.46</v>
      </c>
      <c r="H298" s="678">
        <v>1</v>
      </c>
      <c r="I298" s="665"/>
      <c r="J298" s="665"/>
      <c r="K298" s="678">
        <v>0</v>
      </c>
      <c r="L298" s="665">
        <v>1</v>
      </c>
      <c r="M298" s="666">
        <v>105.46</v>
      </c>
    </row>
    <row r="299" spans="1:13" ht="14.4" customHeight="1" x14ac:dyDescent="0.3">
      <c r="A299" s="661" t="s">
        <v>4588</v>
      </c>
      <c r="B299" s="662" t="s">
        <v>4377</v>
      </c>
      <c r="C299" s="662" t="s">
        <v>1853</v>
      </c>
      <c r="D299" s="662" t="s">
        <v>1854</v>
      </c>
      <c r="E299" s="662" t="s">
        <v>1620</v>
      </c>
      <c r="F299" s="665"/>
      <c r="G299" s="665"/>
      <c r="H299" s="678">
        <v>0</v>
      </c>
      <c r="I299" s="665">
        <v>1</v>
      </c>
      <c r="J299" s="665">
        <v>65.540000000000006</v>
      </c>
      <c r="K299" s="678">
        <v>1</v>
      </c>
      <c r="L299" s="665">
        <v>1</v>
      </c>
      <c r="M299" s="666">
        <v>65.540000000000006</v>
      </c>
    </row>
    <row r="300" spans="1:13" ht="14.4" customHeight="1" x14ac:dyDescent="0.3">
      <c r="A300" s="661" t="s">
        <v>4588</v>
      </c>
      <c r="B300" s="662" t="s">
        <v>4377</v>
      </c>
      <c r="C300" s="662" t="s">
        <v>5042</v>
      </c>
      <c r="D300" s="662" t="s">
        <v>5043</v>
      </c>
      <c r="E300" s="662" t="s">
        <v>1065</v>
      </c>
      <c r="F300" s="665">
        <v>2</v>
      </c>
      <c r="G300" s="665">
        <v>140.46</v>
      </c>
      <c r="H300" s="678">
        <v>1</v>
      </c>
      <c r="I300" s="665"/>
      <c r="J300" s="665"/>
      <c r="K300" s="678">
        <v>0</v>
      </c>
      <c r="L300" s="665">
        <v>2</v>
      </c>
      <c r="M300" s="666">
        <v>140.46</v>
      </c>
    </row>
    <row r="301" spans="1:13" ht="14.4" customHeight="1" x14ac:dyDescent="0.3">
      <c r="A301" s="661" t="s">
        <v>4588</v>
      </c>
      <c r="B301" s="662" t="s">
        <v>4378</v>
      </c>
      <c r="C301" s="662" t="s">
        <v>4682</v>
      </c>
      <c r="D301" s="662" t="s">
        <v>4683</v>
      </c>
      <c r="E301" s="662" t="s">
        <v>4684</v>
      </c>
      <c r="F301" s="665">
        <v>5</v>
      </c>
      <c r="G301" s="665">
        <v>81.900000000000006</v>
      </c>
      <c r="H301" s="678">
        <v>1</v>
      </c>
      <c r="I301" s="665"/>
      <c r="J301" s="665"/>
      <c r="K301" s="678">
        <v>0</v>
      </c>
      <c r="L301" s="665">
        <v>5</v>
      </c>
      <c r="M301" s="666">
        <v>81.900000000000006</v>
      </c>
    </row>
    <row r="302" spans="1:13" ht="14.4" customHeight="1" x14ac:dyDescent="0.3">
      <c r="A302" s="661" t="s">
        <v>4588</v>
      </c>
      <c r="B302" s="662" t="s">
        <v>4378</v>
      </c>
      <c r="C302" s="662" t="s">
        <v>1842</v>
      </c>
      <c r="D302" s="662" t="s">
        <v>1843</v>
      </c>
      <c r="E302" s="662" t="s">
        <v>1402</v>
      </c>
      <c r="F302" s="665"/>
      <c r="G302" s="665"/>
      <c r="H302" s="678">
        <v>0</v>
      </c>
      <c r="I302" s="665">
        <v>27</v>
      </c>
      <c r="J302" s="665">
        <v>947.97000000000025</v>
      </c>
      <c r="K302" s="678">
        <v>1</v>
      </c>
      <c r="L302" s="665">
        <v>27</v>
      </c>
      <c r="M302" s="666">
        <v>947.97000000000025</v>
      </c>
    </row>
    <row r="303" spans="1:13" ht="14.4" customHeight="1" x14ac:dyDescent="0.3">
      <c r="A303" s="661" t="s">
        <v>4588</v>
      </c>
      <c r="B303" s="662" t="s">
        <v>4378</v>
      </c>
      <c r="C303" s="662" t="s">
        <v>1845</v>
      </c>
      <c r="D303" s="662" t="s">
        <v>1846</v>
      </c>
      <c r="E303" s="662" t="s">
        <v>1847</v>
      </c>
      <c r="F303" s="665"/>
      <c r="G303" s="665"/>
      <c r="H303" s="678">
        <v>0</v>
      </c>
      <c r="I303" s="665">
        <v>3</v>
      </c>
      <c r="J303" s="665">
        <v>210.69</v>
      </c>
      <c r="K303" s="678">
        <v>1</v>
      </c>
      <c r="L303" s="665">
        <v>3</v>
      </c>
      <c r="M303" s="666">
        <v>210.69</v>
      </c>
    </row>
    <row r="304" spans="1:13" ht="14.4" customHeight="1" x14ac:dyDescent="0.3">
      <c r="A304" s="661" t="s">
        <v>4588</v>
      </c>
      <c r="B304" s="662" t="s">
        <v>4378</v>
      </c>
      <c r="C304" s="662" t="s">
        <v>4810</v>
      </c>
      <c r="D304" s="662" t="s">
        <v>4811</v>
      </c>
      <c r="E304" s="662" t="s">
        <v>1402</v>
      </c>
      <c r="F304" s="665">
        <v>1</v>
      </c>
      <c r="G304" s="665">
        <v>35.11</v>
      </c>
      <c r="H304" s="678">
        <v>1</v>
      </c>
      <c r="I304" s="665"/>
      <c r="J304" s="665"/>
      <c r="K304" s="678">
        <v>0</v>
      </c>
      <c r="L304" s="665">
        <v>1</v>
      </c>
      <c r="M304" s="666">
        <v>35.11</v>
      </c>
    </row>
    <row r="305" spans="1:13" ht="14.4" customHeight="1" x14ac:dyDescent="0.3">
      <c r="A305" s="661" t="s">
        <v>4588</v>
      </c>
      <c r="B305" s="662" t="s">
        <v>4379</v>
      </c>
      <c r="C305" s="662" t="s">
        <v>5088</v>
      </c>
      <c r="D305" s="662" t="s">
        <v>5089</v>
      </c>
      <c r="E305" s="662" t="s">
        <v>5090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4588</v>
      </c>
      <c r="B306" s="662" t="s">
        <v>4380</v>
      </c>
      <c r="C306" s="662" t="s">
        <v>2006</v>
      </c>
      <c r="D306" s="662" t="s">
        <v>2007</v>
      </c>
      <c r="E306" s="662" t="s">
        <v>1610</v>
      </c>
      <c r="F306" s="665"/>
      <c r="G306" s="665"/>
      <c r="H306" s="678">
        <v>0</v>
      </c>
      <c r="I306" s="665">
        <v>5</v>
      </c>
      <c r="J306" s="665">
        <v>188.87</v>
      </c>
      <c r="K306" s="678">
        <v>1</v>
      </c>
      <c r="L306" s="665">
        <v>5</v>
      </c>
      <c r="M306" s="666">
        <v>188.87</v>
      </c>
    </row>
    <row r="307" spans="1:13" ht="14.4" customHeight="1" x14ac:dyDescent="0.3">
      <c r="A307" s="661" t="s">
        <v>4588</v>
      </c>
      <c r="B307" s="662" t="s">
        <v>4380</v>
      </c>
      <c r="C307" s="662" t="s">
        <v>599</v>
      </c>
      <c r="D307" s="662" t="s">
        <v>600</v>
      </c>
      <c r="E307" s="662" t="s">
        <v>3177</v>
      </c>
      <c r="F307" s="665">
        <v>1</v>
      </c>
      <c r="G307" s="665">
        <v>29.02</v>
      </c>
      <c r="H307" s="678">
        <v>1</v>
      </c>
      <c r="I307" s="665"/>
      <c r="J307" s="665"/>
      <c r="K307" s="678">
        <v>0</v>
      </c>
      <c r="L307" s="665">
        <v>1</v>
      </c>
      <c r="M307" s="666">
        <v>29.02</v>
      </c>
    </row>
    <row r="308" spans="1:13" ht="14.4" customHeight="1" x14ac:dyDescent="0.3">
      <c r="A308" s="661" t="s">
        <v>4588</v>
      </c>
      <c r="B308" s="662" t="s">
        <v>4380</v>
      </c>
      <c r="C308" s="662" t="s">
        <v>5132</v>
      </c>
      <c r="D308" s="662" t="s">
        <v>2007</v>
      </c>
      <c r="E308" s="662" t="s">
        <v>1624</v>
      </c>
      <c r="F308" s="665">
        <v>2</v>
      </c>
      <c r="G308" s="665">
        <v>0</v>
      </c>
      <c r="H308" s="678"/>
      <c r="I308" s="665"/>
      <c r="J308" s="665"/>
      <c r="K308" s="678"/>
      <c r="L308" s="665">
        <v>2</v>
      </c>
      <c r="M308" s="666">
        <v>0</v>
      </c>
    </row>
    <row r="309" spans="1:13" ht="14.4" customHeight="1" x14ac:dyDescent="0.3">
      <c r="A309" s="661" t="s">
        <v>4588</v>
      </c>
      <c r="B309" s="662" t="s">
        <v>4383</v>
      </c>
      <c r="C309" s="662" t="s">
        <v>5144</v>
      </c>
      <c r="D309" s="662" t="s">
        <v>1914</v>
      </c>
      <c r="E309" s="662" t="s">
        <v>5145</v>
      </c>
      <c r="F309" s="665">
        <v>5</v>
      </c>
      <c r="G309" s="665">
        <v>0</v>
      </c>
      <c r="H309" s="678"/>
      <c r="I309" s="665"/>
      <c r="J309" s="665"/>
      <c r="K309" s="678"/>
      <c r="L309" s="665">
        <v>5</v>
      </c>
      <c r="M309" s="666">
        <v>0</v>
      </c>
    </row>
    <row r="310" spans="1:13" ht="14.4" customHeight="1" x14ac:dyDescent="0.3">
      <c r="A310" s="661" t="s">
        <v>4588</v>
      </c>
      <c r="B310" s="662" t="s">
        <v>4383</v>
      </c>
      <c r="C310" s="662" t="s">
        <v>1913</v>
      </c>
      <c r="D310" s="662" t="s">
        <v>1914</v>
      </c>
      <c r="E310" s="662" t="s">
        <v>1402</v>
      </c>
      <c r="F310" s="665"/>
      <c r="G310" s="665"/>
      <c r="H310" s="678">
        <v>0</v>
      </c>
      <c r="I310" s="665">
        <v>7</v>
      </c>
      <c r="J310" s="665">
        <v>337.89</v>
      </c>
      <c r="K310" s="678">
        <v>1</v>
      </c>
      <c r="L310" s="665">
        <v>7</v>
      </c>
      <c r="M310" s="666">
        <v>337.89</v>
      </c>
    </row>
    <row r="311" spans="1:13" ht="14.4" customHeight="1" x14ac:dyDescent="0.3">
      <c r="A311" s="661" t="s">
        <v>4588</v>
      </c>
      <c r="B311" s="662" t="s">
        <v>4383</v>
      </c>
      <c r="C311" s="662" t="s">
        <v>5146</v>
      </c>
      <c r="D311" s="662" t="s">
        <v>1914</v>
      </c>
      <c r="E311" s="662" t="s">
        <v>5147</v>
      </c>
      <c r="F311" s="665">
        <v>1</v>
      </c>
      <c r="G311" s="665">
        <v>0</v>
      </c>
      <c r="H311" s="678"/>
      <c r="I311" s="665"/>
      <c r="J311" s="665"/>
      <c r="K311" s="678"/>
      <c r="L311" s="665">
        <v>1</v>
      </c>
      <c r="M311" s="666">
        <v>0</v>
      </c>
    </row>
    <row r="312" spans="1:13" ht="14.4" customHeight="1" x14ac:dyDescent="0.3">
      <c r="A312" s="661" t="s">
        <v>4588</v>
      </c>
      <c r="B312" s="662" t="s">
        <v>4383</v>
      </c>
      <c r="C312" s="662" t="s">
        <v>5148</v>
      </c>
      <c r="D312" s="662" t="s">
        <v>2049</v>
      </c>
      <c r="E312" s="662" t="s">
        <v>1668</v>
      </c>
      <c r="F312" s="665">
        <v>1</v>
      </c>
      <c r="G312" s="665">
        <v>0</v>
      </c>
      <c r="H312" s="678"/>
      <c r="I312" s="665"/>
      <c r="J312" s="665"/>
      <c r="K312" s="678"/>
      <c r="L312" s="665">
        <v>1</v>
      </c>
      <c r="M312" s="666">
        <v>0</v>
      </c>
    </row>
    <row r="313" spans="1:13" ht="14.4" customHeight="1" x14ac:dyDescent="0.3">
      <c r="A313" s="661" t="s">
        <v>4588</v>
      </c>
      <c r="B313" s="662" t="s">
        <v>4383</v>
      </c>
      <c r="C313" s="662" t="s">
        <v>5149</v>
      </c>
      <c r="D313" s="662" t="s">
        <v>1914</v>
      </c>
      <c r="E313" s="662" t="s">
        <v>5150</v>
      </c>
      <c r="F313" s="665">
        <v>1</v>
      </c>
      <c r="G313" s="665">
        <v>0</v>
      </c>
      <c r="H313" s="678"/>
      <c r="I313" s="665"/>
      <c r="J313" s="665"/>
      <c r="K313" s="678"/>
      <c r="L313" s="665">
        <v>1</v>
      </c>
      <c r="M313" s="666">
        <v>0</v>
      </c>
    </row>
    <row r="314" spans="1:13" ht="14.4" customHeight="1" x14ac:dyDescent="0.3">
      <c r="A314" s="661" t="s">
        <v>4588</v>
      </c>
      <c r="B314" s="662" t="s">
        <v>4384</v>
      </c>
      <c r="C314" s="662" t="s">
        <v>1805</v>
      </c>
      <c r="D314" s="662" t="s">
        <v>4385</v>
      </c>
      <c r="E314" s="662" t="s">
        <v>1136</v>
      </c>
      <c r="F314" s="665"/>
      <c r="G314" s="665"/>
      <c r="H314" s="678">
        <v>0</v>
      </c>
      <c r="I314" s="665">
        <v>2</v>
      </c>
      <c r="J314" s="665">
        <v>193.06</v>
      </c>
      <c r="K314" s="678">
        <v>1</v>
      </c>
      <c r="L314" s="665">
        <v>2</v>
      </c>
      <c r="M314" s="666">
        <v>193.06</v>
      </c>
    </row>
    <row r="315" spans="1:13" ht="14.4" customHeight="1" x14ac:dyDescent="0.3">
      <c r="A315" s="661" t="s">
        <v>4588</v>
      </c>
      <c r="B315" s="662" t="s">
        <v>4384</v>
      </c>
      <c r="C315" s="662" t="s">
        <v>1775</v>
      </c>
      <c r="D315" s="662" t="s">
        <v>1776</v>
      </c>
      <c r="E315" s="662" t="s">
        <v>1777</v>
      </c>
      <c r="F315" s="665"/>
      <c r="G315" s="665"/>
      <c r="H315" s="678">
        <v>0</v>
      </c>
      <c r="I315" s="665">
        <v>1</v>
      </c>
      <c r="J315" s="665">
        <v>10.41</v>
      </c>
      <c r="K315" s="678">
        <v>1</v>
      </c>
      <c r="L315" s="665">
        <v>1</v>
      </c>
      <c r="M315" s="666">
        <v>10.41</v>
      </c>
    </row>
    <row r="316" spans="1:13" ht="14.4" customHeight="1" x14ac:dyDescent="0.3">
      <c r="A316" s="661" t="s">
        <v>4588</v>
      </c>
      <c r="B316" s="662" t="s">
        <v>4384</v>
      </c>
      <c r="C316" s="662" t="s">
        <v>4958</v>
      </c>
      <c r="D316" s="662" t="s">
        <v>1776</v>
      </c>
      <c r="E316" s="662" t="s">
        <v>4959</v>
      </c>
      <c r="F316" s="665"/>
      <c r="G316" s="665"/>
      <c r="H316" s="678">
        <v>0</v>
      </c>
      <c r="I316" s="665">
        <v>1</v>
      </c>
      <c r="J316" s="665">
        <v>15.61</v>
      </c>
      <c r="K316" s="678">
        <v>1</v>
      </c>
      <c r="L316" s="665">
        <v>1</v>
      </c>
      <c r="M316" s="666">
        <v>15.61</v>
      </c>
    </row>
    <row r="317" spans="1:13" ht="14.4" customHeight="1" x14ac:dyDescent="0.3">
      <c r="A317" s="661" t="s">
        <v>4588</v>
      </c>
      <c r="B317" s="662" t="s">
        <v>4384</v>
      </c>
      <c r="C317" s="662" t="s">
        <v>1778</v>
      </c>
      <c r="D317" s="662" t="s">
        <v>1779</v>
      </c>
      <c r="E317" s="662" t="s">
        <v>1780</v>
      </c>
      <c r="F317" s="665"/>
      <c r="G317" s="665"/>
      <c r="H317" s="678">
        <v>0</v>
      </c>
      <c r="I317" s="665">
        <v>1</v>
      </c>
      <c r="J317" s="665">
        <v>16.09</v>
      </c>
      <c r="K317" s="678">
        <v>1</v>
      </c>
      <c r="L317" s="665">
        <v>1</v>
      </c>
      <c r="M317" s="666">
        <v>16.09</v>
      </c>
    </row>
    <row r="318" spans="1:13" ht="14.4" customHeight="1" x14ac:dyDescent="0.3">
      <c r="A318" s="661" t="s">
        <v>4588</v>
      </c>
      <c r="B318" s="662" t="s">
        <v>4384</v>
      </c>
      <c r="C318" s="662" t="s">
        <v>4730</v>
      </c>
      <c r="D318" s="662" t="s">
        <v>1779</v>
      </c>
      <c r="E318" s="662" t="s">
        <v>4731</v>
      </c>
      <c r="F318" s="665"/>
      <c r="G318" s="665"/>
      <c r="H318" s="678">
        <v>0</v>
      </c>
      <c r="I318" s="665">
        <v>6</v>
      </c>
      <c r="J318" s="665">
        <v>120.7</v>
      </c>
      <c r="K318" s="678">
        <v>1</v>
      </c>
      <c r="L318" s="665">
        <v>6</v>
      </c>
      <c r="M318" s="666">
        <v>120.7</v>
      </c>
    </row>
    <row r="319" spans="1:13" ht="14.4" customHeight="1" x14ac:dyDescent="0.3">
      <c r="A319" s="661" t="s">
        <v>4588</v>
      </c>
      <c r="B319" s="662" t="s">
        <v>4384</v>
      </c>
      <c r="C319" s="662" t="s">
        <v>1870</v>
      </c>
      <c r="D319" s="662" t="s">
        <v>4386</v>
      </c>
      <c r="E319" s="662" t="s">
        <v>1055</v>
      </c>
      <c r="F319" s="665"/>
      <c r="G319" s="665"/>
      <c r="H319" s="678">
        <v>0</v>
      </c>
      <c r="I319" s="665">
        <v>2</v>
      </c>
      <c r="J319" s="665">
        <v>96.54</v>
      </c>
      <c r="K319" s="678">
        <v>1</v>
      </c>
      <c r="L319" s="665">
        <v>2</v>
      </c>
      <c r="M319" s="666">
        <v>96.54</v>
      </c>
    </row>
    <row r="320" spans="1:13" ht="14.4" customHeight="1" x14ac:dyDescent="0.3">
      <c r="A320" s="661" t="s">
        <v>4588</v>
      </c>
      <c r="B320" s="662" t="s">
        <v>4384</v>
      </c>
      <c r="C320" s="662" t="s">
        <v>5162</v>
      </c>
      <c r="D320" s="662" t="s">
        <v>4386</v>
      </c>
      <c r="E320" s="662" t="s">
        <v>5163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4588</v>
      </c>
      <c r="B321" s="662" t="s">
        <v>4387</v>
      </c>
      <c r="C321" s="662" t="s">
        <v>5153</v>
      </c>
      <c r="D321" s="662" t="s">
        <v>4388</v>
      </c>
      <c r="E321" s="662" t="s">
        <v>1140</v>
      </c>
      <c r="F321" s="665">
        <v>1</v>
      </c>
      <c r="G321" s="665">
        <v>0</v>
      </c>
      <c r="H321" s="678"/>
      <c r="I321" s="665"/>
      <c r="J321" s="665"/>
      <c r="K321" s="678"/>
      <c r="L321" s="665">
        <v>1</v>
      </c>
      <c r="M321" s="666">
        <v>0</v>
      </c>
    </row>
    <row r="322" spans="1:13" ht="14.4" customHeight="1" x14ac:dyDescent="0.3">
      <c r="A322" s="661" t="s">
        <v>4588</v>
      </c>
      <c r="B322" s="662" t="s">
        <v>4387</v>
      </c>
      <c r="C322" s="662" t="s">
        <v>1919</v>
      </c>
      <c r="D322" s="662" t="s">
        <v>4388</v>
      </c>
      <c r="E322" s="662" t="s">
        <v>1276</v>
      </c>
      <c r="F322" s="665"/>
      <c r="G322" s="665"/>
      <c r="H322" s="678">
        <v>0</v>
      </c>
      <c r="I322" s="665">
        <v>2</v>
      </c>
      <c r="J322" s="665">
        <v>194.52</v>
      </c>
      <c r="K322" s="678">
        <v>1</v>
      </c>
      <c r="L322" s="665">
        <v>2</v>
      </c>
      <c r="M322" s="666">
        <v>194.52</v>
      </c>
    </row>
    <row r="323" spans="1:13" ht="14.4" customHeight="1" x14ac:dyDescent="0.3">
      <c r="A323" s="661" t="s">
        <v>4588</v>
      </c>
      <c r="B323" s="662" t="s">
        <v>4387</v>
      </c>
      <c r="C323" s="662" t="s">
        <v>5154</v>
      </c>
      <c r="D323" s="662" t="s">
        <v>5155</v>
      </c>
      <c r="E323" s="662" t="s">
        <v>2000</v>
      </c>
      <c r="F323" s="665"/>
      <c r="G323" s="665"/>
      <c r="H323" s="678">
        <v>0</v>
      </c>
      <c r="I323" s="665">
        <v>1</v>
      </c>
      <c r="J323" s="665">
        <v>161.91</v>
      </c>
      <c r="K323" s="678">
        <v>1</v>
      </c>
      <c r="L323" s="665">
        <v>1</v>
      </c>
      <c r="M323" s="666">
        <v>161.91</v>
      </c>
    </row>
    <row r="324" spans="1:13" ht="14.4" customHeight="1" x14ac:dyDescent="0.3">
      <c r="A324" s="661" t="s">
        <v>4588</v>
      </c>
      <c r="B324" s="662" t="s">
        <v>4387</v>
      </c>
      <c r="C324" s="662" t="s">
        <v>4649</v>
      </c>
      <c r="D324" s="662" t="s">
        <v>2055</v>
      </c>
      <c r="E324" s="662" t="s">
        <v>1276</v>
      </c>
      <c r="F324" s="665"/>
      <c r="G324" s="665"/>
      <c r="H324" s="678">
        <v>0</v>
      </c>
      <c r="I324" s="665">
        <v>1</v>
      </c>
      <c r="J324" s="665">
        <v>194.54</v>
      </c>
      <c r="K324" s="678">
        <v>1</v>
      </c>
      <c r="L324" s="665">
        <v>1</v>
      </c>
      <c r="M324" s="666">
        <v>194.54</v>
      </c>
    </row>
    <row r="325" spans="1:13" ht="14.4" customHeight="1" x14ac:dyDescent="0.3">
      <c r="A325" s="661" t="s">
        <v>4588</v>
      </c>
      <c r="B325" s="662" t="s">
        <v>4387</v>
      </c>
      <c r="C325" s="662" t="s">
        <v>5156</v>
      </c>
      <c r="D325" s="662" t="s">
        <v>4388</v>
      </c>
      <c r="E325" s="662" t="s">
        <v>1279</v>
      </c>
      <c r="F325" s="665">
        <v>1</v>
      </c>
      <c r="G325" s="665">
        <v>0</v>
      </c>
      <c r="H325" s="678"/>
      <c r="I325" s="665"/>
      <c r="J325" s="665"/>
      <c r="K325" s="678"/>
      <c r="L325" s="665">
        <v>1</v>
      </c>
      <c r="M325" s="666">
        <v>0</v>
      </c>
    </row>
    <row r="326" spans="1:13" ht="14.4" customHeight="1" x14ac:dyDescent="0.3">
      <c r="A326" s="661" t="s">
        <v>4588</v>
      </c>
      <c r="B326" s="662" t="s">
        <v>6014</v>
      </c>
      <c r="C326" s="662" t="s">
        <v>5165</v>
      </c>
      <c r="D326" s="662" t="s">
        <v>5166</v>
      </c>
      <c r="E326" s="662" t="s">
        <v>796</v>
      </c>
      <c r="F326" s="665">
        <v>1</v>
      </c>
      <c r="G326" s="665">
        <v>90.8</v>
      </c>
      <c r="H326" s="678">
        <v>1</v>
      </c>
      <c r="I326" s="665"/>
      <c r="J326" s="665"/>
      <c r="K326" s="678">
        <v>0</v>
      </c>
      <c r="L326" s="665">
        <v>1</v>
      </c>
      <c r="M326" s="666">
        <v>90.8</v>
      </c>
    </row>
    <row r="327" spans="1:13" ht="14.4" customHeight="1" x14ac:dyDescent="0.3">
      <c r="A327" s="661" t="s">
        <v>4588</v>
      </c>
      <c r="B327" s="662" t="s">
        <v>4389</v>
      </c>
      <c r="C327" s="662" t="s">
        <v>4726</v>
      </c>
      <c r="D327" s="662" t="s">
        <v>1932</v>
      </c>
      <c r="E327" s="662" t="s">
        <v>2000</v>
      </c>
      <c r="F327" s="665"/>
      <c r="G327" s="665"/>
      <c r="H327" s="678">
        <v>0</v>
      </c>
      <c r="I327" s="665">
        <v>1</v>
      </c>
      <c r="J327" s="665">
        <v>117.46</v>
      </c>
      <c r="K327" s="678">
        <v>1</v>
      </c>
      <c r="L327" s="665">
        <v>1</v>
      </c>
      <c r="M327" s="666">
        <v>117.46</v>
      </c>
    </row>
    <row r="328" spans="1:13" ht="14.4" customHeight="1" x14ac:dyDescent="0.3">
      <c r="A328" s="661" t="s">
        <v>4588</v>
      </c>
      <c r="B328" s="662" t="s">
        <v>4389</v>
      </c>
      <c r="C328" s="662" t="s">
        <v>5151</v>
      </c>
      <c r="D328" s="662" t="s">
        <v>1999</v>
      </c>
      <c r="E328" s="662" t="s">
        <v>5152</v>
      </c>
      <c r="F328" s="665">
        <v>1</v>
      </c>
      <c r="G328" s="665">
        <v>0</v>
      </c>
      <c r="H328" s="678"/>
      <c r="I328" s="665"/>
      <c r="J328" s="665"/>
      <c r="K328" s="678"/>
      <c r="L328" s="665">
        <v>1</v>
      </c>
      <c r="M328" s="666">
        <v>0</v>
      </c>
    </row>
    <row r="329" spans="1:13" ht="14.4" customHeight="1" x14ac:dyDescent="0.3">
      <c r="A329" s="661" t="s">
        <v>4588</v>
      </c>
      <c r="B329" s="662" t="s">
        <v>4390</v>
      </c>
      <c r="C329" s="662" t="s">
        <v>1972</v>
      </c>
      <c r="D329" s="662" t="s">
        <v>1973</v>
      </c>
      <c r="E329" s="662" t="s">
        <v>608</v>
      </c>
      <c r="F329" s="665"/>
      <c r="G329" s="665"/>
      <c r="H329" s="678">
        <v>0</v>
      </c>
      <c r="I329" s="665">
        <v>1</v>
      </c>
      <c r="J329" s="665">
        <v>109.97</v>
      </c>
      <c r="K329" s="678">
        <v>1</v>
      </c>
      <c r="L329" s="665">
        <v>1</v>
      </c>
      <c r="M329" s="666">
        <v>109.97</v>
      </c>
    </row>
    <row r="330" spans="1:13" ht="14.4" customHeight="1" x14ac:dyDescent="0.3">
      <c r="A330" s="661" t="s">
        <v>4588</v>
      </c>
      <c r="B330" s="662" t="s">
        <v>4390</v>
      </c>
      <c r="C330" s="662" t="s">
        <v>4981</v>
      </c>
      <c r="D330" s="662" t="s">
        <v>4982</v>
      </c>
      <c r="E330" s="662" t="s">
        <v>4983</v>
      </c>
      <c r="F330" s="665">
        <v>1</v>
      </c>
      <c r="G330" s="665">
        <v>51.31</v>
      </c>
      <c r="H330" s="678">
        <v>1</v>
      </c>
      <c r="I330" s="665"/>
      <c r="J330" s="665"/>
      <c r="K330" s="678">
        <v>0</v>
      </c>
      <c r="L330" s="665">
        <v>1</v>
      </c>
      <c r="M330" s="666">
        <v>51.31</v>
      </c>
    </row>
    <row r="331" spans="1:13" ht="14.4" customHeight="1" x14ac:dyDescent="0.3">
      <c r="A331" s="661" t="s">
        <v>4588</v>
      </c>
      <c r="B331" s="662" t="s">
        <v>4390</v>
      </c>
      <c r="C331" s="662" t="s">
        <v>5184</v>
      </c>
      <c r="D331" s="662" t="s">
        <v>4985</v>
      </c>
      <c r="E331" s="662" t="s">
        <v>617</v>
      </c>
      <c r="F331" s="665">
        <v>1</v>
      </c>
      <c r="G331" s="665">
        <v>102.63</v>
      </c>
      <c r="H331" s="678">
        <v>1</v>
      </c>
      <c r="I331" s="665"/>
      <c r="J331" s="665"/>
      <c r="K331" s="678">
        <v>0</v>
      </c>
      <c r="L331" s="665">
        <v>1</v>
      </c>
      <c r="M331" s="666">
        <v>102.63</v>
      </c>
    </row>
    <row r="332" spans="1:13" ht="14.4" customHeight="1" x14ac:dyDescent="0.3">
      <c r="A332" s="661" t="s">
        <v>4588</v>
      </c>
      <c r="B332" s="662" t="s">
        <v>4390</v>
      </c>
      <c r="C332" s="662" t="s">
        <v>5185</v>
      </c>
      <c r="D332" s="662" t="s">
        <v>5186</v>
      </c>
      <c r="E332" s="662" t="s">
        <v>5187</v>
      </c>
      <c r="F332" s="665">
        <v>1</v>
      </c>
      <c r="G332" s="665">
        <v>0</v>
      </c>
      <c r="H332" s="678"/>
      <c r="I332" s="665"/>
      <c r="J332" s="665"/>
      <c r="K332" s="678"/>
      <c r="L332" s="665">
        <v>1</v>
      </c>
      <c r="M332" s="666">
        <v>0</v>
      </c>
    </row>
    <row r="333" spans="1:13" ht="14.4" customHeight="1" x14ac:dyDescent="0.3">
      <c r="A333" s="661" t="s">
        <v>4588</v>
      </c>
      <c r="B333" s="662" t="s">
        <v>4390</v>
      </c>
      <c r="C333" s="662" t="s">
        <v>5188</v>
      </c>
      <c r="D333" s="662" t="s">
        <v>5189</v>
      </c>
      <c r="E333" s="662" t="s">
        <v>617</v>
      </c>
      <c r="F333" s="665">
        <v>1</v>
      </c>
      <c r="G333" s="665">
        <v>0</v>
      </c>
      <c r="H333" s="678"/>
      <c r="I333" s="665"/>
      <c r="J333" s="665"/>
      <c r="K333" s="678"/>
      <c r="L333" s="665">
        <v>1</v>
      </c>
      <c r="M333" s="666">
        <v>0</v>
      </c>
    </row>
    <row r="334" spans="1:13" ht="14.4" customHeight="1" x14ac:dyDescent="0.3">
      <c r="A334" s="661" t="s">
        <v>4588</v>
      </c>
      <c r="B334" s="662" t="s">
        <v>4392</v>
      </c>
      <c r="C334" s="662" t="s">
        <v>4678</v>
      </c>
      <c r="D334" s="662" t="s">
        <v>4679</v>
      </c>
      <c r="E334" s="662" t="s">
        <v>4680</v>
      </c>
      <c r="F334" s="665"/>
      <c r="G334" s="665"/>
      <c r="H334" s="678">
        <v>0</v>
      </c>
      <c r="I334" s="665">
        <v>3</v>
      </c>
      <c r="J334" s="665">
        <v>835.92</v>
      </c>
      <c r="K334" s="678">
        <v>1</v>
      </c>
      <c r="L334" s="665">
        <v>3</v>
      </c>
      <c r="M334" s="666">
        <v>835.92</v>
      </c>
    </row>
    <row r="335" spans="1:13" ht="14.4" customHeight="1" x14ac:dyDescent="0.3">
      <c r="A335" s="661" t="s">
        <v>4588</v>
      </c>
      <c r="B335" s="662" t="s">
        <v>4392</v>
      </c>
      <c r="C335" s="662" t="s">
        <v>5032</v>
      </c>
      <c r="D335" s="662" t="s">
        <v>1987</v>
      </c>
      <c r="E335" s="662" t="s">
        <v>4803</v>
      </c>
      <c r="F335" s="665">
        <v>3</v>
      </c>
      <c r="G335" s="665">
        <v>0</v>
      </c>
      <c r="H335" s="678"/>
      <c r="I335" s="665"/>
      <c r="J335" s="665"/>
      <c r="K335" s="678"/>
      <c r="L335" s="665">
        <v>3</v>
      </c>
      <c r="M335" s="666">
        <v>0</v>
      </c>
    </row>
    <row r="336" spans="1:13" ht="14.4" customHeight="1" x14ac:dyDescent="0.3">
      <c r="A336" s="661" t="s">
        <v>4588</v>
      </c>
      <c r="B336" s="662" t="s">
        <v>4392</v>
      </c>
      <c r="C336" s="662" t="s">
        <v>4603</v>
      </c>
      <c r="D336" s="662" t="s">
        <v>4604</v>
      </c>
      <c r="E336" s="662" t="s">
        <v>1847</v>
      </c>
      <c r="F336" s="665"/>
      <c r="G336" s="665"/>
      <c r="H336" s="678">
        <v>0</v>
      </c>
      <c r="I336" s="665">
        <v>2</v>
      </c>
      <c r="J336" s="665">
        <v>117.72</v>
      </c>
      <c r="K336" s="678">
        <v>1</v>
      </c>
      <c r="L336" s="665">
        <v>2</v>
      </c>
      <c r="M336" s="666">
        <v>117.72</v>
      </c>
    </row>
    <row r="337" spans="1:13" ht="14.4" customHeight="1" x14ac:dyDescent="0.3">
      <c r="A337" s="661" t="s">
        <v>4588</v>
      </c>
      <c r="B337" s="662" t="s">
        <v>4392</v>
      </c>
      <c r="C337" s="662" t="s">
        <v>1901</v>
      </c>
      <c r="D337" s="662" t="s">
        <v>1906</v>
      </c>
      <c r="E337" s="662" t="s">
        <v>1065</v>
      </c>
      <c r="F337" s="665"/>
      <c r="G337" s="665"/>
      <c r="H337" s="678">
        <v>0</v>
      </c>
      <c r="I337" s="665">
        <v>7</v>
      </c>
      <c r="J337" s="665">
        <v>838.47</v>
      </c>
      <c r="K337" s="678">
        <v>1</v>
      </c>
      <c r="L337" s="665">
        <v>7</v>
      </c>
      <c r="M337" s="666">
        <v>838.47</v>
      </c>
    </row>
    <row r="338" spans="1:13" ht="14.4" customHeight="1" x14ac:dyDescent="0.3">
      <c r="A338" s="661" t="s">
        <v>4588</v>
      </c>
      <c r="B338" s="662" t="s">
        <v>4392</v>
      </c>
      <c r="C338" s="662" t="s">
        <v>1982</v>
      </c>
      <c r="D338" s="662" t="s">
        <v>1987</v>
      </c>
      <c r="E338" s="662" t="s">
        <v>2013</v>
      </c>
      <c r="F338" s="665"/>
      <c r="G338" s="665"/>
      <c r="H338" s="678">
        <v>0</v>
      </c>
      <c r="I338" s="665">
        <v>29</v>
      </c>
      <c r="J338" s="665">
        <v>5288.6799999999994</v>
      </c>
      <c r="K338" s="678">
        <v>1</v>
      </c>
      <c r="L338" s="665">
        <v>29</v>
      </c>
      <c r="M338" s="666">
        <v>5288.6799999999994</v>
      </c>
    </row>
    <row r="339" spans="1:13" ht="14.4" customHeight="1" x14ac:dyDescent="0.3">
      <c r="A339" s="661" t="s">
        <v>4588</v>
      </c>
      <c r="B339" s="662" t="s">
        <v>4392</v>
      </c>
      <c r="C339" s="662" t="s">
        <v>5028</v>
      </c>
      <c r="D339" s="662" t="s">
        <v>1987</v>
      </c>
      <c r="E339" s="662" t="s">
        <v>5029</v>
      </c>
      <c r="F339" s="665">
        <v>3</v>
      </c>
      <c r="G339" s="665">
        <v>0</v>
      </c>
      <c r="H339" s="678"/>
      <c r="I339" s="665"/>
      <c r="J339" s="665"/>
      <c r="K339" s="678"/>
      <c r="L339" s="665">
        <v>3</v>
      </c>
      <c r="M339" s="666">
        <v>0</v>
      </c>
    </row>
    <row r="340" spans="1:13" ht="14.4" customHeight="1" x14ac:dyDescent="0.3">
      <c r="A340" s="661" t="s">
        <v>4588</v>
      </c>
      <c r="B340" s="662" t="s">
        <v>4392</v>
      </c>
      <c r="C340" s="662" t="s">
        <v>5030</v>
      </c>
      <c r="D340" s="662" t="s">
        <v>1906</v>
      </c>
      <c r="E340" s="662" t="s">
        <v>5031</v>
      </c>
      <c r="F340" s="665">
        <v>1</v>
      </c>
      <c r="G340" s="665">
        <v>0</v>
      </c>
      <c r="H340" s="678"/>
      <c r="I340" s="665"/>
      <c r="J340" s="665"/>
      <c r="K340" s="678"/>
      <c r="L340" s="665">
        <v>1</v>
      </c>
      <c r="M340" s="666">
        <v>0</v>
      </c>
    </row>
    <row r="341" spans="1:13" ht="14.4" customHeight="1" x14ac:dyDescent="0.3">
      <c r="A341" s="661" t="s">
        <v>4588</v>
      </c>
      <c r="B341" s="662" t="s">
        <v>4392</v>
      </c>
      <c r="C341" s="662" t="s">
        <v>4799</v>
      </c>
      <c r="D341" s="662" t="s">
        <v>4800</v>
      </c>
      <c r="E341" s="662" t="s">
        <v>1620</v>
      </c>
      <c r="F341" s="665">
        <v>1</v>
      </c>
      <c r="G341" s="665">
        <v>0</v>
      </c>
      <c r="H341" s="678"/>
      <c r="I341" s="665"/>
      <c r="J341" s="665"/>
      <c r="K341" s="678"/>
      <c r="L341" s="665">
        <v>1</v>
      </c>
      <c r="M341" s="666">
        <v>0</v>
      </c>
    </row>
    <row r="342" spans="1:13" ht="14.4" customHeight="1" x14ac:dyDescent="0.3">
      <c r="A342" s="661" t="s">
        <v>4588</v>
      </c>
      <c r="B342" s="662" t="s">
        <v>4392</v>
      </c>
      <c r="C342" s="662" t="s">
        <v>5033</v>
      </c>
      <c r="D342" s="662" t="s">
        <v>4798</v>
      </c>
      <c r="E342" s="662" t="s">
        <v>5034</v>
      </c>
      <c r="F342" s="665">
        <v>1</v>
      </c>
      <c r="G342" s="665">
        <v>0</v>
      </c>
      <c r="H342" s="678"/>
      <c r="I342" s="665"/>
      <c r="J342" s="665"/>
      <c r="K342" s="678"/>
      <c r="L342" s="665">
        <v>1</v>
      </c>
      <c r="M342" s="666">
        <v>0</v>
      </c>
    </row>
    <row r="343" spans="1:13" ht="14.4" customHeight="1" x14ac:dyDescent="0.3">
      <c r="A343" s="661" t="s">
        <v>4588</v>
      </c>
      <c r="B343" s="662" t="s">
        <v>4395</v>
      </c>
      <c r="C343" s="662" t="s">
        <v>1929</v>
      </c>
      <c r="D343" s="662" t="s">
        <v>1926</v>
      </c>
      <c r="E343" s="662" t="s">
        <v>1065</v>
      </c>
      <c r="F343" s="665"/>
      <c r="G343" s="665"/>
      <c r="H343" s="678">
        <v>0</v>
      </c>
      <c r="I343" s="665">
        <v>1</v>
      </c>
      <c r="J343" s="665">
        <v>181.13</v>
      </c>
      <c r="K343" s="678">
        <v>1</v>
      </c>
      <c r="L343" s="665">
        <v>1</v>
      </c>
      <c r="M343" s="666">
        <v>181.13</v>
      </c>
    </row>
    <row r="344" spans="1:13" ht="14.4" customHeight="1" x14ac:dyDescent="0.3">
      <c r="A344" s="661" t="s">
        <v>4588</v>
      </c>
      <c r="B344" s="662" t="s">
        <v>4395</v>
      </c>
      <c r="C344" s="662" t="s">
        <v>2012</v>
      </c>
      <c r="D344" s="662" t="s">
        <v>2003</v>
      </c>
      <c r="E344" s="662" t="s">
        <v>2013</v>
      </c>
      <c r="F344" s="665"/>
      <c r="G344" s="665"/>
      <c r="H344" s="678">
        <v>0</v>
      </c>
      <c r="I344" s="665">
        <v>1</v>
      </c>
      <c r="J344" s="665">
        <v>298.95999999999998</v>
      </c>
      <c r="K344" s="678">
        <v>1</v>
      </c>
      <c r="L344" s="665">
        <v>1</v>
      </c>
      <c r="M344" s="666">
        <v>298.95999999999998</v>
      </c>
    </row>
    <row r="345" spans="1:13" ht="14.4" customHeight="1" x14ac:dyDescent="0.3">
      <c r="A345" s="661" t="s">
        <v>4588</v>
      </c>
      <c r="B345" s="662" t="s">
        <v>4395</v>
      </c>
      <c r="C345" s="662" t="s">
        <v>5170</v>
      </c>
      <c r="D345" s="662" t="s">
        <v>5171</v>
      </c>
      <c r="E345" s="662" t="s">
        <v>1065</v>
      </c>
      <c r="F345" s="665">
        <v>1</v>
      </c>
      <c r="G345" s="665">
        <v>181.13</v>
      </c>
      <c r="H345" s="678">
        <v>1</v>
      </c>
      <c r="I345" s="665"/>
      <c r="J345" s="665"/>
      <c r="K345" s="678">
        <v>0</v>
      </c>
      <c r="L345" s="665">
        <v>1</v>
      </c>
      <c r="M345" s="666">
        <v>181.13</v>
      </c>
    </row>
    <row r="346" spans="1:13" ht="14.4" customHeight="1" x14ac:dyDescent="0.3">
      <c r="A346" s="661" t="s">
        <v>4588</v>
      </c>
      <c r="B346" s="662" t="s">
        <v>4395</v>
      </c>
      <c r="C346" s="662" t="s">
        <v>5167</v>
      </c>
      <c r="D346" s="662" t="s">
        <v>1926</v>
      </c>
      <c r="E346" s="662" t="s">
        <v>1620</v>
      </c>
      <c r="F346" s="665">
        <v>1</v>
      </c>
      <c r="G346" s="665">
        <v>0</v>
      </c>
      <c r="H346" s="678"/>
      <c r="I346" s="665"/>
      <c r="J346" s="665"/>
      <c r="K346" s="678"/>
      <c r="L346" s="665">
        <v>1</v>
      </c>
      <c r="M346" s="666">
        <v>0</v>
      </c>
    </row>
    <row r="347" spans="1:13" ht="14.4" customHeight="1" x14ac:dyDescent="0.3">
      <c r="A347" s="661" t="s">
        <v>4588</v>
      </c>
      <c r="B347" s="662" t="s">
        <v>4395</v>
      </c>
      <c r="C347" s="662" t="s">
        <v>5168</v>
      </c>
      <c r="D347" s="662" t="s">
        <v>5169</v>
      </c>
      <c r="E347" s="662" t="s">
        <v>3471</v>
      </c>
      <c r="F347" s="665">
        <v>1</v>
      </c>
      <c r="G347" s="665">
        <v>116.58</v>
      </c>
      <c r="H347" s="678">
        <v>1</v>
      </c>
      <c r="I347" s="665"/>
      <c r="J347" s="665"/>
      <c r="K347" s="678">
        <v>0</v>
      </c>
      <c r="L347" s="665">
        <v>1</v>
      </c>
      <c r="M347" s="666">
        <v>116.58</v>
      </c>
    </row>
    <row r="348" spans="1:13" ht="14.4" customHeight="1" x14ac:dyDescent="0.3">
      <c r="A348" s="661" t="s">
        <v>4588</v>
      </c>
      <c r="B348" s="662" t="s">
        <v>4395</v>
      </c>
      <c r="C348" s="662" t="s">
        <v>5172</v>
      </c>
      <c r="D348" s="662" t="s">
        <v>5173</v>
      </c>
      <c r="E348" s="662" t="s">
        <v>4803</v>
      </c>
      <c r="F348" s="665">
        <v>1</v>
      </c>
      <c r="G348" s="665">
        <v>0</v>
      </c>
      <c r="H348" s="678"/>
      <c r="I348" s="665"/>
      <c r="J348" s="665"/>
      <c r="K348" s="678"/>
      <c r="L348" s="665">
        <v>1</v>
      </c>
      <c r="M348" s="666">
        <v>0</v>
      </c>
    </row>
    <row r="349" spans="1:13" ht="14.4" customHeight="1" x14ac:dyDescent="0.3">
      <c r="A349" s="661" t="s">
        <v>4588</v>
      </c>
      <c r="B349" s="662" t="s">
        <v>4531</v>
      </c>
      <c r="C349" s="662" t="s">
        <v>5036</v>
      </c>
      <c r="D349" s="662" t="s">
        <v>5037</v>
      </c>
      <c r="E349" s="662" t="s">
        <v>1276</v>
      </c>
      <c r="F349" s="665"/>
      <c r="G349" s="665"/>
      <c r="H349" s="678">
        <v>0</v>
      </c>
      <c r="I349" s="665">
        <v>1</v>
      </c>
      <c r="J349" s="665">
        <v>246.44</v>
      </c>
      <c r="K349" s="678">
        <v>1</v>
      </c>
      <c r="L349" s="665">
        <v>1</v>
      </c>
      <c r="M349" s="666">
        <v>246.44</v>
      </c>
    </row>
    <row r="350" spans="1:13" ht="14.4" customHeight="1" x14ac:dyDescent="0.3">
      <c r="A350" s="661" t="s">
        <v>4588</v>
      </c>
      <c r="B350" s="662" t="s">
        <v>4396</v>
      </c>
      <c r="C350" s="662" t="s">
        <v>1801</v>
      </c>
      <c r="D350" s="662" t="s">
        <v>1802</v>
      </c>
      <c r="E350" s="662" t="s">
        <v>4397</v>
      </c>
      <c r="F350" s="665"/>
      <c r="G350" s="665"/>
      <c r="H350" s="678">
        <v>0</v>
      </c>
      <c r="I350" s="665">
        <v>2</v>
      </c>
      <c r="J350" s="665">
        <v>263.08</v>
      </c>
      <c r="K350" s="678">
        <v>1</v>
      </c>
      <c r="L350" s="665">
        <v>2</v>
      </c>
      <c r="M350" s="666">
        <v>263.08</v>
      </c>
    </row>
    <row r="351" spans="1:13" ht="14.4" customHeight="1" x14ac:dyDescent="0.3">
      <c r="A351" s="661" t="s">
        <v>4588</v>
      </c>
      <c r="B351" s="662" t="s">
        <v>6015</v>
      </c>
      <c r="C351" s="662" t="s">
        <v>5069</v>
      </c>
      <c r="D351" s="662" t="s">
        <v>5070</v>
      </c>
      <c r="E351" s="662" t="s">
        <v>1402</v>
      </c>
      <c r="F351" s="665">
        <v>1</v>
      </c>
      <c r="G351" s="665">
        <v>0</v>
      </c>
      <c r="H351" s="678"/>
      <c r="I351" s="665"/>
      <c r="J351" s="665"/>
      <c r="K351" s="678"/>
      <c r="L351" s="665">
        <v>1</v>
      </c>
      <c r="M351" s="666">
        <v>0</v>
      </c>
    </row>
    <row r="352" spans="1:13" ht="14.4" customHeight="1" x14ac:dyDescent="0.3">
      <c r="A352" s="661" t="s">
        <v>4588</v>
      </c>
      <c r="B352" s="662" t="s">
        <v>4404</v>
      </c>
      <c r="C352" s="662" t="s">
        <v>2041</v>
      </c>
      <c r="D352" s="662" t="s">
        <v>4405</v>
      </c>
      <c r="E352" s="662" t="s">
        <v>4406</v>
      </c>
      <c r="F352" s="665"/>
      <c r="G352" s="665"/>
      <c r="H352" s="678">
        <v>0</v>
      </c>
      <c r="I352" s="665">
        <v>1</v>
      </c>
      <c r="J352" s="665">
        <v>59.27</v>
      </c>
      <c r="K352" s="678">
        <v>1</v>
      </c>
      <c r="L352" s="665">
        <v>1</v>
      </c>
      <c r="M352" s="666">
        <v>59.27</v>
      </c>
    </row>
    <row r="353" spans="1:13" ht="14.4" customHeight="1" x14ac:dyDescent="0.3">
      <c r="A353" s="661" t="s">
        <v>4588</v>
      </c>
      <c r="B353" s="662" t="s">
        <v>4404</v>
      </c>
      <c r="C353" s="662" t="s">
        <v>5111</v>
      </c>
      <c r="D353" s="662" t="s">
        <v>2787</v>
      </c>
      <c r="E353" s="662" t="s">
        <v>5112</v>
      </c>
      <c r="F353" s="665">
        <v>1</v>
      </c>
      <c r="G353" s="665">
        <v>0</v>
      </c>
      <c r="H353" s="678"/>
      <c r="I353" s="665"/>
      <c r="J353" s="665"/>
      <c r="K353" s="678"/>
      <c r="L353" s="665">
        <v>1</v>
      </c>
      <c r="M353" s="666">
        <v>0</v>
      </c>
    </row>
    <row r="354" spans="1:13" ht="14.4" customHeight="1" x14ac:dyDescent="0.3">
      <c r="A354" s="661" t="s">
        <v>4588</v>
      </c>
      <c r="B354" s="662" t="s">
        <v>4404</v>
      </c>
      <c r="C354" s="662" t="s">
        <v>4882</v>
      </c>
      <c r="D354" s="662" t="s">
        <v>2787</v>
      </c>
      <c r="E354" s="662" t="s">
        <v>4883</v>
      </c>
      <c r="F354" s="665"/>
      <c r="G354" s="665"/>
      <c r="H354" s="678">
        <v>0</v>
      </c>
      <c r="I354" s="665">
        <v>1</v>
      </c>
      <c r="J354" s="665">
        <v>46.07</v>
      </c>
      <c r="K354" s="678">
        <v>1</v>
      </c>
      <c r="L354" s="665">
        <v>1</v>
      </c>
      <c r="M354" s="666">
        <v>46.07</v>
      </c>
    </row>
    <row r="355" spans="1:13" ht="14.4" customHeight="1" x14ac:dyDescent="0.3">
      <c r="A355" s="661" t="s">
        <v>4588</v>
      </c>
      <c r="B355" s="662" t="s">
        <v>4404</v>
      </c>
      <c r="C355" s="662" t="s">
        <v>1975</v>
      </c>
      <c r="D355" s="662" t="s">
        <v>4407</v>
      </c>
      <c r="E355" s="662" t="s">
        <v>4408</v>
      </c>
      <c r="F355" s="665"/>
      <c r="G355" s="665"/>
      <c r="H355" s="678">
        <v>0</v>
      </c>
      <c r="I355" s="665">
        <v>3</v>
      </c>
      <c r="J355" s="665">
        <v>138.21</v>
      </c>
      <c r="K355" s="678">
        <v>1</v>
      </c>
      <c r="L355" s="665">
        <v>3</v>
      </c>
      <c r="M355" s="666">
        <v>138.21</v>
      </c>
    </row>
    <row r="356" spans="1:13" ht="14.4" customHeight="1" x14ac:dyDescent="0.3">
      <c r="A356" s="661" t="s">
        <v>4588</v>
      </c>
      <c r="B356" s="662" t="s">
        <v>4404</v>
      </c>
      <c r="C356" s="662" t="s">
        <v>4886</v>
      </c>
      <c r="D356" s="662" t="s">
        <v>4407</v>
      </c>
      <c r="E356" s="662" t="s">
        <v>4887</v>
      </c>
      <c r="F356" s="665"/>
      <c r="G356" s="665"/>
      <c r="H356" s="678"/>
      <c r="I356" s="665">
        <v>1</v>
      </c>
      <c r="J356" s="665">
        <v>0</v>
      </c>
      <c r="K356" s="678"/>
      <c r="L356" s="665">
        <v>1</v>
      </c>
      <c r="M356" s="666">
        <v>0</v>
      </c>
    </row>
    <row r="357" spans="1:13" ht="14.4" customHeight="1" x14ac:dyDescent="0.3">
      <c r="A357" s="661" t="s">
        <v>4588</v>
      </c>
      <c r="B357" s="662" t="s">
        <v>4404</v>
      </c>
      <c r="C357" s="662" t="s">
        <v>4888</v>
      </c>
      <c r="D357" s="662" t="s">
        <v>4889</v>
      </c>
      <c r="E357" s="662" t="s">
        <v>4890</v>
      </c>
      <c r="F357" s="665">
        <v>1</v>
      </c>
      <c r="G357" s="665">
        <v>82.99</v>
      </c>
      <c r="H357" s="678">
        <v>1</v>
      </c>
      <c r="I357" s="665"/>
      <c r="J357" s="665"/>
      <c r="K357" s="678">
        <v>0</v>
      </c>
      <c r="L357" s="665">
        <v>1</v>
      </c>
      <c r="M357" s="666">
        <v>82.99</v>
      </c>
    </row>
    <row r="358" spans="1:13" ht="14.4" customHeight="1" x14ac:dyDescent="0.3">
      <c r="A358" s="661" t="s">
        <v>4588</v>
      </c>
      <c r="B358" s="662" t="s">
        <v>4404</v>
      </c>
      <c r="C358" s="662" t="s">
        <v>2789</v>
      </c>
      <c r="D358" s="662" t="s">
        <v>2790</v>
      </c>
      <c r="E358" s="662" t="s">
        <v>2791</v>
      </c>
      <c r="F358" s="665"/>
      <c r="G358" s="665"/>
      <c r="H358" s="678">
        <v>0</v>
      </c>
      <c r="I358" s="665">
        <v>2</v>
      </c>
      <c r="J358" s="665">
        <v>118.54</v>
      </c>
      <c r="K358" s="678">
        <v>1</v>
      </c>
      <c r="L358" s="665">
        <v>2</v>
      </c>
      <c r="M358" s="666">
        <v>118.54</v>
      </c>
    </row>
    <row r="359" spans="1:13" ht="14.4" customHeight="1" x14ac:dyDescent="0.3">
      <c r="A359" s="661" t="s">
        <v>4588</v>
      </c>
      <c r="B359" s="662" t="s">
        <v>4404</v>
      </c>
      <c r="C359" s="662" t="s">
        <v>2786</v>
      </c>
      <c r="D359" s="662" t="s">
        <v>2787</v>
      </c>
      <c r="E359" s="662" t="s">
        <v>2788</v>
      </c>
      <c r="F359" s="665"/>
      <c r="G359" s="665"/>
      <c r="H359" s="678">
        <v>0</v>
      </c>
      <c r="I359" s="665">
        <v>1</v>
      </c>
      <c r="J359" s="665">
        <v>46.07</v>
      </c>
      <c r="K359" s="678">
        <v>1</v>
      </c>
      <c r="L359" s="665">
        <v>1</v>
      </c>
      <c r="M359" s="666">
        <v>46.07</v>
      </c>
    </row>
    <row r="360" spans="1:13" ht="14.4" customHeight="1" x14ac:dyDescent="0.3">
      <c r="A360" s="661" t="s">
        <v>4588</v>
      </c>
      <c r="B360" s="662" t="s">
        <v>4418</v>
      </c>
      <c r="C360" s="662" t="s">
        <v>4792</v>
      </c>
      <c r="D360" s="662" t="s">
        <v>2116</v>
      </c>
      <c r="E360" s="662" t="s">
        <v>1208</v>
      </c>
      <c r="F360" s="665">
        <v>1</v>
      </c>
      <c r="G360" s="665">
        <v>0</v>
      </c>
      <c r="H360" s="678"/>
      <c r="I360" s="665"/>
      <c r="J360" s="665"/>
      <c r="K360" s="678"/>
      <c r="L360" s="665">
        <v>1</v>
      </c>
      <c r="M360" s="666">
        <v>0</v>
      </c>
    </row>
    <row r="361" spans="1:13" ht="14.4" customHeight="1" x14ac:dyDescent="0.3">
      <c r="A361" s="661" t="s">
        <v>4588</v>
      </c>
      <c r="B361" s="662" t="s">
        <v>4536</v>
      </c>
      <c r="C361" s="662" t="s">
        <v>2873</v>
      </c>
      <c r="D361" s="662" t="s">
        <v>2874</v>
      </c>
      <c r="E361" s="662" t="s">
        <v>2875</v>
      </c>
      <c r="F361" s="665"/>
      <c r="G361" s="665"/>
      <c r="H361" s="678">
        <v>0</v>
      </c>
      <c r="I361" s="665">
        <v>4</v>
      </c>
      <c r="J361" s="665">
        <v>380.48</v>
      </c>
      <c r="K361" s="678">
        <v>1</v>
      </c>
      <c r="L361" s="665">
        <v>4</v>
      </c>
      <c r="M361" s="666">
        <v>380.48</v>
      </c>
    </row>
    <row r="362" spans="1:13" ht="14.4" customHeight="1" x14ac:dyDescent="0.3">
      <c r="A362" s="661" t="s">
        <v>4588</v>
      </c>
      <c r="B362" s="662" t="s">
        <v>4459</v>
      </c>
      <c r="C362" s="662" t="s">
        <v>5517</v>
      </c>
      <c r="D362" s="662" t="s">
        <v>4815</v>
      </c>
      <c r="E362" s="662" t="s">
        <v>5518</v>
      </c>
      <c r="F362" s="665">
        <v>1</v>
      </c>
      <c r="G362" s="665">
        <v>391.67</v>
      </c>
      <c r="H362" s="678">
        <v>1</v>
      </c>
      <c r="I362" s="665"/>
      <c r="J362" s="665"/>
      <c r="K362" s="678">
        <v>0</v>
      </c>
      <c r="L362" s="665">
        <v>1</v>
      </c>
      <c r="M362" s="666">
        <v>391.67</v>
      </c>
    </row>
    <row r="363" spans="1:13" ht="14.4" customHeight="1" x14ac:dyDescent="0.3">
      <c r="A363" s="661" t="s">
        <v>4588</v>
      </c>
      <c r="B363" s="662" t="s">
        <v>4474</v>
      </c>
      <c r="C363" s="662" t="s">
        <v>1790</v>
      </c>
      <c r="D363" s="662" t="s">
        <v>1791</v>
      </c>
      <c r="E363" s="662" t="s">
        <v>1792</v>
      </c>
      <c r="F363" s="665"/>
      <c r="G363" s="665"/>
      <c r="H363" s="678">
        <v>0</v>
      </c>
      <c r="I363" s="665">
        <v>4</v>
      </c>
      <c r="J363" s="665">
        <v>193.68</v>
      </c>
      <c r="K363" s="678">
        <v>1</v>
      </c>
      <c r="L363" s="665">
        <v>4</v>
      </c>
      <c r="M363" s="666">
        <v>193.68</v>
      </c>
    </row>
    <row r="364" spans="1:13" ht="14.4" customHeight="1" x14ac:dyDescent="0.3">
      <c r="A364" s="661" t="s">
        <v>4588</v>
      </c>
      <c r="B364" s="662" t="s">
        <v>4474</v>
      </c>
      <c r="C364" s="662" t="s">
        <v>3023</v>
      </c>
      <c r="D364" s="662" t="s">
        <v>3024</v>
      </c>
      <c r="E364" s="662" t="s">
        <v>5396</v>
      </c>
      <c r="F364" s="665">
        <v>1</v>
      </c>
      <c r="G364" s="665">
        <v>48.42</v>
      </c>
      <c r="H364" s="678">
        <v>1</v>
      </c>
      <c r="I364" s="665"/>
      <c r="J364" s="665"/>
      <c r="K364" s="678">
        <v>0</v>
      </c>
      <c r="L364" s="665">
        <v>1</v>
      </c>
      <c r="M364" s="666">
        <v>48.42</v>
      </c>
    </row>
    <row r="365" spans="1:13" ht="14.4" customHeight="1" x14ac:dyDescent="0.3">
      <c r="A365" s="661" t="s">
        <v>4588</v>
      </c>
      <c r="B365" s="662" t="s">
        <v>6016</v>
      </c>
      <c r="C365" s="662" t="s">
        <v>5099</v>
      </c>
      <c r="D365" s="662" t="s">
        <v>5100</v>
      </c>
      <c r="E365" s="662" t="s">
        <v>5101</v>
      </c>
      <c r="F365" s="665">
        <v>1</v>
      </c>
      <c r="G365" s="665">
        <v>147.61000000000001</v>
      </c>
      <c r="H365" s="678">
        <v>1</v>
      </c>
      <c r="I365" s="665"/>
      <c r="J365" s="665"/>
      <c r="K365" s="678">
        <v>0</v>
      </c>
      <c r="L365" s="665">
        <v>1</v>
      </c>
      <c r="M365" s="666">
        <v>147.61000000000001</v>
      </c>
    </row>
    <row r="366" spans="1:13" ht="14.4" customHeight="1" x14ac:dyDescent="0.3">
      <c r="A366" s="661" t="s">
        <v>4588</v>
      </c>
      <c r="B366" s="662" t="s">
        <v>4488</v>
      </c>
      <c r="C366" s="662" t="s">
        <v>2045</v>
      </c>
      <c r="D366" s="662" t="s">
        <v>4492</v>
      </c>
      <c r="E366" s="662" t="s">
        <v>4493</v>
      </c>
      <c r="F366" s="665"/>
      <c r="G366" s="665"/>
      <c r="H366" s="678">
        <v>0</v>
      </c>
      <c r="I366" s="665">
        <v>1</v>
      </c>
      <c r="J366" s="665">
        <v>10.26</v>
      </c>
      <c r="K366" s="678">
        <v>1</v>
      </c>
      <c r="L366" s="665">
        <v>1</v>
      </c>
      <c r="M366" s="666">
        <v>10.26</v>
      </c>
    </row>
    <row r="367" spans="1:13" ht="14.4" customHeight="1" x14ac:dyDescent="0.3">
      <c r="A367" s="661" t="s">
        <v>4588</v>
      </c>
      <c r="B367" s="662" t="s">
        <v>4501</v>
      </c>
      <c r="C367" s="662" t="s">
        <v>1950</v>
      </c>
      <c r="D367" s="662" t="s">
        <v>1951</v>
      </c>
      <c r="E367" s="662" t="s">
        <v>1847</v>
      </c>
      <c r="F367" s="665"/>
      <c r="G367" s="665"/>
      <c r="H367" s="678">
        <v>0</v>
      </c>
      <c r="I367" s="665">
        <v>1</v>
      </c>
      <c r="J367" s="665">
        <v>65.989999999999995</v>
      </c>
      <c r="K367" s="678">
        <v>1</v>
      </c>
      <c r="L367" s="665">
        <v>1</v>
      </c>
      <c r="M367" s="666">
        <v>65.989999999999995</v>
      </c>
    </row>
    <row r="368" spans="1:13" ht="14.4" customHeight="1" x14ac:dyDescent="0.3">
      <c r="A368" s="661" t="s">
        <v>4588</v>
      </c>
      <c r="B368" s="662" t="s">
        <v>4501</v>
      </c>
      <c r="C368" s="662" t="s">
        <v>5057</v>
      </c>
      <c r="D368" s="662" t="s">
        <v>5058</v>
      </c>
      <c r="E368" s="662" t="s">
        <v>1507</v>
      </c>
      <c r="F368" s="665">
        <v>1</v>
      </c>
      <c r="G368" s="665">
        <v>0</v>
      </c>
      <c r="H368" s="678"/>
      <c r="I368" s="665"/>
      <c r="J368" s="665"/>
      <c r="K368" s="678"/>
      <c r="L368" s="665">
        <v>1</v>
      </c>
      <c r="M368" s="666">
        <v>0</v>
      </c>
    </row>
    <row r="369" spans="1:13" ht="14.4" customHeight="1" x14ac:dyDescent="0.3">
      <c r="A369" s="661" t="s">
        <v>4588</v>
      </c>
      <c r="B369" s="662" t="s">
        <v>4501</v>
      </c>
      <c r="C369" s="662" t="s">
        <v>5059</v>
      </c>
      <c r="D369" s="662" t="s">
        <v>5060</v>
      </c>
      <c r="E369" s="662" t="s">
        <v>5061</v>
      </c>
      <c r="F369" s="665">
        <v>1</v>
      </c>
      <c r="G369" s="665">
        <v>0</v>
      </c>
      <c r="H369" s="678"/>
      <c r="I369" s="665"/>
      <c r="J369" s="665"/>
      <c r="K369" s="678"/>
      <c r="L369" s="665">
        <v>1</v>
      </c>
      <c r="M369" s="666">
        <v>0</v>
      </c>
    </row>
    <row r="370" spans="1:13" ht="14.4" customHeight="1" x14ac:dyDescent="0.3">
      <c r="A370" s="661" t="s">
        <v>4588</v>
      </c>
      <c r="B370" s="662" t="s">
        <v>4502</v>
      </c>
      <c r="C370" s="662" t="s">
        <v>5174</v>
      </c>
      <c r="D370" s="662" t="s">
        <v>5175</v>
      </c>
      <c r="E370" s="662" t="s">
        <v>5176</v>
      </c>
      <c r="F370" s="665"/>
      <c r="G370" s="665"/>
      <c r="H370" s="678">
        <v>0</v>
      </c>
      <c r="I370" s="665">
        <v>1</v>
      </c>
      <c r="J370" s="665">
        <v>246.39</v>
      </c>
      <c r="K370" s="678">
        <v>1</v>
      </c>
      <c r="L370" s="665">
        <v>1</v>
      </c>
      <c r="M370" s="666">
        <v>246.39</v>
      </c>
    </row>
    <row r="371" spans="1:13" ht="14.4" customHeight="1" x14ac:dyDescent="0.3">
      <c r="A371" s="661" t="s">
        <v>4588</v>
      </c>
      <c r="B371" s="662" t="s">
        <v>6017</v>
      </c>
      <c r="C371" s="662" t="s">
        <v>3572</v>
      </c>
      <c r="D371" s="662" t="s">
        <v>3573</v>
      </c>
      <c r="E371" s="662" t="s">
        <v>1136</v>
      </c>
      <c r="F371" s="665"/>
      <c r="G371" s="665"/>
      <c r="H371" s="678"/>
      <c r="I371" s="665">
        <v>1</v>
      </c>
      <c r="J371" s="665">
        <v>0</v>
      </c>
      <c r="K371" s="678"/>
      <c r="L371" s="665">
        <v>1</v>
      </c>
      <c r="M371" s="666">
        <v>0</v>
      </c>
    </row>
    <row r="372" spans="1:13" ht="14.4" customHeight="1" x14ac:dyDescent="0.3">
      <c r="A372" s="661" t="s">
        <v>4588</v>
      </c>
      <c r="B372" s="662" t="s">
        <v>4506</v>
      </c>
      <c r="C372" s="662" t="s">
        <v>5039</v>
      </c>
      <c r="D372" s="662" t="s">
        <v>5040</v>
      </c>
      <c r="E372" s="662" t="s">
        <v>5041</v>
      </c>
      <c r="F372" s="665"/>
      <c r="G372" s="665"/>
      <c r="H372" s="678">
        <v>0</v>
      </c>
      <c r="I372" s="665">
        <v>1</v>
      </c>
      <c r="J372" s="665">
        <v>155.69999999999999</v>
      </c>
      <c r="K372" s="678">
        <v>1</v>
      </c>
      <c r="L372" s="665">
        <v>1</v>
      </c>
      <c r="M372" s="666">
        <v>155.69999999999999</v>
      </c>
    </row>
    <row r="373" spans="1:13" ht="14.4" customHeight="1" x14ac:dyDescent="0.3">
      <c r="A373" s="661" t="s">
        <v>4588</v>
      </c>
      <c r="B373" s="662" t="s">
        <v>4507</v>
      </c>
      <c r="C373" s="662" t="s">
        <v>1958</v>
      </c>
      <c r="D373" s="662" t="s">
        <v>1959</v>
      </c>
      <c r="E373" s="662" t="s">
        <v>4508</v>
      </c>
      <c r="F373" s="665"/>
      <c r="G373" s="665"/>
      <c r="H373" s="678">
        <v>0</v>
      </c>
      <c r="I373" s="665">
        <v>1</v>
      </c>
      <c r="J373" s="665">
        <v>63.75</v>
      </c>
      <c r="K373" s="678">
        <v>1</v>
      </c>
      <c r="L373" s="665">
        <v>1</v>
      </c>
      <c r="M373" s="666">
        <v>63.75</v>
      </c>
    </row>
    <row r="374" spans="1:13" ht="14.4" customHeight="1" x14ac:dyDescent="0.3">
      <c r="A374" s="661" t="s">
        <v>4588</v>
      </c>
      <c r="B374" s="662" t="s">
        <v>4509</v>
      </c>
      <c r="C374" s="662" t="s">
        <v>5072</v>
      </c>
      <c r="D374" s="662" t="s">
        <v>5073</v>
      </c>
      <c r="E374" s="662" t="s">
        <v>5074</v>
      </c>
      <c r="F374" s="665">
        <v>1</v>
      </c>
      <c r="G374" s="665">
        <v>0</v>
      </c>
      <c r="H374" s="678"/>
      <c r="I374" s="665"/>
      <c r="J374" s="665"/>
      <c r="K374" s="678"/>
      <c r="L374" s="665">
        <v>1</v>
      </c>
      <c r="M374" s="666">
        <v>0</v>
      </c>
    </row>
    <row r="375" spans="1:13" ht="14.4" customHeight="1" x14ac:dyDescent="0.3">
      <c r="A375" s="661" t="s">
        <v>4588</v>
      </c>
      <c r="B375" s="662" t="s">
        <v>4512</v>
      </c>
      <c r="C375" s="662" t="s">
        <v>2015</v>
      </c>
      <c r="D375" s="662" t="s">
        <v>1783</v>
      </c>
      <c r="E375" s="662" t="s">
        <v>2016</v>
      </c>
      <c r="F375" s="665"/>
      <c r="G375" s="665"/>
      <c r="H375" s="678">
        <v>0</v>
      </c>
      <c r="I375" s="665">
        <v>2</v>
      </c>
      <c r="J375" s="665">
        <v>681.94</v>
      </c>
      <c r="K375" s="678">
        <v>1</v>
      </c>
      <c r="L375" s="665">
        <v>2</v>
      </c>
      <c r="M375" s="666">
        <v>681.94</v>
      </c>
    </row>
    <row r="376" spans="1:13" ht="14.4" customHeight="1" x14ac:dyDescent="0.3">
      <c r="A376" s="661" t="s">
        <v>4589</v>
      </c>
      <c r="B376" s="662" t="s">
        <v>4396</v>
      </c>
      <c r="C376" s="662" t="s">
        <v>1966</v>
      </c>
      <c r="D376" s="662" t="s">
        <v>1802</v>
      </c>
      <c r="E376" s="662" t="s">
        <v>1967</v>
      </c>
      <c r="F376" s="665"/>
      <c r="G376" s="665"/>
      <c r="H376" s="678">
        <v>0</v>
      </c>
      <c r="I376" s="665">
        <v>1</v>
      </c>
      <c r="J376" s="665">
        <v>394.64</v>
      </c>
      <c r="K376" s="678">
        <v>1</v>
      </c>
      <c r="L376" s="665">
        <v>1</v>
      </c>
      <c r="M376" s="666">
        <v>394.64</v>
      </c>
    </row>
    <row r="377" spans="1:13" ht="14.4" customHeight="1" x14ac:dyDescent="0.3">
      <c r="A377" s="661" t="s">
        <v>4589</v>
      </c>
      <c r="B377" s="662" t="s">
        <v>4494</v>
      </c>
      <c r="C377" s="662" t="s">
        <v>4496</v>
      </c>
      <c r="D377" s="662" t="s">
        <v>4497</v>
      </c>
      <c r="E377" s="662" t="s">
        <v>4498</v>
      </c>
      <c r="F377" s="665"/>
      <c r="G377" s="665"/>
      <c r="H377" s="678"/>
      <c r="I377" s="665">
        <v>31</v>
      </c>
      <c r="J377" s="665">
        <v>0</v>
      </c>
      <c r="K377" s="678"/>
      <c r="L377" s="665">
        <v>31</v>
      </c>
      <c r="M377" s="666">
        <v>0</v>
      </c>
    </row>
    <row r="378" spans="1:13" ht="14.4" customHeight="1" x14ac:dyDescent="0.3">
      <c r="A378" s="661" t="s">
        <v>4590</v>
      </c>
      <c r="B378" s="662" t="s">
        <v>4333</v>
      </c>
      <c r="C378" s="662" t="s">
        <v>2051</v>
      </c>
      <c r="D378" s="662" t="s">
        <v>1850</v>
      </c>
      <c r="E378" s="662" t="s">
        <v>3819</v>
      </c>
      <c r="F378" s="665"/>
      <c r="G378" s="665"/>
      <c r="H378" s="678">
        <v>0</v>
      </c>
      <c r="I378" s="665">
        <v>12</v>
      </c>
      <c r="J378" s="665">
        <v>3114.1800000000003</v>
      </c>
      <c r="K378" s="678">
        <v>1</v>
      </c>
      <c r="L378" s="665">
        <v>12</v>
      </c>
      <c r="M378" s="666">
        <v>3114.1800000000003</v>
      </c>
    </row>
    <row r="379" spans="1:13" ht="14.4" customHeight="1" x14ac:dyDescent="0.3">
      <c r="A379" s="661" t="s">
        <v>4590</v>
      </c>
      <c r="B379" s="662" t="s">
        <v>4333</v>
      </c>
      <c r="C379" s="662" t="s">
        <v>4722</v>
      </c>
      <c r="D379" s="662" t="s">
        <v>1850</v>
      </c>
      <c r="E379" s="662" t="s">
        <v>1851</v>
      </c>
      <c r="F379" s="665"/>
      <c r="G379" s="665"/>
      <c r="H379" s="678"/>
      <c r="I379" s="665">
        <v>2</v>
      </c>
      <c r="J379" s="665">
        <v>0</v>
      </c>
      <c r="K379" s="678"/>
      <c r="L379" s="665">
        <v>2</v>
      </c>
      <c r="M379" s="666">
        <v>0</v>
      </c>
    </row>
    <row r="380" spans="1:13" ht="14.4" customHeight="1" x14ac:dyDescent="0.3">
      <c r="A380" s="661" t="s">
        <v>4590</v>
      </c>
      <c r="B380" s="662" t="s">
        <v>4333</v>
      </c>
      <c r="C380" s="662" t="s">
        <v>5695</v>
      </c>
      <c r="D380" s="662" t="s">
        <v>1850</v>
      </c>
      <c r="E380" s="662" t="s">
        <v>5696</v>
      </c>
      <c r="F380" s="665"/>
      <c r="G380" s="665"/>
      <c r="H380" s="678"/>
      <c r="I380" s="665">
        <v>2</v>
      </c>
      <c r="J380" s="665">
        <v>0</v>
      </c>
      <c r="K380" s="678"/>
      <c r="L380" s="665">
        <v>2</v>
      </c>
      <c r="M380" s="666">
        <v>0</v>
      </c>
    </row>
    <row r="381" spans="1:13" ht="14.4" customHeight="1" x14ac:dyDescent="0.3">
      <c r="A381" s="661" t="s">
        <v>4590</v>
      </c>
      <c r="B381" s="662" t="s">
        <v>4336</v>
      </c>
      <c r="C381" s="662" t="s">
        <v>5658</v>
      </c>
      <c r="D381" s="662" t="s">
        <v>4337</v>
      </c>
      <c r="E381" s="662" t="s">
        <v>5659</v>
      </c>
      <c r="F381" s="665"/>
      <c r="G381" s="665"/>
      <c r="H381" s="678">
        <v>0</v>
      </c>
      <c r="I381" s="665">
        <v>4</v>
      </c>
      <c r="J381" s="665">
        <v>461.08</v>
      </c>
      <c r="K381" s="678">
        <v>1</v>
      </c>
      <c r="L381" s="665">
        <v>4</v>
      </c>
      <c r="M381" s="666">
        <v>461.08</v>
      </c>
    </row>
    <row r="382" spans="1:13" ht="14.4" customHeight="1" x14ac:dyDescent="0.3">
      <c r="A382" s="661" t="s">
        <v>4590</v>
      </c>
      <c r="B382" s="662" t="s">
        <v>4346</v>
      </c>
      <c r="C382" s="662" t="s">
        <v>5277</v>
      </c>
      <c r="D382" s="662" t="s">
        <v>1867</v>
      </c>
      <c r="E382" s="662" t="s">
        <v>5278</v>
      </c>
      <c r="F382" s="665"/>
      <c r="G382" s="665"/>
      <c r="H382" s="678">
        <v>0</v>
      </c>
      <c r="I382" s="665">
        <v>1</v>
      </c>
      <c r="J382" s="665">
        <v>172.85</v>
      </c>
      <c r="K382" s="678">
        <v>1</v>
      </c>
      <c r="L382" s="665">
        <v>1</v>
      </c>
      <c r="M382" s="666">
        <v>172.85</v>
      </c>
    </row>
    <row r="383" spans="1:13" ht="14.4" customHeight="1" x14ac:dyDescent="0.3">
      <c r="A383" s="661" t="s">
        <v>4590</v>
      </c>
      <c r="B383" s="662" t="s">
        <v>4346</v>
      </c>
      <c r="C383" s="662" t="s">
        <v>5122</v>
      </c>
      <c r="D383" s="662" t="s">
        <v>5123</v>
      </c>
      <c r="E383" s="662" t="s">
        <v>5124</v>
      </c>
      <c r="F383" s="665">
        <v>4</v>
      </c>
      <c r="G383" s="665">
        <v>156.80000000000001</v>
      </c>
      <c r="H383" s="678">
        <v>1</v>
      </c>
      <c r="I383" s="665"/>
      <c r="J383" s="665"/>
      <c r="K383" s="678">
        <v>0</v>
      </c>
      <c r="L383" s="665">
        <v>4</v>
      </c>
      <c r="M383" s="666">
        <v>156.80000000000001</v>
      </c>
    </row>
    <row r="384" spans="1:13" ht="14.4" customHeight="1" x14ac:dyDescent="0.3">
      <c r="A384" s="661" t="s">
        <v>4590</v>
      </c>
      <c r="B384" s="662" t="s">
        <v>4346</v>
      </c>
      <c r="C384" s="662" t="s">
        <v>5676</v>
      </c>
      <c r="D384" s="662" t="s">
        <v>5677</v>
      </c>
      <c r="E384" s="662" t="s">
        <v>4348</v>
      </c>
      <c r="F384" s="665">
        <v>3</v>
      </c>
      <c r="G384" s="665">
        <v>220.35000000000002</v>
      </c>
      <c r="H384" s="678">
        <v>1</v>
      </c>
      <c r="I384" s="665"/>
      <c r="J384" s="665"/>
      <c r="K384" s="678">
        <v>0</v>
      </c>
      <c r="L384" s="665">
        <v>3</v>
      </c>
      <c r="M384" s="666">
        <v>220.35000000000002</v>
      </c>
    </row>
    <row r="385" spans="1:13" ht="14.4" customHeight="1" x14ac:dyDescent="0.3">
      <c r="A385" s="661" t="s">
        <v>4590</v>
      </c>
      <c r="B385" s="662" t="s">
        <v>4346</v>
      </c>
      <c r="C385" s="662" t="s">
        <v>5675</v>
      </c>
      <c r="D385" s="662" t="s">
        <v>5123</v>
      </c>
      <c r="E385" s="662" t="s">
        <v>5518</v>
      </c>
      <c r="F385" s="665">
        <v>2</v>
      </c>
      <c r="G385" s="665">
        <v>0</v>
      </c>
      <c r="H385" s="678"/>
      <c r="I385" s="665"/>
      <c r="J385" s="665"/>
      <c r="K385" s="678"/>
      <c r="L385" s="665">
        <v>2</v>
      </c>
      <c r="M385" s="666">
        <v>0</v>
      </c>
    </row>
    <row r="386" spans="1:13" ht="14.4" customHeight="1" x14ac:dyDescent="0.3">
      <c r="A386" s="661" t="s">
        <v>4590</v>
      </c>
      <c r="B386" s="662" t="s">
        <v>4349</v>
      </c>
      <c r="C386" s="662" t="s">
        <v>5624</v>
      </c>
      <c r="D386" s="662" t="s">
        <v>5625</v>
      </c>
      <c r="E386" s="662" t="s">
        <v>1717</v>
      </c>
      <c r="F386" s="665">
        <v>10</v>
      </c>
      <c r="G386" s="665">
        <v>462.5</v>
      </c>
      <c r="H386" s="678">
        <v>1</v>
      </c>
      <c r="I386" s="665"/>
      <c r="J386" s="665"/>
      <c r="K386" s="678">
        <v>0</v>
      </c>
      <c r="L386" s="665">
        <v>10</v>
      </c>
      <c r="M386" s="666">
        <v>462.5</v>
      </c>
    </row>
    <row r="387" spans="1:13" ht="14.4" customHeight="1" x14ac:dyDescent="0.3">
      <c r="A387" s="661" t="s">
        <v>4590</v>
      </c>
      <c r="B387" s="662" t="s">
        <v>4350</v>
      </c>
      <c r="C387" s="662" t="s">
        <v>1895</v>
      </c>
      <c r="D387" s="662" t="s">
        <v>1896</v>
      </c>
      <c r="E387" s="662" t="s">
        <v>4351</v>
      </c>
      <c r="F387" s="665"/>
      <c r="G387" s="665"/>
      <c r="H387" s="678">
        <v>0</v>
      </c>
      <c r="I387" s="665">
        <v>1</v>
      </c>
      <c r="J387" s="665">
        <v>93.75</v>
      </c>
      <c r="K387" s="678">
        <v>1</v>
      </c>
      <c r="L387" s="665">
        <v>1</v>
      </c>
      <c r="M387" s="666">
        <v>93.75</v>
      </c>
    </row>
    <row r="388" spans="1:13" ht="14.4" customHeight="1" x14ac:dyDescent="0.3">
      <c r="A388" s="661" t="s">
        <v>4590</v>
      </c>
      <c r="B388" s="662" t="s">
        <v>4350</v>
      </c>
      <c r="C388" s="662" t="s">
        <v>1898</v>
      </c>
      <c r="D388" s="662" t="s">
        <v>1899</v>
      </c>
      <c r="E388" s="662" t="s">
        <v>4352</v>
      </c>
      <c r="F388" s="665"/>
      <c r="G388" s="665"/>
      <c r="H388" s="678">
        <v>0</v>
      </c>
      <c r="I388" s="665">
        <v>2</v>
      </c>
      <c r="J388" s="665">
        <v>369.48</v>
      </c>
      <c r="K388" s="678">
        <v>1</v>
      </c>
      <c r="L388" s="665">
        <v>2</v>
      </c>
      <c r="M388" s="666">
        <v>369.48</v>
      </c>
    </row>
    <row r="389" spans="1:13" ht="14.4" customHeight="1" x14ac:dyDescent="0.3">
      <c r="A389" s="661" t="s">
        <v>4590</v>
      </c>
      <c r="B389" s="662" t="s">
        <v>4350</v>
      </c>
      <c r="C389" s="662" t="s">
        <v>1990</v>
      </c>
      <c r="D389" s="662" t="s">
        <v>4353</v>
      </c>
      <c r="E389" s="662" t="s">
        <v>4354</v>
      </c>
      <c r="F389" s="665"/>
      <c r="G389" s="665"/>
      <c r="H389" s="678">
        <v>0</v>
      </c>
      <c r="I389" s="665">
        <v>10</v>
      </c>
      <c r="J389" s="665">
        <v>1206.0999999999999</v>
      </c>
      <c r="K389" s="678">
        <v>1</v>
      </c>
      <c r="L389" s="665">
        <v>10</v>
      </c>
      <c r="M389" s="666">
        <v>1206.0999999999999</v>
      </c>
    </row>
    <row r="390" spans="1:13" ht="14.4" customHeight="1" x14ac:dyDescent="0.3">
      <c r="A390" s="661" t="s">
        <v>4590</v>
      </c>
      <c r="B390" s="662" t="s">
        <v>4350</v>
      </c>
      <c r="C390" s="662" t="s">
        <v>1909</v>
      </c>
      <c r="D390" s="662" t="s">
        <v>4355</v>
      </c>
      <c r="E390" s="662" t="s">
        <v>1130</v>
      </c>
      <c r="F390" s="665"/>
      <c r="G390" s="665"/>
      <c r="H390" s="678">
        <v>0</v>
      </c>
      <c r="I390" s="665">
        <v>13</v>
      </c>
      <c r="J390" s="665">
        <v>2401.62</v>
      </c>
      <c r="K390" s="678">
        <v>1</v>
      </c>
      <c r="L390" s="665">
        <v>13</v>
      </c>
      <c r="M390" s="666">
        <v>2401.62</v>
      </c>
    </row>
    <row r="391" spans="1:13" ht="14.4" customHeight="1" x14ac:dyDescent="0.3">
      <c r="A391" s="661" t="s">
        <v>4590</v>
      </c>
      <c r="B391" s="662" t="s">
        <v>4356</v>
      </c>
      <c r="C391" s="662" t="s">
        <v>2025</v>
      </c>
      <c r="D391" s="662" t="s">
        <v>1821</v>
      </c>
      <c r="E391" s="662" t="s">
        <v>4362</v>
      </c>
      <c r="F391" s="665"/>
      <c r="G391" s="665"/>
      <c r="H391" s="678">
        <v>0</v>
      </c>
      <c r="I391" s="665">
        <v>5</v>
      </c>
      <c r="J391" s="665">
        <v>2716.95</v>
      </c>
      <c r="K391" s="678">
        <v>1</v>
      </c>
      <c r="L391" s="665">
        <v>5</v>
      </c>
      <c r="M391" s="666">
        <v>2716.95</v>
      </c>
    </row>
    <row r="392" spans="1:13" ht="14.4" customHeight="1" x14ac:dyDescent="0.3">
      <c r="A392" s="661" t="s">
        <v>4590</v>
      </c>
      <c r="B392" s="662" t="s">
        <v>4356</v>
      </c>
      <c r="C392" s="662" t="s">
        <v>1820</v>
      </c>
      <c r="D392" s="662" t="s">
        <v>1821</v>
      </c>
      <c r="E392" s="662" t="s">
        <v>4360</v>
      </c>
      <c r="F392" s="665"/>
      <c r="G392" s="665"/>
      <c r="H392" s="678">
        <v>0</v>
      </c>
      <c r="I392" s="665">
        <v>1</v>
      </c>
      <c r="J392" s="665">
        <v>815.1</v>
      </c>
      <c r="K392" s="678">
        <v>1</v>
      </c>
      <c r="L392" s="665">
        <v>1</v>
      </c>
      <c r="M392" s="666">
        <v>815.1</v>
      </c>
    </row>
    <row r="393" spans="1:13" ht="14.4" customHeight="1" x14ac:dyDescent="0.3">
      <c r="A393" s="661" t="s">
        <v>4590</v>
      </c>
      <c r="B393" s="662" t="s">
        <v>4356</v>
      </c>
      <c r="C393" s="662" t="s">
        <v>1878</v>
      </c>
      <c r="D393" s="662" t="s">
        <v>1879</v>
      </c>
      <c r="E393" s="662" t="s">
        <v>4357</v>
      </c>
      <c r="F393" s="665"/>
      <c r="G393" s="665"/>
      <c r="H393" s="678">
        <v>0</v>
      </c>
      <c r="I393" s="665">
        <v>5</v>
      </c>
      <c r="J393" s="665">
        <v>6928.0999999999995</v>
      </c>
      <c r="K393" s="678">
        <v>1</v>
      </c>
      <c r="L393" s="665">
        <v>5</v>
      </c>
      <c r="M393" s="666">
        <v>6928.0999999999995</v>
      </c>
    </row>
    <row r="394" spans="1:13" ht="14.4" customHeight="1" x14ac:dyDescent="0.3">
      <c r="A394" s="661" t="s">
        <v>4590</v>
      </c>
      <c r="B394" s="662" t="s">
        <v>4356</v>
      </c>
      <c r="C394" s="662" t="s">
        <v>1885</v>
      </c>
      <c r="D394" s="662" t="s">
        <v>1879</v>
      </c>
      <c r="E394" s="662" t="s">
        <v>4358</v>
      </c>
      <c r="F394" s="665"/>
      <c r="G394" s="665"/>
      <c r="H394" s="678">
        <v>0</v>
      </c>
      <c r="I394" s="665">
        <v>3</v>
      </c>
      <c r="J394" s="665">
        <v>6928.08</v>
      </c>
      <c r="K394" s="678">
        <v>1</v>
      </c>
      <c r="L394" s="665">
        <v>3</v>
      </c>
      <c r="M394" s="666">
        <v>6928.08</v>
      </c>
    </row>
    <row r="395" spans="1:13" ht="14.4" customHeight="1" x14ac:dyDescent="0.3">
      <c r="A395" s="661" t="s">
        <v>4590</v>
      </c>
      <c r="B395" s="662" t="s">
        <v>4365</v>
      </c>
      <c r="C395" s="662" t="s">
        <v>2099</v>
      </c>
      <c r="D395" s="662" t="s">
        <v>2100</v>
      </c>
      <c r="E395" s="662" t="s">
        <v>2101</v>
      </c>
      <c r="F395" s="665"/>
      <c r="G395" s="665"/>
      <c r="H395" s="678">
        <v>0</v>
      </c>
      <c r="I395" s="665">
        <v>5</v>
      </c>
      <c r="J395" s="665">
        <v>467.15000000000003</v>
      </c>
      <c r="K395" s="678">
        <v>1</v>
      </c>
      <c r="L395" s="665">
        <v>5</v>
      </c>
      <c r="M395" s="666">
        <v>467.15000000000003</v>
      </c>
    </row>
    <row r="396" spans="1:13" ht="14.4" customHeight="1" x14ac:dyDescent="0.3">
      <c r="A396" s="661" t="s">
        <v>4590</v>
      </c>
      <c r="B396" s="662" t="s">
        <v>4365</v>
      </c>
      <c r="C396" s="662" t="s">
        <v>4874</v>
      </c>
      <c r="D396" s="662" t="s">
        <v>3032</v>
      </c>
      <c r="E396" s="662" t="s">
        <v>3041</v>
      </c>
      <c r="F396" s="665">
        <v>1</v>
      </c>
      <c r="G396" s="665">
        <v>0</v>
      </c>
      <c r="H396" s="678"/>
      <c r="I396" s="665"/>
      <c r="J396" s="665"/>
      <c r="K396" s="678"/>
      <c r="L396" s="665">
        <v>1</v>
      </c>
      <c r="M396" s="666">
        <v>0</v>
      </c>
    </row>
    <row r="397" spans="1:13" ht="14.4" customHeight="1" x14ac:dyDescent="0.3">
      <c r="A397" s="661" t="s">
        <v>4590</v>
      </c>
      <c r="B397" s="662" t="s">
        <v>4365</v>
      </c>
      <c r="C397" s="662" t="s">
        <v>2118</v>
      </c>
      <c r="D397" s="662" t="s">
        <v>2100</v>
      </c>
      <c r="E397" s="662" t="s">
        <v>2119</v>
      </c>
      <c r="F397" s="665"/>
      <c r="G397" s="665"/>
      <c r="H397" s="678">
        <v>0</v>
      </c>
      <c r="I397" s="665">
        <v>35</v>
      </c>
      <c r="J397" s="665">
        <v>6540.4499999999989</v>
      </c>
      <c r="K397" s="678">
        <v>1</v>
      </c>
      <c r="L397" s="665">
        <v>35</v>
      </c>
      <c r="M397" s="666">
        <v>6540.4499999999989</v>
      </c>
    </row>
    <row r="398" spans="1:13" ht="14.4" customHeight="1" x14ac:dyDescent="0.3">
      <c r="A398" s="661" t="s">
        <v>4590</v>
      </c>
      <c r="B398" s="662" t="s">
        <v>4366</v>
      </c>
      <c r="C398" s="662" t="s">
        <v>1023</v>
      </c>
      <c r="D398" s="662" t="s">
        <v>1024</v>
      </c>
      <c r="E398" s="662" t="s">
        <v>4367</v>
      </c>
      <c r="F398" s="665"/>
      <c r="G398" s="665"/>
      <c r="H398" s="678">
        <v>0</v>
      </c>
      <c r="I398" s="665">
        <v>8</v>
      </c>
      <c r="J398" s="665">
        <v>16210.56</v>
      </c>
      <c r="K398" s="678">
        <v>1</v>
      </c>
      <c r="L398" s="665">
        <v>8</v>
      </c>
      <c r="M398" s="666">
        <v>16210.56</v>
      </c>
    </row>
    <row r="399" spans="1:13" ht="14.4" customHeight="1" x14ac:dyDescent="0.3">
      <c r="A399" s="661" t="s">
        <v>4590</v>
      </c>
      <c r="B399" s="662" t="s">
        <v>4366</v>
      </c>
      <c r="C399" s="662" t="s">
        <v>4690</v>
      </c>
      <c r="D399" s="662" t="s">
        <v>4691</v>
      </c>
      <c r="E399" s="662" t="s">
        <v>4692</v>
      </c>
      <c r="F399" s="665"/>
      <c r="G399" s="665"/>
      <c r="H399" s="678">
        <v>0</v>
      </c>
      <c r="I399" s="665">
        <v>3</v>
      </c>
      <c r="J399" s="665">
        <v>6078.96</v>
      </c>
      <c r="K399" s="678">
        <v>1</v>
      </c>
      <c r="L399" s="665">
        <v>3</v>
      </c>
      <c r="M399" s="666">
        <v>6078.96</v>
      </c>
    </row>
    <row r="400" spans="1:13" ht="14.4" customHeight="1" x14ac:dyDescent="0.3">
      <c r="A400" s="661" t="s">
        <v>4590</v>
      </c>
      <c r="B400" s="662" t="s">
        <v>4371</v>
      </c>
      <c r="C400" s="662" t="s">
        <v>1794</v>
      </c>
      <c r="D400" s="662" t="s">
        <v>1795</v>
      </c>
      <c r="E400" s="662" t="s">
        <v>4373</v>
      </c>
      <c r="F400" s="665"/>
      <c r="G400" s="665"/>
      <c r="H400" s="678">
        <v>0</v>
      </c>
      <c r="I400" s="665">
        <v>5</v>
      </c>
      <c r="J400" s="665">
        <v>360</v>
      </c>
      <c r="K400" s="678">
        <v>1</v>
      </c>
      <c r="L400" s="665">
        <v>5</v>
      </c>
      <c r="M400" s="666">
        <v>360</v>
      </c>
    </row>
    <row r="401" spans="1:13" ht="14.4" customHeight="1" x14ac:dyDescent="0.3">
      <c r="A401" s="661" t="s">
        <v>4590</v>
      </c>
      <c r="B401" s="662" t="s">
        <v>4371</v>
      </c>
      <c r="C401" s="662" t="s">
        <v>1798</v>
      </c>
      <c r="D401" s="662" t="s">
        <v>1795</v>
      </c>
      <c r="E401" s="662" t="s">
        <v>4374</v>
      </c>
      <c r="F401" s="665"/>
      <c r="G401" s="665"/>
      <c r="H401" s="678">
        <v>0</v>
      </c>
      <c r="I401" s="665">
        <v>17</v>
      </c>
      <c r="J401" s="665">
        <v>2448.17</v>
      </c>
      <c r="K401" s="678">
        <v>1</v>
      </c>
      <c r="L401" s="665">
        <v>17</v>
      </c>
      <c r="M401" s="666">
        <v>2448.17</v>
      </c>
    </row>
    <row r="402" spans="1:13" ht="14.4" customHeight="1" x14ac:dyDescent="0.3">
      <c r="A402" s="661" t="s">
        <v>4590</v>
      </c>
      <c r="B402" s="662" t="s">
        <v>6013</v>
      </c>
      <c r="C402" s="662" t="s">
        <v>5686</v>
      </c>
      <c r="D402" s="662" t="s">
        <v>5687</v>
      </c>
      <c r="E402" s="662" t="s">
        <v>5688</v>
      </c>
      <c r="F402" s="665">
        <v>3</v>
      </c>
      <c r="G402" s="665">
        <v>1377.9</v>
      </c>
      <c r="H402" s="678">
        <v>1</v>
      </c>
      <c r="I402" s="665"/>
      <c r="J402" s="665"/>
      <c r="K402" s="678">
        <v>0</v>
      </c>
      <c r="L402" s="665">
        <v>3</v>
      </c>
      <c r="M402" s="666">
        <v>1377.9</v>
      </c>
    </row>
    <row r="403" spans="1:13" ht="14.4" customHeight="1" x14ac:dyDescent="0.3">
      <c r="A403" s="661" t="s">
        <v>4590</v>
      </c>
      <c r="B403" s="662" t="s">
        <v>4377</v>
      </c>
      <c r="C403" s="662" t="s">
        <v>1853</v>
      </c>
      <c r="D403" s="662" t="s">
        <v>1854</v>
      </c>
      <c r="E403" s="662" t="s">
        <v>1620</v>
      </c>
      <c r="F403" s="665"/>
      <c r="G403" s="665"/>
      <c r="H403" s="678">
        <v>0</v>
      </c>
      <c r="I403" s="665">
        <v>7</v>
      </c>
      <c r="J403" s="665">
        <v>458.78000000000003</v>
      </c>
      <c r="K403" s="678">
        <v>1</v>
      </c>
      <c r="L403" s="665">
        <v>7</v>
      </c>
      <c r="M403" s="666">
        <v>458.78000000000003</v>
      </c>
    </row>
    <row r="404" spans="1:13" ht="14.4" customHeight="1" x14ac:dyDescent="0.3">
      <c r="A404" s="661" t="s">
        <v>4590</v>
      </c>
      <c r="B404" s="662" t="s">
        <v>4377</v>
      </c>
      <c r="C404" s="662" t="s">
        <v>1856</v>
      </c>
      <c r="D404" s="662" t="s">
        <v>1854</v>
      </c>
      <c r="E404" s="662" t="s">
        <v>1857</v>
      </c>
      <c r="F404" s="665"/>
      <c r="G404" s="665"/>
      <c r="H404" s="678">
        <v>0</v>
      </c>
      <c r="I404" s="665">
        <v>7</v>
      </c>
      <c r="J404" s="665">
        <v>1605.66</v>
      </c>
      <c r="K404" s="678">
        <v>1</v>
      </c>
      <c r="L404" s="665">
        <v>7</v>
      </c>
      <c r="M404" s="666">
        <v>1605.66</v>
      </c>
    </row>
    <row r="405" spans="1:13" ht="14.4" customHeight="1" x14ac:dyDescent="0.3">
      <c r="A405" s="661" t="s">
        <v>4590</v>
      </c>
      <c r="B405" s="662" t="s">
        <v>4378</v>
      </c>
      <c r="C405" s="662" t="s">
        <v>5298</v>
      </c>
      <c r="D405" s="662" t="s">
        <v>1843</v>
      </c>
      <c r="E405" s="662" t="s">
        <v>1917</v>
      </c>
      <c r="F405" s="665">
        <v>5</v>
      </c>
      <c r="G405" s="665">
        <v>526.59999999999991</v>
      </c>
      <c r="H405" s="678">
        <v>0.55555555555555558</v>
      </c>
      <c r="I405" s="665">
        <v>4</v>
      </c>
      <c r="J405" s="665">
        <v>421.28</v>
      </c>
      <c r="K405" s="678">
        <v>0.44444444444444448</v>
      </c>
      <c r="L405" s="665">
        <v>9</v>
      </c>
      <c r="M405" s="666">
        <v>947.87999999999988</v>
      </c>
    </row>
    <row r="406" spans="1:13" ht="14.4" customHeight="1" x14ac:dyDescent="0.3">
      <c r="A406" s="661" t="s">
        <v>4590</v>
      </c>
      <c r="B406" s="662" t="s">
        <v>4378</v>
      </c>
      <c r="C406" s="662" t="s">
        <v>4754</v>
      </c>
      <c r="D406" s="662" t="s">
        <v>1846</v>
      </c>
      <c r="E406" s="662" t="s">
        <v>2016</v>
      </c>
      <c r="F406" s="665"/>
      <c r="G406" s="665"/>
      <c r="H406" s="678">
        <v>0</v>
      </c>
      <c r="I406" s="665">
        <v>2</v>
      </c>
      <c r="J406" s="665">
        <v>421.32</v>
      </c>
      <c r="K406" s="678">
        <v>1</v>
      </c>
      <c r="L406" s="665">
        <v>2</v>
      </c>
      <c r="M406" s="666">
        <v>421.32</v>
      </c>
    </row>
    <row r="407" spans="1:13" ht="14.4" customHeight="1" x14ac:dyDescent="0.3">
      <c r="A407" s="661" t="s">
        <v>4590</v>
      </c>
      <c r="B407" s="662" t="s">
        <v>4378</v>
      </c>
      <c r="C407" s="662" t="s">
        <v>4682</v>
      </c>
      <c r="D407" s="662" t="s">
        <v>4683</v>
      </c>
      <c r="E407" s="662" t="s">
        <v>4684</v>
      </c>
      <c r="F407" s="665">
        <v>26</v>
      </c>
      <c r="G407" s="665">
        <v>425.87999999999994</v>
      </c>
      <c r="H407" s="678">
        <v>1</v>
      </c>
      <c r="I407" s="665"/>
      <c r="J407" s="665"/>
      <c r="K407" s="678">
        <v>0</v>
      </c>
      <c r="L407" s="665">
        <v>26</v>
      </c>
      <c r="M407" s="666">
        <v>425.87999999999994</v>
      </c>
    </row>
    <row r="408" spans="1:13" ht="14.4" customHeight="1" x14ac:dyDescent="0.3">
      <c r="A408" s="661" t="s">
        <v>4590</v>
      </c>
      <c r="B408" s="662" t="s">
        <v>4378</v>
      </c>
      <c r="C408" s="662" t="s">
        <v>5586</v>
      </c>
      <c r="D408" s="662" t="s">
        <v>5587</v>
      </c>
      <c r="E408" s="662" t="s">
        <v>4965</v>
      </c>
      <c r="F408" s="665">
        <v>16</v>
      </c>
      <c r="G408" s="665">
        <v>524.16</v>
      </c>
      <c r="H408" s="678">
        <v>1</v>
      </c>
      <c r="I408" s="665"/>
      <c r="J408" s="665"/>
      <c r="K408" s="678">
        <v>0</v>
      </c>
      <c r="L408" s="665">
        <v>16</v>
      </c>
      <c r="M408" s="666">
        <v>524.16</v>
      </c>
    </row>
    <row r="409" spans="1:13" ht="14.4" customHeight="1" x14ac:dyDescent="0.3">
      <c r="A409" s="661" t="s">
        <v>4590</v>
      </c>
      <c r="B409" s="662" t="s">
        <v>4378</v>
      </c>
      <c r="C409" s="662" t="s">
        <v>5588</v>
      </c>
      <c r="D409" s="662" t="s">
        <v>5587</v>
      </c>
      <c r="E409" s="662" t="s">
        <v>5589</v>
      </c>
      <c r="F409" s="665">
        <v>3</v>
      </c>
      <c r="G409" s="665">
        <v>0</v>
      </c>
      <c r="H409" s="678"/>
      <c r="I409" s="665"/>
      <c r="J409" s="665"/>
      <c r="K409" s="678"/>
      <c r="L409" s="665">
        <v>3</v>
      </c>
      <c r="M409" s="666">
        <v>0</v>
      </c>
    </row>
    <row r="410" spans="1:13" ht="14.4" customHeight="1" x14ac:dyDescent="0.3">
      <c r="A410" s="661" t="s">
        <v>4590</v>
      </c>
      <c r="B410" s="662" t="s">
        <v>4378</v>
      </c>
      <c r="C410" s="662" t="s">
        <v>1842</v>
      </c>
      <c r="D410" s="662" t="s">
        <v>1843</v>
      </c>
      <c r="E410" s="662" t="s">
        <v>1402</v>
      </c>
      <c r="F410" s="665"/>
      <c r="G410" s="665"/>
      <c r="H410" s="678">
        <v>0</v>
      </c>
      <c r="I410" s="665">
        <v>48</v>
      </c>
      <c r="J410" s="665">
        <v>1685.2800000000004</v>
      </c>
      <c r="K410" s="678">
        <v>1</v>
      </c>
      <c r="L410" s="665">
        <v>48</v>
      </c>
      <c r="M410" s="666">
        <v>1685.2800000000004</v>
      </c>
    </row>
    <row r="411" spans="1:13" ht="14.4" customHeight="1" x14ac:dyDescent="0.3">
      <c r="A411" s="661" t="s">
        <v>4590</v>
      </c>
      <c r="B411" s="662" t="s">
        <v>4378</v>
      </c>
      <c r="C411" s="662" t="s">
        <v>1845</v>
      </c>
      <c r="D411" s="662" t="s">
        <v>1846</v>
      </c>
      <c r="E411" s="662" t="s">
        <v>1847</v>
      </c>
      <c r="F411" s="665"/>
      <c r="G411" s="665"/>
      <c r="H411" s="678">
        <v>0</v>
      </c>
      <c r="I411" s="665">
        <v>10</v>
      </c>
      <c r="J411" s="665">
        <v>702.30000000000007</v>
      </c>
      <c r="K411" s="678">
        <v>1</v>
      </c>
      <c r="L411" s="665">
        <v>10</v>
      </c>
      <c r="M411" s="666">
        <v>702.30000000000007</v>
      </c>
    </row>
    <row r="412" spans="1:13" ht="14.4" customHeight="1" x14ac:dyDescent="0.3">
      <c r="A412" s="661" t="s">
        <v>4590</v>
      </c>
      <c r="B412" s="662" t="s">
        <v>4380</v>
      </c>
      <c r="C412" s="662" t="s">
        <v>2006</v>
      </c>
      <c r="D412" s="662" t="s">
        <v>2007</v>
      </c>
      <c r="E412" s="662" t="s">
        <v>1610</v>
      </c>
      <c r="F412" s="665"/>
      <c r="G412" s="665"/>
      <c r="H412" s="678">
        <v>0</v>
      </c>
      <c r="I412" s="665">
        <v>4</v>
      </c>
      <c r="J412" s="665">
        <v>135.9</v>
      </c>
      <c r="K412" s="678">
        <v>1</v>
      </c>
      <c r="L412" s="665">
        <v>4</v>
      </c>
      <c r="M412" s="666">
        <v>135.9</v>
      </c>
    </row>
    <row r="413" spans="1:13" ht="14.4" customHeight="1" x14ac:dyDescent="0.3">
      <c r="A413" s="661" t="s">
        <v>4590</v>
      </c>
      <c r="B413" s="662" t="s">
        <v>4380</v>
      </c>
      <c r="C413" s="662" t="s">
        <v>2074</v>
      </c>
      <c r="D413" s="662" t="s">
        <v>2007</v>
      </c>
      <c r="E413" s="662" t="s">
        <v>2075</v>
      </c>
      <c r="F413" s="665"/>
      <c r="G413" s="665"/>
      <c r="H413" s="678">
        <v>0</v>
      </c>
      <c r="I413" s="665">
        <v>2</v>
      </c>
      <c r="J413" s="665">
        <v>245.74</v>
      </c>
      <c r="K413" s="678">
        <v>1</v>
      </c>
      <c r="L413" s="665">
        <v>2</v>
      </c>
      <c r="M413" s="666">
        <v>245.74</v>
      </c>
    </row>
    <row r="414" spans="1:13" ht="14.4" customHeight="1" x14ac:dyDescent="0.3">
      <c r="A414" s="661" t="s">
        <v>4590</v>
      </c>
      <c r="B414" s="662" t="s">
        <v>4381</v>
      </c>
      <c r="C414" s="662" t="s">
        <v>2083</v>
      </c>
      <c r="D414" s="662" t="s">
        <v>2084</v>
      </c>
      <c r="E414" s="662" t="s">
        <v>4382</v>
      </c>
      <c r="F414" s="665"/>
      <c r="G414" s="665"/>
      <c r="H414" s="678">
        <v>0</v>
      </c>
      <c r="I414" s="665">
        <v>1</v>
      </c>
      <c r="J414" s="665">
        <v>251.52</v>
      </c>
      <c r="K414" s="678">
        <v>1</v>
      </c>
      <c r="L414" s="665">
        <v>1</v>
      </c>
      <c r="M414" s="666">
        <v>251.52</v>
      </c>
    </row>
    <row r="415" spans="1:13" ht="14.4" customHeight="1" x14ac:dyDescent="0.3">
      <c r="A415" s="661" t="s">
        <v>4590</v>
      </c>
      <c r="B415" s="662" t="s">
        <v>4381</v>
      </c>
      <c r="C415" s="662" t="s">
        <v>5436</v>
      </c>
      <c r="D415" s="662" t="s">
        <v>2084</v>
      </c>
      <c r="E415" s="662" t="s">
        <v>5437</v>
      </c>
      <c r="F415" s="665"/>
      <c r="G415" s="665"/>
      <c r="H415" s="678">
        <v>0</v>
      </c>
      <c r="I415" s="665">
        <v>2</v>
      </c>
      <c r="J415" s="665">
        <v>1006.04</v>
      </c>
      <c r="K415" s="678">
        <v>1</v>
      </c>
      <c r="L415" s="665">
        <v>2</v>
      </c>
      <c r="M415" s="666">
        <v>1006.04</v>
      </c>
    </row>
    <row r="416" spans="1:13" ht="14.4" customHeight="1" x14ac:dyDescent="0.3">
      <c r="A416" s="661" t="s">
        <v>4590</v>
      </c>
      <c r="B416" s="662" t="s">
        <v>4381</v>
      </c>
      <c r="C416" s="662" t="s">
        <v>5774</v>
      </c>
      <c r="D416" s="662" t="s">
        <v>5775</v>
      </c>
      <c r="E416" s="662" t="s">
        <v>5435</v>
      </c>
      <c r="F416" s="665">
        <v>3</v>
      </c>
      <c r="G416" s="665">
        <v>1509.06</v>
      </c>
      <c r="H416" s="678">
        <v>1</v>
      </c>
      <c r="I416" s="665"/>
      <c r="J416" s="665"/>
      <c r="K416" s="678">
        <v>0</v>
      </c>
      <c r="L416" s="665">
        <v>3</v>
      </c>
      <c r="M416" s="666">
        <v>1509.06</v>
      </c>
    </row>
    <row r="417" spans="1:13" ht="14.4" customHeight="1" x14ac:dyDescent="0.3">
      <c r="A417" s="661" t="s">
        <v>4590</v>
      </c>
      <c r="B417" s="662" t="s">
        <v>4381</v>
      </c>
      <c r="C417" s="662" t="s">
        <v>5776</v>
      </c>
      <c r="D417" s="662" t="s">
        <v>5775</v>
      </c>
      <c r="E417" s="662" t="s">
        <v>5435</v>
      </c>
      <c r="F417" s="665">
        <v>1</v>
      </c>
      <c r="G417" s="665">
        <v>503.02</v>
      </c>
      <c r="H417" s="678">
        <v>1</v>
      </c>
      <c r="I417" s="665"/>
      <c r="J417" s="665"/>
      <c r="K417" s="678">
        <v>0</v>
      </c>
      <c r="L417" s="665">
        <v>1</v>
      </c>
      <c r="M417" s="666">
        <v>503.02</v>
      </c>
    </row>
    <row r="418" spans="1:13" ht="14.4" customHeight="1" x14ac:dyDescent="0.3">
      <c r="A418" s="661" t="s">
        <v>4590</v>
      </c>
      <c r="B418" s="662" t="s">
        <v>6018</v>
      </c>
      <c r="C418" s="662" t="s">
        <v>5666</v>
      </c>
      <c r="D418" s="662" t="s">
        <v>5667</v>
      </c>
      <c r="E418" s="662" t="s">
        <v>3128</v>
      </c>
      <c r="F418" s="665"/>
      <c r="G418" s="665"/>
      <c r="H418" s="678">
        <v>0</v>
      </c>
      <c r="I418" s="665">
        <v>1</v>
      </c>
      <c r="J418" s="665">
        <v>80.45</v>
      </c>
      <c r="K418" s="678">
        <v>1</v>
      </c>
      <c r="L418" s="665">
        <v>1</v>
      </c>
      <c r="M418" s="666">
        <v>80.45</v>
      </c>
    </row>
    <row r="419" spans="1:13" ht="14.4" customHeight="1" x14ac:dyDescent="0.3">
      <c r="A419" s="661" t="s">
        <v>4590</v>
      </c>
      <c r="B419" s="662" t="s">
        <v>4383</v>
      </c>
      <c r="C419" s="662" t="s">
        <v>1913</v>
      </c>
      <c r="D419" s="662" t="s">
        <v>1914</v>
      </c>
      <c r="E419" s="662" t="s">
        <v>1402</v>
      </c>
      <c r="F419" s="665"/>
      <c r="G419" s="665"/>
      <c r="H419" s="678">
        <v>0</v>
      </c>
      <c r="I419" s="665">
        <v>9</v>
      </c>
      <c r="J419" s="665">
        <v>434.43000000000006</v>
      </c>
      <c r="K419" s="678">
        <v>1</v>
      </c>
      <c r="L419" s="665">
        <v>9</v>
      </c>
      <c r="M419" s="666">
        <v>434.43000000000006</v>
      </c>
    </row>
    <row r="420" spans="1:13" ht="14.4" customHeight="1" x14ac:dyDescent="0.3">
      <c r="A420" s="661" t="s">
        <v>4590</v>
      </c>
      <c r="B420" s="662" t="s">
        <v>4383</v>
      </c>
      <c r="C420" s="662" t="s">
        <v>1916</v>
      </c>
      <c r="D420" s="662" t="s">
        <v>1914</v>
      </c>
      <c r="E420" s="662" t="s">
        <v>1917</v>
      </c>
      <c r="F420" s="665"/>
      <c r="G420" s="665"/>
      <c r="H420" s="678">
        <v>0</v>
      </c>
      <c r="I420" s="665">
        <v>13</v>
      </c>
      <c r="J420" s="665">
        <v>1882.5299999999997</v>
      </c>
      <c r="K420" s="678">
        <v>1</v>
      </c>
      <c r="L420" s="665">
        <v>13</v>
      </c>
      <c r="M420" s="666">
        <v>1882.5299999999997</v>
      </c>
    </row>
    <row r="421" spans="1:13" ht="14.4" customHeight="1" x14ac:dyDescent="0.3">
      <c r="A421" s="661" t="s">
        <v>4590</v>
      </c>
      <c r="B421" s="662" t="s">
        <v>4383</v>
      </c>
      <c r="C421" s="662" t="s">
        <v>2048</v>
      </c>
      <c r="D421" s="662" t="s">
        <v>2049</v>
      </c>
      <c r="E421" s="662" t="s">
        <v>2016</v>
      </c>
      <c r="F421" s="665"/>
      <c r="G421" s="665"/>
      <c r="H421" s="678">
        <v>0</v>
      </c>
      <c r="I421" s="665">
        <v>5</v>
      </c>
      <c r="J421" s="665">
        <v>1448.1</v>
      </c>
      <c r="K421" s="678">
        <v>1</v>
      </c>
      <c r="L421" s="665">
        <v>5</v>
      </c>
      <c r="M421" s="666">
        <v>1448.1</v>
      </c>
    </row>
    <row r="422" spans="1:13" ht="14.4" customHeight="1" x14ac:dyDescent="0.3">
      <c r="A422" s="661" t="s">
        <v>4590</v>
      </c>
      <c r="B422" s="662" t="s">
        <v>4383</v>
      </c>
      <c r="C422" s="662" t="s">
        <v>5700</v>
      </c>
      <c r="D422" s="662" t="s">
        <v>5701</v>
      </c>
      <c r="E422" s="662" t="s">
        <v>5585</v>
      </c>
      <c r="F422" s="665"/>
      <c r="G422" s="665"/>
      <c r="H422" s="678">
        <v>0</v>
      </c>
      <c r="I422" s="665">
        <v>5</v>
      </c>
      <c r="J422" s="665">
        <v>1608.9500000000003</v>
      </c>
      <c r="K422" s="678">
        <v>1</v>
      </c>
      <c r="L422" s="665">
        <v>5</v>
      </c>
      <c r="M422" s="666">
        <v>1608.9500000000003</v>
      </c>
    </row>
    <row r="423" spans="1:13" ht="14.4" customHeight="1" x14ac:dyDescent="0.3">
      <c r="A423" s="661" t="s">
        <v>4590</v>
      </c>
      <c r="B423" s="662" t="s">
        <v>4384</v>
      </c>
      <c r="C423" s="662" t="s">
        <v>1805</v>
      </c>
      <c r="D423" s="662" t="s">
        <v>4385</v>
      </c>
      <c r="E423" s="662" t="s">
        <v>1136</v>
      </c>
      <c r="F423" s="665"/>
      <c r="G423" s="665"/>
      <c r="H423" s="678">
        <v>0</v>
      </c>
      <c r="I423" s="665">
        <v>26</v>
      </c>
      <c r="J423" s="665">
        <v>2509.7800000000007</v>
      </c>
      <c r="K423" s="678">
        <v>1</v>
      </c>
      <c r="L423" s="665">
        <v>26</v>
      </c>
      <c r="M423" s="666">
        <v>2509.7800000000007</v>
      </c>
    </row>
    <row r="424" spans="1:13" ht="14.4" customHeight="1" x14ac:dyDescent="0.3">
      <c r="A424" s="661" t="s">
        <v>4590</v>
      </c>
      <c r="B424" s="662" t="s">
        <v>4384</v>
      </c>
      <c r="C424" s="662" t="s">
        <v>1775</v>
      </c>
      <c r="D424" s="662" t="s">
        <v>1776</v>
      </c>
      <c r="E424" s="662" t="s">
        <v>1777</v>
      </c>
      <c r="F424" s="665"/>
      <c r="G424" s="665"/>
      <c r="H424" s="678">
        <v>0</v>
      </c>
      <c r="I424" s="665">
        <v>35</v>
      </c>
      <c r="J424" s="665">
        <v>364.35</v>
      </c>
      <c r="K424" s="678">
        <v>1</v>
      </c>
      <c r="L424" s="665">
        <v>35</v>
      </c>
      <c r="M424" s="666">
        <v>364.35</v>
      </c>
    </row>
    <row r="425" spans="1:13" ht="14.4" customHeight="1" x14ac:dyDescent="0.3">
      <c r="A425" s="661" t="s">
        <v>4590</v>
      </c>
      <c r="B425" s="662" t="s">
        <v>4384</v>
      </c>
      <c r="C425" s="662" t="s">
        <v>1778</v>
      </c>
      <c r="D425" s="662" t="s">
        <v>1779</v>
      </c>
      <c r="E425" s="662" t="s">
        <v>1780</v>
      </c>
      <c r="F425" s="665"/>
      <c r="G425" s="665"/>
      <c r="H425" s="678">
        <v>0</v>
      </c>
      <c r="I425" s="665">
        <v>8</v>
      </c>
      <c r="J425" s="665">
        <v>128.72</v>
      </c>
      <c r="K425" s="678">
        <v>1</v>
      </c>
      <c r="L425" s="665">
        <v>8</v>
      </c>
      <c r="M425" s="666">
        <v>128.72</v>
      </c>
    </row>
    <row r="426" spans="1:13" ht="14.4" customHeight="1" x14ac:dyDescent="0.3">
      <c r="A426" s="661" t="s">
        <v>4590</v>
      </c>
      <c r="B426" s="662" t="s">
        <v>4384</v>
      </c>
      <c r="C426" s="662" t="s">
        <v>4763</v>
      </c>
      <c r="D426" s="662" t="s">
        <v>1779</v>
      </c>
      <c r="E426" s="662" t="s">
        <v>4764</v>
      </c>
      <c r="F426" s="665"/>
      <c r="G426" s="665"/>
      <c r="H426" s="678"/>
      <c r="I426" s="665">
        <v>2</v>
      </c>
      <c r="J426" s="665">
        <v>0</v>
      </c>
      <c r="K426" s="678"/>
      <c r="L426" s="665">
        <v>2</v>
      </c>
      <c r="M426" s="666">
        <v>0</v>
      </c>
    </row>
    <row r="427" spans="1:13" ht="14.4" customHeight="1" x14ac:dyDescent="0.3">
      <c r="A427" s="661" t="s">
        <v>4590</v>
      </c>
      <c r="B427" s="662" t="s">
        <v>4384</v>
      </c>
      <c r="C427" s="662" t="s">
        <v>4765</v>
      </c>
      <c r="D427" s="662" t="s">
        <v>4386</v>
      </c>
      <c r="E427" s="662" t="s">
        <v>4766</v>
      </c>
      <c r="F427" s="665"/>
      <c r="G427" s="665"/>
      <c r="H427" s="678">
        <v>0</v>
      </c>
      <c r="I427" s="665">
        <v>12</v>
      </c>
      <c r="J427" s="665">
        <v>482.70000000000005</v>
      </c>
      <c r="K427" s="678">
        <v>1</v>
      </c>
      <c r="L427" s="665">
        <v>12</v>
      </c>
      <c r="M427" s="666">
        <v>482.70000000000005</v>
      </c>
    </row>
    <row r="428" spans="1:13" ht="14.4" customHeight="1" x14ac:dyDescent="0.3">
      <c r="A428" s="661" t="s">
        <v>4590</v>
      </c>
      <c r="B428" s="662" t="s">
        <v>4387</v>
      </c>
      <c r="C428" s="662" t="s">
        <v>1919</v>
      </c>
      <c r="D428" s="662" t="s">
        <v>4388</v>
      </c>
      <c r="E428" s="662" t="s">
        <v>1276</v>
      </c>
      <c r="F428" s="665"/>
      <c r="G428" s="665"/>
      <c r="H428" s="678">
        <v>0</v>
      </c>
      <c r="I428" s="665">
        <v>1</v>
      </c>
      <c r="J428" s="665">
        <v>97.26</v>
      </c>
      <c r="K428" s="678">
        <v>1</v>
      </c>
      <c r="L428" s="665">
        <v>1</v>
      </c>
      <c r="M428" s="666">
        <v>97.26</v>
      </c>
    </row>
    <row r="429" spans="1:13" ht="14.4" customHeight="1" x14ac:dyDescent="0.3">
      <c r="A429" s="661" t="s">
        <v>4590</v>
      </c>
      <c r="B429" s="662" t="s">
        <v>4387</v>
      </c>
      <c r="C429" s="662" t="s">
        <v>1996</v>
      </c>
      <c r="D429" s="662" t="s">
        <v>4388</v>
      </c>
      <c r="E429" s="662" t="s">
        <v>1691</v>
      </c>
      <c r="F429" s="665"/>
      <c r="G429" s="665"/>
      <c r="H429" s="678">
        <v>0</v>
      </c>
      <c r="I429" s="665">
        <v>3</v>
      </c>
      <c r="J429" s="665">
        <v>875.46</v>
      </c>
      <c r="K429" s="678">
        <v>1</v>
      </c>
      <c r="L429" s="665">
        <v>3</v>
      </c>
      <c r="M429" s="666">
        <v>875.46</v>
      </c>
    </row>
    <row r="430" spans="1:13" ht="14.4" customHeight="1" x14ac:dyDescent="0.3">
      <c r="A430" s="661" t="s">
        <v>4590</v>
      </c>
      <c r="B430" s="662" t="s">
        <v>4387</v>
      </c>
      <c r="C430" s="662" t="s">
        <v>4649</v>
      </c>
      <c r="D430" s="662" t="s">
        <v>2055</v>
      </c>
      <c r="E430" s="662" t="s">
        <v>1276</v>
      </c>
      <c r="F430" s="665"/>
      <c r="G430" s="665"/>
      <c r="H430" s="678">
        <v>0</v>
      </c>
      <c r="I430" s="665">
        <v>1</v>
      </c>
      <c r="J430" s="665">
        <v>194.54</v>
      </c>
      <c r="K430" s="678">
        <v>1</v>
      </c>
      <c r="L430" s="665">
        <v>1</v>
      </c>
      <c r="M430" s="666">
        <v>194.54</v>
      </c>
    </row>
    <row r="431" spans="1:13" ht="14.4" customHeight="1" x14ac:dyDescent="0.3">
      <c r="A431" s="661" t="s">
        <v>4590</v>
      </c>
      <c r="B431" s="662" t="s">
        <v>4387</v>
      </c>
      <c r="C431" s="662" t="s">
        <v>2054</v>
      </c>
      <c r="D431" s="662" t="s">
        <v>2055</v>
      </c>
      <c r="E431" s="662" t="s">
        <v>1691</v>
      </c>
      <c r="F431" s="665"/>
      <c r="G431" s="665"/>
      <c r="H431" s="678">
        <v>0</v>
      </c>
      <c r="I431" s="665">
        <v>7</v>
      </c>
      <c r="J431" s="665">
        <v>4085.34</v>
      </c>
      <c r="K431" s="678">
        <v>1</v>
      </c>
      <c r="L431" s="665">
        <v>7</v>
      </c>
      <c r="M431" s="666">
        <v>4085.34</v>
      </c>
    </row>
    <row r="432" spans="1:13" ht="14.4" customHeight="1" x14ac:dyDescent="0.3">
      <c r="A432" s="661" t="s">
        <v>4590</v>
      </c>
      <c r="B432" s="662" t="s">
        <v>6014</v>
      </c>
      <c r="C432" s="662" t="s">
        <v>5715</v>
      </c>
      <c r="D432" s="662" t="s">
        <v>5716</v>
      </c>
      <c r="E432" s="662" t="s">
        <v>1111</v>
      </c>
      <c r="F432" s="665"/>
      <c r="G432" s="665"/>
      <c r="H432" s="678">
        <v>0</v>
      </c>
      <c r="I432" s="665">
        <v>4</v>
      </c>
      <c r="J432" s="665">
        <v>1729.24</v>
      </c>
      <c r="K432" s="678">
        <v>1</v>
      </c>
      <c r="L432" s="665">
        <v>4</v>
      </c>
      <c r="M432" s="666">
        <v>1729.24</v>
      </c>
    </row>
    <row r="433" spans="1:13" ht="14.4" customHeight="1" x14ac:dyDescent="0.3">
      <c r="A433" s="661" t="s">
        <v>4590</v>
      </c>
      <c r="B433" s="662" t="s">
        <v>6006</v>
      </c>
      <c r="C433" s="662" t="s">
        <v>5630</v>
      </c>
      <c r="D433" s="662" t="s">
        <v>4757</v>
      </c>
      <c r="E433" s="662" t="s">
        <v>2735</v>
      </c>
      <c r="F433" s="665"/>
      <c r="G433" s="665"/>
      <c r="H433" s="678">
        <v>0</v>
      </c>
      <c r="I433" s="665">
        <v>3</v>
      </c>
      <c r="J433" s="665">
        <v>564.5</v>
      </c>
      <c r="K433" s="678">
        <v>1</v>
      </c>
      <c r="L433" s="665">
        <v>3</v>
      </c>
      <c r="M433" s="666">
        <v>564.5</v>
      </c>
    </row>
    <row r="434" spans="1:13" ht="14.4" customHeight="1" x14ac:dyDescent="0.3">
      <c r="A434" s="661" t="s">
        <v>4590</v>
      </c>
      <c r="B434" s="662" t="s">
        <v>6006</v>
      </c>
      <c r="C434" s="662" t="s">
        <v>5631</v>
      </c>
      <c r="D434" s="662" t="s">
        <v>5632</v>
      </c>
      <c r="E434" s="662" t="s">
        <v>2735</v>
      </c>
      <c r="F434" s="665"/>
      <c r="G434" s="665"/>
      <c r="H434" s="678">
        <v>0</v>
      </c>
      <c r="I434" s="665">
        <v>1</v>
      </c>
      <c r="J434" s="665">
        <v>238.69</v>
      </c>
      <c r="K434" s="678">
        <v>1</v>
      </c>
      <c r="L434" s="665">
        <v>1</v>
      </c>
      <c r="M434" s="666">
        <v>238.69</v>
      </c>
    </row>
    <row r="435" spans="1:13" ht="14.4" customHeight="1" x14ac:dyDescent="0.3">
      <c r="A435" s="661" t="s">
        <v>4590</v>
      </c>
      <c r="B435" s="662" t="s">
        <v>4389</v>
      </c>
      <c r="C435" s="662" t="s">
        <v>1998</v>
      </c>
      <c r="D435" s="662" t="s">
        <v>1999</v>
      </c>
      <c r="E435" s="662" t="s">
        <v>2000</v>
      </c>
      <c r="F435" s="665"/>
      <c r="G435" s="665"/>
      <c r="H435" s="678">
        <v>0</v>
      </c>
      <c r="I435" s="665">
        <v>1</v>
      </c>
      <c r="J435" s="665">
        <v>234.91</v>
      </c>
      <c r="K435" s="678">
        <v>1</v>
      </c>
      <c r="L435" s="665">
        <v>1</v>
      </c>
      <c r="M435" s="666">
        <v>234.91</v>
      </c>
    </row>
    <row r="436" spans="1:13" ht="14.4" customHeight="1" x14ac:dyDescent="0.3">
      <c r="A436" s="661" t="s">
        <v>4590</v>
      </c>
      <c r="B436" s="662" t="s">
        <v>4389</v>
      </c>
      <c r="C436" s="662" t="s">
        <v>5702</v>
      </c>
      <c r="D436" s="662" t="s">
        <v>1999</v>
      </c>
      <c r="E436" s="662" t="s">
        <v>1933</v>
      </c>
      <c r="F436" s="665"/>
      <c r="G436" s="665"/>
      <c r="H436" s="678">
        <v>0</v>
      </c>
      <c r="I436" s="665">
        <v>6</v>
      </c>
      <c r="J436" s="665">
        <v>3957.09</v>
      </c>
      <c r="K436" s="678">
        <v>1</v>
      </c>
      <c r="L436" s="665">
        <v>6</v>
      </c>
      <c r="M436" s="666">
        <v>3957.09</v>
      </c>
    </row>
    <row r="437" spans="1:13" ht="14.4" customHeight="1" x14ac:dyDescent="0.3">
      <c r="A437" s="661" t="s">
        <v>4590</v>
      </c>
      <c r="B437" s="662" t="s">
        <v>4389</v>
      </c>
      <c r="C437" s="662" t="s">
        <v>5703</v>
      </c>
      <c r="D437" s="662" t="s">
        <v>1999</v>
      </c>
      <c r="E437" s="662" t="s">
        <v>5704</v>
      </c>
      <c r="F437" s="665"/>
      <c r="G437" s="665"/>
      <c r="H437" s="678">
        <v>0</v>
      </c>
      <c r="I437" s="665">
        <v>4</v>
      </c>
      <c r="J437" s="665">
        <v>3276.28</v>
      </c>
      <c r="K437" s="678">
        <v>1</v>
      </c>
      <c r="L437" s="665">
        <v>4</v>
      </c>
      <c r="M437" s="666">
        <v>3276.28</v>
      </c>
    </row>
    <row r="438" spans="1:13" ht="14.4" customHeight="1" x14ac:dyDescent="0.3">
      <c r="A438" s="661" t="s">
        <v>4590</v>
      </c>
      <c r="B438" s="662" t="s">
        <v>6003</v>
      </c>
      <c r="C438" s="662" t="s">
        <v>4892</v>
      </c>
      <c r="D438" s="662" t="s">
        <v>3584</v>
      </c>
      <c r="E438" s="662" t="s">
        <v>4893</v>
      </c>
      <c r="F438" s="665"/>
      <c r="G438" s="665"/>
      <c r="H438" s="678">
        <v>0</v>
      </c>
      <c r="I438" s="665">
        <v>4</v>
      </c>
      <c r="J438" s="665">
        <v>219.92</v>
      </c>
      <c r="K438" s="678">
        <v>1</v>
      </c>
      <c r="L438" s="665">
        <v>4</v>
      </c>
      <c r="M438" s="666">
        <v>219.92</v>
      </c>
    </row>
    <row r="439" spans="1:13" ht="14.4" customHeight="1" x14ac:dyDescent="0.3">
      <c r="A439" s="661" t="s">
        <v>4590</v>
      </c>
      <c r="B439" s="662" t="s">
        <v>6003</v>
      </c>
      <c r="C439" s="662" t="s">
        <v>5668</v>
      </c>
      <c r="D439" s="662" t="s">
        <v>5669</v>
      </c>
      <c r="E439" s="662" t="s">
        <v>5670</v>
      </c>
      <c r="F439" s="665">
        <v>1</v>
      </c>
      <c r="G439" s="665">
        <v>0</v>
      </c>
      <c r="H439" s="678"/>
      <c r="I439" s="665"/>
      <c r="J439" s="665"/>
      <c r="K439" s="678"/>
      <c r="L439" s="665">
        <v>1</v>
      </c>
      <c r="M439" s="666">
        <v>0</v>
      </c>
    </row>
    <row r="440" spans="1:13" ht="14.4" customHeight="1" x14ac:dyDescent="0.3">
      <c r="A440" s="661" t="s">
        <v>4590</v>
      </c>
      <c r="B440" s="662" t="s">
        <v>4390</v>
      </c>
      <c r="C440" s="662" t="s">
        <v>1972</v>
      </c>
      <c r="D440" s="662" t="s">
        <v>1973</v>
      </c>
      <c r="E440" s="662" t="s">
        <v>608</v>
      </c>
      <c r="F440" s="665"/>
      <c r="G440" s="665"/>
      <c r="H440" s="678">
        <v>0</v>
      </c>
      <c r="I440" s="665">
        <v>1</v>
      </c>
      <c r="J440" s="665">
        <v>109.97</v>
      </c>
      <c r="K440" s="678">
        <v>1</v>
      </c>
      <c r="L440" s="665">
        <v>1</v>
      </c>
      <c r="M440" s="666">
        <v>109.97</v>
      </c>
    </row>
    <row r="441" spans="1:13" ht="14.4" customHeight="1" x14ac:dyDescent="0.3">
      <c r="A441" s="661" t="s">
        <v>4590</v>
      </c>
      <c r="B441" s="662" t="s">
        <v>4390</v>
      </c>
      <c r="C441" s="662" t="s">
        <v>5423</v>
      </c>
      <c r="D441" s="662" t="s">
        <v>1973</v>
      </c>
      <c r="E441" s="662" t="s">
        <v>626</v>
      </c>
      <c r="F441" s="665"/>
      <c r="G441" s="665"/>
      <c r="H441" s="678">
        <v>0</v>
      </c>
      <c r="I441" s="665">
        <v>12</v>
      </c>
      <c r="J441" s="665">
        <v>4398.3599999999997</v>
      </c>
      <c r="K441" s="678">
        <v>1</v>
      </c>
      <c r="L441" s="665">
        <v>12</v>
      </c>
      <c r="M441" s="666">
        <v>4398.3599999999997</v>
      </c>
    </row>
    <row r="442" spans="1:13" ht="14.4" customHeight="1" x14ac:dyDescent="0.3">
      <c r="A442" s="661" t="s">
        <v>4590</v>
      </c>
      <c r="B442" s="662" t="s">
        <v>6004</v>
      </c>
      <c r="C442" s="662" t="s">
        <v>5735</v>
      </c>
      <c r="D442" s="662" t="s">
        <v>5736</v>
      </c>
      <c r="E442" s="662" t="s">
        <v>1620</v>
      </c>
      <c r="F442" s="665">
        <v>12</v>
      </c>
      <c r="G442" s="665">
        <v>659.40000000000009</v>
      </c>
      <c r="H442" s="678">
        <v>1</v>
      </c>
      <c r="I442" s="665"/>
      <c r="J442" s="665"/>
      <c r="K442" s="678">
        <v>0</v>
      </c>
      <c r="L442" s="665">
        <v>12</v>
      </c>
      <c r="M442" s="666">
        <v>659.40000000000009</v>
      </c>
    </row>
    <row r="443" spans="1:13" ht="14.4" customHeight="1" x14ac:dyDescent="0.3">
      <c r="A443" s="661" t="s">
        <v>4590</v>
      </c>
      <c r="B443" s="662" t="s">
        <v>4392</v>
      </c>
      <c r="C443" s="662" t="s">
        <v>4678</v>
      </c>
      <c r="D443" s="662" t="s">
        <v>4679</v>
      </c>
      <c r="E443" s="662" t="s">
        <v>4680</v>
      </c>
      <c r="F443" s="665"/>
      <c r="G443" s="665"/>
      <c r="H443" s="678">
        <v>0</v>
      </c>
      <c r="I443" s="665">
        <v>19</v>
      </c>
      <c r="J443" s="665">
        <v>5294.16</v>
      </c>
      <c r="K443" s="678">
        <v>1</v>
      </c>
      <c r="L443" s="665">
        <v>19</v>
      </c>
      <c r="M443" s="666">
        <v>5294.16</v>
      </c>
    </row>
    <row r="444" spans="1:13" ht="14.4" customHeight="1" x14ac:dyDescent="0.3">
      <c r="A444" s="661" t="s">
        <v>4590</v>
      </c>
      <c r="B444" s="662" t="s">
        <v>4392</v>
      </c>
      <c r="C444" s="662" t="s">
        <v>5580</v>
      </c>
      <c r="D444" s="662" t="s">
        <v>4794</v>
      </c>
      <c r="E444" s="662" t="s">
        <v>1927</v>
      </c>
      <c r="F444" s="665">
        <v>1</v>
      </c>
      <c r="G444" s="665">
        <v>353.18</v>
      </c>
      <c r="H444" s="678">
        <v>1</v>
      </c>
      <c r="I444" s="665"/>
      <c r="J444" s="665"/>
      <c r="K444" s="678">
        <v>0</v>
      </c>
      <c r="L444" s="665">
        <v>1</v>
      </c>
      <c r="M444" s="666">
        <v>353.18</v>
      </c>
    </row>
    <row r="445" spans="1:13" ht="14.4" customHeight="1" x14ac:dyDescent="0.3">
      <c r="A445" s="661" t="s">
        <v>4590</v>
      </c>
      <c r="B445" s="662" t="s">
        <v>4392</v>
      </c>
      <c r="C445" s="662" t="s">
        <v>4603</v>
      </c>
      <c r="D445" s="662" t="s">
        <v>4604</v>
      </c>
      <c r="E445" s="662" t="s">
        <v>1847</v>
      </c>
      <c r="F445" s="665"/>
      <c r="G445" s="665"/>
      <c r="H445" s="678">
        <v>0</v>
      </c>
      <c r="I445" s="665">
        <v>3</v>
      </c>
      <c r="J445" s="665">
        <v>176.57999999999998</v>
      </c>
      <c r="K445" s="678">
        <v>1</v>
      </c>
      <c r="L445" s="665">
        <v>3</v>
      </c>
      <c r="M445" s="666">
        <v>176.57999999999998</v>
      </c>
    </row>
    <row r="446" spans="1:13" ht="14.4" customHeight="1" x14ac:dyDescent="0.3">
      <c r="A446" s="661" t="s">
        <v>4590</v>
      </c>
      <c r="B446" s="662" t="s">
        <v>4392</v>
      </c>
      <c r="C446" s="662" t="s">
        <v>5341</v>
      </c>
      <c r="D446" s="662" t="s">
        <v>4604</v>
      </c>
      <c r="E446" s="662" t="s">
        <v>1673</v>
      </c>
      <c r="F446" s="665"/>
      <c r="G446" s="665"/>
      <c r="H446" s="678">
        <v>0</v>
      </c>
      <c r="I446" s="665">
        <v>1</v>
      </c>
      <c r="J446" s="665">
        <v>196.21</v>
      </c>
      <c r="K446" s="678">
        <v>1</v>
      </c>
      <c r="L446" s="665">
        <v>1</v>
      </c>
      <c r="M446" s="666">
        <v>196.21</v>
      </c>
    </row>
    <row r="447" spans="1:13" ht="14.4" customHeight="1" x14ac:dyDescent="0.3">
      <c r="A447" s="661" t="s">
        <v>4590</v>
      </c>
      <c r="B447" s="662" t="s">
        <v>4392</v>
      </c>
      <c r="C447" s="662" t="s">
        <v>1905</v>
      </c>
      <c r="D447" s="662" t="s">
        <v>1906</v>
      </c>
      <c r="E447" s="662" t="s">
        <v>4393</v>
      </c>
      <c r="F447" s="665"/>
      <c r="G447" s="665"/>
      <c r="H447" s="678">
        <v>0</v>
      </c>
      <c r="I447" s="665">
        <v>20</v>
      </c>
      <c r="J447" s="665">
        <v>8040</v>
      </c>
      <c r="K447" s="678">
        <v>1</v>
      </c>
      <c r="L447" s="665">
        <v>20</v>
      </c>
      <c r="M447" s="666">
        <v>8040</v>
      </c>
    </row>
    <row r="448" spans="1:13" ht="14.4" customHeight="1" x14ac:dyDescent="0.3">
      <c r="A448" s="661" t="s">
        <v>4590</v>
      </c>
      <c r="B448" s="662" t="s">
        <v>4392</v>
      </c>
      <c r="C448" s="662" t="s">
        <v>1982</v>
      </c>
      <c r="D448" s="662" t="s">
        <v>1987</v>
      </c>
      <c r="E448" s="662" t="s">
        <v>2013</v>
      </c>
      <c r="F448" s="665"/>
      <c r="G448" s="665"/>
      <c r="H448" s="678">
        <v>0</v>
      </c>
      <c r="I448" s="665">
        <v>5</v>
      </c>
      <c r="J448" s="665">
        <v>905.65</v>
      </c>
      <c r="K448" s="678">
        <v>1</v>
      </c>
      <c r="L448" s="665">
        <v>5</v>
      </c>
      <c r="M448" s="666">
        <v>905.65</v>
      </c>
    </row>
    <row r="449" spans="1:13" ht="14.4" customHeight="1" x14ac:dyDescent="0.3">
      <c r="A449" s="661" t="s">
        <v>4590</v>
      </c>
      <c r="B449" s="662" t="s">
        <v>4392</v>
      </c>
      <c r="C449" s="662" t="s">
        <v>1986</v>
      </c>
      <c r="D449" s="662" t="s">
        <v>1987</v>
      </c>
      <c r="E449" s="662" t="s">
        <v>4394</v>
      </c>
      <c r="F449" s="665"/>
      <c r="G449" s="665"/>
      <c r="H449" s="678">
        <v>0</v>
      </c>
      <c r="I449" s="665">
        <v>23</v>
      </c>
      <c r="J449" s="665">
        <v>14045.63</v>
      </c>
      <c r="K449" s="678">
        <v>1</v>
      </c>
      <c r="L449" s="665">
        <v>23</v>
      </c>
      <c r="M449" s="666">
        <v>14045.63</v>
      </c>
    </row>
    <row r="450" spans="1:13" ht="14.4" customHeight="1" x14ac:dyDescent="0.3">
      <c r="A450" s="661" t="s">
        <v>4590</v>
      </c>
      <c r="B450" s="662" t="s">
        <v>4395</v>
      </c>
      <c r="C450" s="662" t="s">
        <v>5717</v>
      </c>
      <c r="D450" s="662" t="s">
        <v>3606</v>
      </c>
      <c r="E450" s="662" t="s">
        <v>2016</v>
      </c>
      <c r="F450" s="665"/>
      <c r="G450" s="665"/>
      <c r="H450" s="678">
        <v>0</v>
      </c>
      <c r="I450" s="665">
        <v>5</v>
      </c>
      <c r="J450" s="665">
        <v>1809.0200000000002</v>
      </c>
      <c r="K450" s="678">
        <v>1</v>
      </c>
      <c r="L450" s="665">
        <v>5</v>
      </c>
      <c r="M450" s="666">
        <v>1809.0200000000002</v>
      </c>
    </row>
    <row r="451" spans="1:13" ht="14.4" customHeight="1" x14ac:dyDescent="0.3">
      <c r="A451" s="661" t="s">
        <v>4590</v>
      </c>
      <c r="B451" s="662" t="s">
        <v>4395</v>
      </c>
      <c r="C451" s="662" t="s">
        <v>1929</v>
      </c>
      <c r="D451" s="662" t="s">
        <v>1926</v>
      </c>
      <c r="E451" s="662" t="s">
        <v>1065</v>
      </c>
      <c r="F451" s="665"/>
      <c r="G451" s="665"/>
      <c r="H451" s="678">
        <v>0</v>
      </c>
      <c r="I451" s="665">
        <v>1</v>
      </c>
      <c r="J451" s="665">
        <v>181.13</v>
      </c>
      <c r="K451" s="678">
        <v>1</v>
      </c>
      <c r="L451" s="665">
        <v>1</v>
      </c>
      <c r="M451" s="666">
        <v>181.13</v>
      </c>
    </row>
    <row r="452" spans="1:13" ht="14.4" customHeight="1" x14ac:dyDescent="0.3">
      <c r="A452" s="661" t="s">
        <v>4590</v>
      </c>
      <c r="B452" s="662" t="s">
        <v>4395</v>
      </c>
      <c r="C452" s="662" t="s">
        <v>1925</v>
      </c>
      <c r="D452" s="662" t="s">
        <v>1926</v>
      </c>
      <c r="E452" s="662" t="s">
        <v>1927</v>
      </c>
      <c r="F452" s="665"/>
      <c r="G452" s="665"/>
      <c r="H452" s="678">
        <v>0</v>
      </c>
      <c r="I452" s="665">
        <v>12</v>
      </c>
      <c r="J452" s="665">
        <v>6664.119999999999</v>
      </c>
      <c r="K452" s="678">
        <v>1</v>
      </c>
      <c r="L452" s="665">
        <v>12</v>
      </c>
      <c r="M452" s="666">
        <v>6664.119999999999</v>
      </c>
    </row>
    <row r="453" spans="1:13" ht="14.4" customHeight="1" x14ac:dyDescent="0.3">
      <c r="A453" s="661" t="s">
        <v>4590</v>
      </c>
      <c r="B453" s="662" t="s">
        <v>4395</v>
      </c>
      <c r="C453" s="662" t="s">
        <v>5718</v>
      </c>
      <c r="D453" s="662" t="s">
        <v>5719</v>
      </c>
      <c r="E453" s="662" t="s">
        <v>1620</v>
      </c>
      <c r="F453" s="665">
        <v>2</v>
      </c>
      <c r="G453" s="665">
        <v>338.08</v>
      </c>
      <c r="H453" s="678">
        <v>1</v>
      </c>
      <c r="I453" s="665"/>
      <c r="J453" s="665"/>
      <c r="K453" s="678">
        <v>0</v>
      </c>
      <c r="L453" s="665">
        <v>2</v>
      </c>
      <c r="M453" s="666">
        <v>338.08</v>
      </c>
    </row>
    <row r="454" spans="1:13" ht="14.4" customHeight="1" x14ac:dyDescent="0.3">
      <c r="A454" s="661" t="s">
        <v>4590</v>
      </c>
      <c r="B454" s="662" t="s">
        <v>6008</v>
      </c>
      <c r="C454" s="662" t="s">
        <v>5485</v>
      </c>
      <c r="D454" s="662" t="s">
        <v>5486</v>
      </c>
      <c r="E454" s="662" t="s">
        <v>5487</v>
      </c>
      <c r="F454" s="665"/>
      <c r="G454" s="665"/>
      <c r="H454" s="678">
        <v>0</v>
      </c>
      <c r="I454" s="665">
        <v>2</v>
      </c>
      <c r="J454" s="665">
        <v>1112.08</v>
      </c>
      <c r="K454" s="678">
        <v>1</v>
      </c>
      <c r="L454" s="665">
        <v>2</v>
      </c>
      <c r="M454" s="666">
        <v>1112.08</v>
      </c>
    </row>
    <row r="455" spans="1:13" ht="14.4" customHeight="1" x14ac:dyDescent="0.3">
      <c r="A455" s="661" t="s">
        <v>4590</v>
      </c>
      <c r="B455" s="662" t="s">
        <v>4531</v>
      </c>
      <c r="C455" s="662" t="s">
        <v>2760</v>
      </c>
      <c r="D455" s="662" t="s">
        <v>2761</v>
      </c>
      <c r="E455" s="662" t="s">
        <v>1691</v>
      </c>
      <c r="F455" s="665"/>
      <c r="G455" s="665"/>
      <c r="H455" s="678">
        <v>0</v>
      </c>
      <c r="I455" s="665">
        <v>3</v>
      </c>
      <c r="J455" s="665">
        <v>2392.62</v>
      </c>
      <c r="K455" s="678">
        <v>1</v>
      </c>
      <c r="L455" s="665">
        <v>3</v>
      </c>
      <c r="M455" s="666">
        <v>2392.62</v>
      </c>
    </row>
    <row r="456" spans="1:13" ht="14.4" customHeight="1" x14ac:dyDescent="0.3">
      <c r="A456" s="661" t="s">
        <v>4590</v>
      </c>
      <c r="B456" s="662" t="s">
        <v>4531</v>
      </c>
      <c r="C456" s="662" t="s">
        <v>5342</v>
      </c>
      <c r="D456" s="662" t="s">
        <v>5037</v>
      </c>
      <c r="E456" s="662" t="s">
        <v>1691</v>
      </c>
      <c r="F456" s="665"/>
      <c r="G456" s="665"/>
      <c r="H456" s="678">
        <v>0</v>
      </c>
      <c r="I456" s="665">
        <v>10</v>
      </c>
      <c r="J456" s="665">
        <v>7393.3</v>
      </c>
      <c r="K456" s="678">
        <v>1</v>
      </c>
      <c r="L456" s="665">
        <v>10</v>
      </c>
      <c r="M456" s="666">
        <v>7393.3</v>
      </c>
    </row>
    <row r="457" spans="1:13" ht="14.4" customHeight="1" x14ac:dyDescent="0.3">
      <c r="A457" s="661" t="s">
        <v>4590</v>
      </c>
      <c r="B457" s="662" t="s">
        <v>4531</v>
      </c>
      <c r="C457" s="662" t="s">
        <v>5581</v>
      </c>
      <c r="D457" s="662" t="s">
        <v>5037</v>
      </c>
      <c r="E457" s="662" t="s">
        <v>1691</v>
      </c>
      <c r="F457" s="665"/>
      <c r="G457" s="665"/>
      <c r="H457" s="678"/>
      <c r="I457" s="665">
        <v>9</v>
      </c>
      <c r="J457" s="665">
        <v>0</v>
      </c>
      <c r="K457" s="678"/>
      <c r="L457" s="665">
        <v>9</v>
      </c>
      <c r="M457" s="666">
        <v>0</v>
      </c>
    </row>
    <row r="458" spans="1:13" ht="14.4" customHeight="1" x14ac:dyDescent="0.3">
      <c r="A458" s="661" t="s">
        <v>4590</v>
      </c>
      <c r="B458" s="662" t="s">
        <v>4531</v>
      </c>
      <c r="C458" s="662" t="s">
        <v>5036</v>
      </c>
      <c r="D458" s="662" t="s">
        <v>5037</v>
      </c>
      <c r="E458" s="662" t="s">
        <v>1276</v>
      </c>
      <c r="F458" s="665"/>
      <c r="G458" s="665"/>
      <c r="H458" s="678">
        <v>0</v>
      </c>
      <c r="I458" s="665">
        <v>10</v>
      </c>
      <c r="J458" s="665">
        <v>2464.3999999999996</v>
      </c>
      <c r="K458" s="678">
        <v>1</v>
      </c>
      <c r="L458" s="665">
        <v>10</v>
      </c>
      <c r="M458" s="666">
        <v>2464.3999999999996</v>
      </c>
    </row>
    <row r="459" spans="1:13" ht="14.4" customHeight="1" x14ac:dyDescent="0.3">
      <c r="A459" s="661" t="s">
        <v>4590</v>
      </c>
      <c r="B459" s="662" t="s">
        <v>4531</v>
      </c>
      <c r="C459" s="662" t="s">
        <v>5582</v>
      </c>
      <c r="D459" s="662" t="s">
        <v>2761</v>
      </c>
      <c r="E459" s="662" t="s">
        <v>1691</v>
      </c>
      <c r="F459" s="665"/>
      <c r="G459" s="665"/>
      <c r="H459" s="678"/>
      <c r="I459" s="665">
        <v>3</v>
      </c>
      <c r="J459" s="665">
        <v>0</v>
      </c>
      <c r="K459" s="678"/>
      <c r="L459" s="665">
        <v>3</v>
      </c>
      <c r="M459" s="666">
        <v>0</v>
      </c>
    </row>
    <row r="460" spans="1:13" ht="14.4" customHeight="1" x14ac:dyDescent="0.3">
      <c r="A460" s="661" t="s">
        <v>4590</v>
      </c>
      <c r="B460" s="662" t="s">
        <v>4396</v>
      </c>
      <c r="C460" s="662" t="s">
        <v>5746</v>
      </c>
      <c r="D460" s="662" t="s">
        <v>4971</v>
      </c>
      <c r="E460" s="662" t="s">
        <v>5747</v>
      </c>
      <c r="F460" s="665">
        <v>3</v>
      </c>
      <c r="G460" s="665">
        <v>1400.3600000000001</v>
      </c>
      <c r="H460" s="678">
        <v>1</v>
      </c>
      <c r="I460" s="665"/>
      <c r="J460" s="665"/>
      <c r="K460" s="678">
        <v>0</v>
      </c>
      <c r="L460" s="665">
        <v>3</v>
      </c>
      <c r="M460" s="666">
        <v>1400.3600000000001</v>
      </c>
    </row>
    <row r="461" spans="1:13" ht="14.4" customHeight="1" x14ac:dyDescent="0.3">
      <c r="A461" s="661" t="s">
        <v>4590</v>
      </c>
      <c r="B461" s="662" t="s">
        <v>4404</v>
      </c>
      <c r="C461" s="662" t="s">
        <v>3656</v>
      </c>
      <c r="D461" s="662" t="s">
        <v>2750</v>
      </c>
      <c r="E461" s="662" t="s">
        <v>2751</v>
      </c>
      <c r="F461" s="665"/>
      <c r="G461" s="665"/>
      <c r="H461" s="678">
        <v>0</v>
      </c>
      <c r="I461" s="665">
        <v>1</v>
      </c>
      <c r="J461" s="665">
        <v>79.03</v>
      </c>
      <c r="K461" s="678">
        <v>1</v>
      </c>
      <c r="L461" s="665">
        <v>1</v>
      </c>
      <c r="M461" s="666">
        <v>79.03</v>
      </c>
    </row>
    <row r="462" spans="1:13" ht="14.4" customHeight="1" x14ac:dyDescent="0.3">
      <c r="A462" s="661" t="s">
        <v>4590</v>
      </c>
      <c r="B462" s="662" t="s">
        <v>4404</v>
      </c>
      <c r="C462" s="662" t="s">
        <v>4880</v>
      </c>
      <c r="D462" s="662" t="s">
        <v>2790</v>
      </c>
      <c r="E462" s="662" t="s">
        <v>4881</v>
      </c>
      <c r="F462" s="665"/>
      <c r="G462" s="665"/>
      <c r="H462" s="678">
        <v>0</v>
      </c>
      <c r="I462" s="665">
        <v>2</v>
      </c>
      <c r="J462" s="665">
        <v>124.48</v>
      </c>
      <c r="K462" s="678">
        <v>1</v>
      </c>
      <c r="L462" s="665">
        <v>2</v>
      </c>
      <c r="M462" s="666">
        <v>124.48</v>
      </c>
    </row>
    <row r="463" spans="1:13" ht="14.4" customHeight="1" x14ac:dyDescent="0.3">
      <c r="A463" s="661" t="s">
        <v>4590</v>
      </c>
      <c r="B463" s="662" t="s">
        <v>4404</v>
      </c>
      <c r="C463" s="662" t="s">
        <v>2041</v>
      </c>
      <c r="D463" s="662" t="s">
        <v>4405</v>
      </c>
      <c r="E463" s="662" t="s">
        <v>4406</v>
      </c>
      <c r="F463" s="665"/>
      <c r="G463" s="665"/>
      <c r="H463" s="678">
        <v>0</v>
      </c>
      <c r="I463" s="665">
        <v>1</v>
      </c>
      <c r="J463" s="665">
        <v>62.24</v>
      </c>
      <c r="K463" s="678">
        <v>1</v>
      </c>
      <c r="L463" s="665">
        <v>1</v>
      </c>
      <c r="M463" s="666">
        <v>62.24</v>
      </c>
    </row>
    <row r="464" spans="1:13" ht="14.4" customHeight="1" x14ac:dyDescent="0.3">
      <c r="A464" s="661" t="s">
        <v>4590</v>
      </c>
      <c r="B464" s="662" t="s">
        <v>4404</v>
      </c>
      <c r="C464" s="662" t="s">
        <v>4882</v>
      </c>
      <c r="D464" s="662" t="s">
        <v>2787</v>
      </c>
      <c r="E464" s="662" t="s">
        <v>4883</v>
      </c>
      <c r="F464" s="665"/>
      <c r="G464" s="665"/>
      <c r="H464" s="678">
        <v>0</v>
      </c>
      <c r="I464" s="665">
        <v>1</v>
      </c>
      <c r="J464" s="665">
        <v>46.07</v>
      </c>
      <c r="K464" s="678">
        <v>1</v>
      </c>
      <c r="L464" s="665">
        <v>1</v>
      </c>
      <c r="M464" s="666">
        <v>46.07</v>
      </c>
    </row>
    <row r="465" spans="1:13" ht="14.4" customHeight="1" x14ac:dyDescent="0.3">
      <c r="A465" s="661" t="s">
        <v>4590</v>
      </c>
      <c r="B465" s="662" t="s">
        <v>4404</v>
      </c>
      <c r="C465" s="662" t="s">
        <v>2749</v>
      </c>
      <c r="D465" s="662" t="s">
        <v>2750</v>
      </c>
      <c r="E465" s="662" t="s">
        <v>4532</v>
      </c>
      <c r="F465" s="665"/>
      <c r="G465" s="665"/>
      <c r="H465" s="678">
        <v>0</v>
      </c>
      <c r="I465" s="665">
        <v>2</v>
      </c>
      <c r="J465" s="665">
        <v>162.01999999999998</v>
      </c>
      <c r="K465" s="678">
        <v>1</v>
      </c>
      <c r="L465" s="665">
        <v>2</v>
      </c>
      <c r="M465" s="666">
        <v>162.01999999999998</v>
      </c>
    </row>
    <row r="466" spans="1:13" ht="14.4" customHeight="1" x14ac:dyDescent="0.3">
      <c r="A466" s="661" t="s">
        <v>4590</v>
      </c>
      <c r="B466" s="662" t="s">
        <v>4404</v>
      </c>
      <c r="C466" s="662" t="s">
        <v>1975</v>
      </c>
      <c r="D466" s="662" t="s">
        <v>4407</v>
      </c>
      <c r="E466" s="662" t="s">
        <v>4408</v>
      </c>
      <c r="F466" s="665"/>
      <c r="G466" s="665"/>
      <c r="H466" s="678">
        <v>0</v>
      </c>
      <c r="I466" s="665">
        <v>2</v>
      </c>
      <c r="J466" s="665">
        <v>92.14</v>
      </c>
      <c r="K466" s="678">
        <v>1</v>
      </c>
      <c r="L466" s="665">
        <v>2</v>
      </c>
      <c r="M466" s="666">
        <v>92.14</v>
      </c>
    </row>
    <row r="467" spans="1:13" ht="14.4" customHeight="1" x14ac:dyDescent="0.3">
      <c r="A467" s="661" t="s">
        <v>4590</v>
      </c>
      <c r="B467" s="662" t="s">
        <v>4404</v>
      </c>
      <c r="C467" s="662" t="s">
        <v>2789</v>
      </c>
      <c r="D467" s="662" t="s">
        <v>2790</v>
      </c>
      <c r="E467" s="662" t="s">
        <v>2791</v>
      </c>
      <c r="F467" s="665"/>
      <c r="G467" s="665"/>
      <c r="H467" s="678">
        <v>0</v>
      </c>
      <c r="I467" s="665">
        <v>2</v>
      </c>
      <c r="J467" s="665">
        <v>118.54</v>
      </c>
      <c r="K467" s="678">
        <v>1</v>
      </c>
      <c r="L467" s="665">
        <v>2</v>
      </c>
      <c r="M467" s="666">
        <v>118.54</v>
      </c>
    </row>
    <row r="468" spans="1:13" ht="14.4" customHeight="1" x14ac:dyDescent="0.3">
      <c r="A468" s="661" t="s">
        <v>4590</v>
      </c>
      <c r="B468" s="662" t="s">
        <v>4404</v>
      </c>
      <c r="C468" s="662" t="s">
        <v>2786</v>
      </c>
      <c r="D468" s="662" t="s">
        <v>2787</v>
      </c>
      <c r="E468" s="662" t="s">
        <v>2788</v>
      </c>
      <c r="F468" s="665"/>
      <c r="G468" s="665"/>
      <c r="H468" s="678">
        <v>0</v>
      </c>
      <c r="I468" s="665">
        <v>1</v>
      </c>
      <c r="J468" s="665">
        <v>48.37</v>
      </c>
      <c r="K468" s="678">
        <v>1</v>
      </c>
      <c r="L468" s="665">
        <v>1</v>
      </c>
      <c r="M468" s="666">
        <v>48.37</v>
      </c>
    </row>
    <row r="469" spans="1:13" ht="14.4" customHeight="1" x14ac:dyDescent="0.3">
      <c r="A469" s="661" t="s">
        <v>4590</v>
      </c>
      <c r="B469" s="662" t="s">
        <v>4418</v>
      </c>
      <c r="C469" s="662" t="s">
        <v>2290</v>
      </c>
      <c r="D469" s="662" t="s">
        <v>2116</v>
      </c>
      <c r="E469" s="662" t="s">
        <v>4420</v>
      </c>
      <c r="F469" s="665"/>
      <c r="G469" s="665"/>
      <c r="H469" s="678">
        <v>0</v>
      </c>
      <c r="I469" s="665">
        <v>2</v>
      </c>
      <c r="J469" s="665">
        <v>304.39999999999998</v>
      </c>
      <c r="K469" s="678">
        <v>1</v>
      </c>
      <c r="L469" s="665">
        <v>2</v>
      </c>
      <c r="M469" s="666">
        <v>304.39999999999998</v>
      </c>
    </row>
    <row r="470" spans="1:13" ht="14.4" customHeight="1" x14ac:dyDescent="0.3">
      <c r="A470" s="661" t="s">
        <v>4590</v>
      </c>
      <c r="B470" s="662" t="s">
        <v>4418</v>
      </c>
      <c r="C470" s="662" t="s">
        <v>2115</v>
      </c>
      <c r="D470" s="662" t="s">
        <v>2116</v>
      </c>
      <c r="E470" s="662" t="s">
        <v>4419</v>
      </c>
      <c r="F470" s="665"/>
      <c r="G470" s="665"/>
      <c r="H470" s="678">
        <v>0</v>
      </c>
      <c r="I470" s="665">
        <v>2</v>
      </c>
      <c r="J470" s="665">
        <v>450.12</v>
      </c>
      <c r="K470" s="678">
        <v>1</v>
      </c>
      <c r="L470" s="665">
        <v>2</v>
      </c>
      <c r="M470" s="666">
        <v>450.12</v>
      </c>
    </row>
    <row r="471" spans="1:13" ht="14.4" customHeight="1" x14ac:dyDescent="0.3">
      <c r="A471" s="661" t="s">
        <v>4590</v>
      </c>
      <c r="B471" s="662" t="s">
        <v>4444</v>
      </c>
      <c r="C471" s="662" t="s">
        <v>5641</v>
      </c>
      <c r="D471" s="662" t="s">
        <v>5642</v>
      </c>
      <c r="E471" s="662" t="s">
        <v>2201</v>
      </c>
      <c r="F471" s="665">
        <v>2</v>
      </c>
      <c r="G471" s="665">
        <v>0</v>
      </c>
      <c r="H471" s="678"/>
      <c r="I471" s="665"/>
      <c r="J471" s="665"/>
      <c r="K471" s="678"/>
      <c r="L471" s="665">
        <v>2</v>
      </c>
      <c r="M471" s="666">
        <v>0</v>
      </c>
    </row>
    <row r="472" spans="1:13" ht="14.4" customHeight="1" x14ac:dyDescent="0.3">
      <c r="A472" s="661" t="s">
        <v>4590</v>
      </c>
      <c r="B472" s="662" t="s">
        <v>4536</v>
      </c>
      <c r="C472" s="662" t="s">
        <v>2873</v>
      </c>
      <c r="D472" s="662" t="s">
        <v>2874</v>
      </c>
      <c r="E472" s="662" t="s">
        <v>2875</v>
      </c>
      <c r="F472" s="665"/>
      <c r="G472" s="665"/>
      <c r="H472" s="678">
        <v>0</v>
      </c>
      <c r="I472" s="665">
        <v>5</v>
      </c>
      <c r="J472" s="665">
        <v>401.86</v>
      </c>
      <c r="K472" s="678">
        <v>1</v>
      </c>
      <c r="L472" s="665">
        <v>5</v>
      </c>
      <c r="M472" s="666">
        <v>401.86</v>
      </c>
    </row>
    <row r="473" spans="1:13" ht="14.4" customHeight="1" x14ac:dyDescent="0.3">
      <c r="A473" s="661" t="s">
        <v>4590</v>
      </c>
      <c r="B473" s="662" t="s">
        <v>4457</v>
      </c>
      <c r="C473" s="662" t="s">
        <v>5398</v>
      </c>
      <c r="D473" s="662" t="s">
        <v>5399</v>
      </c>
      <c r="E473" s="662" t="s">
        <v>5400</v>
      </c>
      <c r="F473" s="665"/>
      <c r="G473" s="665"/>
      <c r="H473" s="678">
        <v>0</v>
      </c>
      <c r="I473" s="665">
        <v>1</v>
      </c>
      <c r="J473" s="665">
        <v>66.819999999999993</v>
      </c>
      <c r="K473" s="678">
        <v>1</v>
      </c>
      <c r="L473" s="665">
        <v>1</v>
      </c>
      <c r="M473" s="666">
        <v>66.819999999999993</v>
      </c>
    </row>
    <row r="474" spans="1:13" ht="14.4" customHeight="1" x14ac:dyDescent="0.3">
      <c r="A474" s="661" t="s">
        <v>4590</v>
      </c>
      <c r="B474" s="662" t="s">
        <v>4459</v>
      </c>
      <c r="C474" s="662" t="s">
        <v>4814</v>
      </c>
      <c r="D474" s="662" t="s">
        <v>4815</v>
      </c>
      <c r="E474" s="662" t="s">
        <v>4462</v>
      </c>
      <c r="F474" s="665">
        <v>1</v>
      </c>
      <c r="G474" s="665">
        <v>78.33</v>
      </c>
      <c r="H474" s="678">
        <v>1</v>
      </c>
      <c r="I474" s="665"/>
      <c r="J474" s="665"/>
      <c r="K474" s="678">
        <v>0</v>
      </c>
      <c r="L474" s="665">
        <v>1</v>
      </c>
      <c r="M474" s="666">
        <v>78.33</v>
      </c>
    </row>
    <row r="475" spans="1:13" ht="14.4" customHeight="1" x14ac:dyDescent="0.3">
      <c r="A475" s="661" t="s">
        <v>4590</v>
      </c>
      <c r="B475" s="662" t="s">
        <v>4459</v>
      </c>
      <c r="C475" s="662" t="s">
        <v>2231</v>
      </c>
      <c r="D475" s="662" t="s">
        <v>2232</v>
      </c>
      <c r="E475" s="662" t="s">
        <v>4462</v>
      </c>
      <c r="F475" s="665"/>
      <c r="G475" s="665"/>
      <c r="H475" s="678">
        <v>0</v>
      </c>
      <c r="I475" s="665">
        <v>1</v>
      </c>
      <c r="J475" s="665">
        <v>66.819999999999993</v>
      </c>
      <c r="K475" s="678">
        <v>1</v>
      </c>
      <c r="L475" s="665">
        <v>1</v>
      </c>
      <c r="M475" s="666">
        <v>66.819999999999993</v>
      </c>
    </row>
    <row r="476" spans="1:13" ht="14.4" customHeight="1" x14ac:dyDescent="0.3">
      <c r="A476" s="661" t="s">
        <v>4590</v>
      </c>
      <c r="B476" s="662" t="s">
        <v>4474</v>
      </c>
      <c r="C476" s="662" t="s">
        <v>3023</v>
      </c>
      <c r="D476" s="662" t="s">
        <v>3024</v>
      </c>
      <c r="E476" s="662" t="s">
        <v>5396</v>
      </c>
      <c r="F476" s="665">
        <v>5</v>
      </c>
      <c r="G476" s="665">
        <v>230.22</v>
      </c>
      <c r="H476" s="678">
        <v>1</v>
      </c>
      <c r="I476" s="665"/>
      <c r="J476" s="665"/>
      <c r="K476" s="678">
        <v>0</v>
      </c>
      <c r="L476" s="665">
        <v>5</v>
      </c>
      <c r="M476" s="666">
        <v>230.22</v>
      </c>
    </row>
    <row r="477" spans="1:13" ht="14.4" customHeight="1" x14ac:dyDescent="0.3">
      <c r="A477" s="661" t="s">
        <v>4590</v>
      </c>
      <c r="B477" s="662" t="s">
        <v>4480</v>
      </c>
      <c r="C477" s="662" t="s">
        <v>5762</v>
      </c>
      <c r="D477" s="662" t="s">
        <v>5763</v>
      </c>
      <c r="E477" s="662" t="s">
        <v>5764</v>
      </c>
      <c r="F477" s="665">
        <v>1</v>
      </c>
      <c r="G477" s="665">
        <v>313.2</v>
      </c>
      <c r="H477" s="678">
        <v>1</v>
      </c>
      <c r="I477" s="665"/>
      <c r="J477" s="665"/>
      <c r="K477" s="678">
        <v>0</v>
      </c>
      <c r="L477" s="665">
        <v>1</v>
      </c>
      <c r="M477" s="666">
        <v>313.2</v>
      </c>
    </row>
    <row r="478" spans="1:13" ht="14.4" customHeight="1" x14ac:dyDescent="0.3">
      <c r="A478" s="661" t="s">
        <v>4590</v>
      </c>
      <c r="B478" s="662" t="s">
        <v>4480</v>
      </c>
      <c r="C478" s="662" t="s">
        <v>5765</v>
      </c>
      <c r="D478" s="662" t="s">
        <v>5766</v>
      </c>
      <c r="E478" s="662" t="s">
        <v>5767</v>
      </c>
      <c r="F478" s="665"/>
      <c r="G478" s="665"/>
      <c r="H478" s="678">
        <v>0</v>
      </c>
      <c r="I478" s="665">
        <v>1</v>
      </c>
      <c r="J478" s="665">
        <v>31.32</v>
      </c>
      <c r="K478" s="678">
        <v>1</v>
      </c>
      <c r="L478" s="665">
        <v>1</v>
      </c>
      <c r="M478" s="666">
        <v>31.32</v>
      </c>
    </row>
    <row r="479" spans="1:13" ht="14.4" customHeight="1" x14ac:dyDescent="0.3">
      <c r="A479" s="661" t="s">
        <v>4590</v>
      </c>
      <c r="B479" s="662" t="s">
        <v>6005</v>
      </c>
      <c r="C479" s="662" t="s">
        <v>5743</v>
      </c>
      <c r="D479" s="662" t="s">
        <v>5744</v>
      </c>
      <c r="E479" s="662" t="s">
        <v>5745</v>
      </c>
      <c r="F479" s="665">
        <v>14</v>
      </c>
      <c r="G479" s="665">
        <v>0</v>
      </c>
      <c r="H479" s="678"/>
      <c r="I479" s="665"/>
      <c r="J479" s="665"/>
      <c r="K479" s="678"/>
      <c r="L479" s="665">
        <v>14</v>
      </c>
      <c r="M479" s="666">
        <v>0</v>
      </c>
    </row>
    <row r="480" spans="1:13" ht="14.4" customHeight="1" x14ac:dyDescent="0.3">
      <c r="A480" s="661" t="s">
        <v>4590</v>
      </c>
      <c r="B480" s="662" t="s">
        <v>4488</v>
      </c>
      <c r="C480" s="662" t="s">
        <v>5562</v>
      </c>
      <c r="D480" s="662" t="s">
        <v>5563</v>
      </c>
      <c r="E480" s="662" t="s">
        <v>4493</v>
      </c>
      <c r="F480" s="665">
        <v>4</v>
      </c>
      <c r="G480" s="665">
        <v>39.32</v>
      </c>
      <c r="H480" s="678">
        <v>1</v>
      </c>
      <c r="I480" s="665"/>
      <c r="J480" s="665"/>
      <c r="K480" s="678">
        <v>0</v>
      </c>
      <c r="L480" s="665">
        <v>4</v>
      </c>
      <c r="M480" s="666">
        <v>39.32</v>
      </c>
    </row>
    <row r="481" spans="1:13" ht="14.4" customHeight="1" x14ac:dyDescent="0.3">
      <c r="A481" s="661" t="s">
        <v>4590</v>
      </c>
      <c r="B481" s="662" t="s">
        <v>4488</v>
      </c>
      <c r="C481" s="662" t="s">
        <v>1893</v>
      </c>
      <c r="D481" s="662" t="s">
        <v>4491</v>
      </c>
      <c r="E481" s="662" t="s">
        <v>4490</v>
      </c>
      <c r="F481" s="665"/>
      <c r="G481" s="665"/>
      <c r="H481" s="678">
        <v>0</v>
      </c>
      <c r="I481" s="665">
        <v>3</v>
      </c>
      <c r="J481" s="665">
        <v>14.100000000000001</v>
      </c>
      <c r="K481" s="678">
        <v>1</v>
      </c>
      <c r="L481" s="665">
        <v>3</v>
      </c>
      <c r="M481" s="666">
        <v>14.100000000000001</v>
      </c>
    </row>
    <row r="482" spans="1:13" ht="14.4" customHeight="1" x14ac:dyDescent="0.3">
      <c r="A482" s="661" t="s">
        <v>4590</v>
      </c>
      <c r="B482" s="662" t="s">
        <v>4488</v>
      </c>
      <c r="C482" s="662" t="s">
        <v>2045</v>
      </c>
      <c r="D482" s="662" t="s">
        <v>4492</v>
      </c>
      <c r="E482" s="662" t="s">
        <v>4493</v>
      </c>
      <c r="F482" s="665"/>
      <c r="G482" s="665"/>
      <c r="H482" s="678">
        <v>0</v>
      </c>
      <c r="I482" s="665">
        <v>4</v>
      </c>
      <c r="J482" s="665">
        <v>41.04</v>
      </c>
      <c r="K482" s="678">
        <v>1</v>
      </c>
      <c r="L482" s="665">
        <v>4</v>
      </c>
      <c r="M482" s="666">
        <v>41.04</v>
      </c>
    </row>
    <row r="483" spans="1:13" ht="14.4" customHeight="1" x14ac:dyDescent="0.3">
      <c r="A483" s="661" t="s">
        <v>4590</v>
      </c>
      <c r="B483" s="662" t="s">
        <v>4488</v>
      </c>
      <c r="C483" s="662" t="s">
        <v>4784</v>
      </c>
      <c r="D483" s="662" t="s">
        <v>4785</v>
      </c>
      <c r="E483" s="662" t="s">
        <v>4490</v>
      </c>
      <c r="F483" s="665">
        <v>9</v>
      </c>
      <c r="G483" s="665">
        <v>43.620000000000005</v>
      </c>
      <c r="H483" s="678">
        <v>1</v>
      </c>
      <c r="I483" s="665"/>
      <c r="J483" s="665"/>
      <c r="K483" s="678">
        <v>0</v>
      </c>
      <c r="L483" s="665">
        <v>9</v>
      </c>
      <c r="M483" s="666">
        <v>43.620000000000005</v>
      </c>
    </row>
    <row r="484" spans="1:13" ht="14.4" customHeight="1" x14ac:dyDescent="0.3">
      <c r="A484" s="661" t="s">
        <v>4590</v>
      </c>
      <c r="B484" s="662" t="s">
        <v>4488</v>
      </c>
      <c r="C484" s="662" t="s">
        <v>5564</v>
      </c>
      <c r="D484" s="662" t="s">
        <v>5565</v>
      </c>
      <c r="E484" s="662" t="s">
        <v>5566</v>
      </c>
      <c r="F484" s="665"/>
      <c r="G484" s="665"/>
      <c r="H484" s="678">
        <v>0</v>
      </c>
      <c r="I484" s="665">
        <v>1</v>
      </c>
      <c r="J484" s="665">
        <v>16.920000000000002</v>
      </c>
      <c r="K484" s="678">
        <v>1</v>
      </c>
      <c r="L484" s="665">
        <v>1</v>
      </c>
      <c r="M484" s="666">
        <v>16.920000000000002</v>
      </c>
    </row>
    <row r="485" spans="1:13" ht="14.4" customHeight="1" x14ac:dyDescent="0.3">
      <c r="A485" s="661" t="s">
        <v>4590</v>
      </c>
      <c r="B485" s="662" t="s">
        <v>4501</v>
      </c>
      <c r="C485" s="662" t="s">
        <v>1950</v>
      </c>
      <c r="D485" s="662" t="s">
        <v>1951</v>
      </c>
      <c r="E485" s="662" t="s">
        <v>1847</v>
      </c>
      <c r="F485" s="665"/>
      <c r="G485" s="665"/>
      <c r="H485" s="678">
        <v>0</v>
      </c>
      <c r="I485" s="665">
        <v>1</v>
      </c>
      <c r="J485" s="665">
        <v>65.989999999999995</v>
      </c>
      <c r="K485" s="678">
        <v>1</v>
      </c>
      <c r="L485" s="665">
        <v>1</v>
      </c>
      <c r="M485" s="666">
        <v>65.989999999999995</v>
      </c>
    </row>
    <row r="486" spans="1:13" ht="14.4" customHeight="1" x14ac:dyDescent="0.3">
      <c r="A486" s="661" t="s">
        <v>4590</v>
      </c>
      <c r="B486" s="662" t="s">
        <v>4501</v>
      </c>
      <c r="C486" s="662" t="s">
        <v>1812</v>
      </c>
      <c r="D486" s="662" t="s">
        <v>1813</v>
      </c>
      <c r="E486" s="662" t="s">
        <v>1814</v>
      </c>
      <c r="F486" s="665"/>
      <c r="G486" s="665"/>
      <c r="H486" s="678">
        <v>0</v>
      </c>
      <c r="I486" s="665">
        <v>3</v>
      </c>
      <c r="J486" s="665">
        <v>792</v>
      </c>
      <c r="K486" s="678">
        <v>1</v>
      </c>
      <c r="L486" s="665">
        <v>3</v>
      </c>
      <c r="M486" s="666">
        <v>792</v>
      </c>
    </row>
    <row r="487" spans="1:13" ht="14.4" customHeight="1" x14ac:dyDescent="0.3">
      <c r="A487" s="661" t="s">
        <v>4590</v>
      </c>
      <c r="B487" s="662" t="s">
        <v>4502</v>
      </c>
      <c r="C487" s="662" t="s">
        <v>5225</v>
      </c>
      <c r="D487" s="662" t="s">
        <v>5226</v>
      </c>
      <c r="E487" s="662" t="s">
        <v>4969</v>
      </c>
      <c r="F487" s="665">
        <v>1</v>
      </c>
      <c r="G487" s="665">
        <v>123.2</v>
      </c>
      <c r="H487" s="678">
        <v>1</v>
      </c>
      <c r="I487" s="665"/>
      <c r="J487" s="665"/>
      <c r="K487" s="678">
        <v>0</v>
      </c>
      <c r="L487" s="665">
        <v>1</v>
      </c>
      <c r="M487" s="666">
        <v>123.2</v>
      </c>
    </row>
    <row r="488" spans="1:13" ht="14.4" customHeight="1" x14ac:dyDescent="0.3">
      <c r="A488" s="661" t="s">
        <v>4590</v>
      </c>
      <c r="B488" s="662" t="s">
        <v>4502</v>
      </c>
      <c r="C488" s="662" t="s">
        <v>4967</v>
      </c>
      <c r="D488" s="662" t="s">
        <v>4968</v>
      </c>
      <c r="E488" s="662" t="s">
        <v>4969</v>
      </c>
      <c r="F488" s="665"/>
      <c r="G488" s="665"/>
      <c r="H488" s="678">
        <v>0</v>
      </c>
      <c r="I488" s="665">
        <v>1</v>
      </c>
      <c r="J488" s="665">
        <v>123.2</v>
      </c>
      <c r="K488" s="678">
        <v>1</v>
      </c>
      <c r="L488" s="665">
        <v>1</v>
      </c>
      <c r="M488" s="666">
        <v>123.2</v>
      </c>
    </row>
    <row r="489" spans="1:13" ht="14.4" customHeight="1" x14ac:dyDescent="0.3">
      <c r="A489" s="661" t="s">
        <v>4590</v>
      </c>
      <c r="B489" s="662" t="s">
        <v>6019</v>
      </c>
      <c r="C489" s="662" t="s">
        <v>5611</v>
      </c>
      <c r="D489" s="662" t="s">
        <v>5612</v>
      </c>
      <c r="E489" s="662" t="s">
        <v>4393</v>
      </c>
      <c r="F489" s="665">
        <v>1</v>
      </c>
      <c r="G489" s="665">
        <v>0</v>
      </c>
      <c r="H489" s="678"/>
      <c r="I489" s="665"/>
      <c r="J489" s="665"/>
      <c r="K489" s="678"/>
      <c r="L489" s="665">
        <v>1</v>
      </c>
      <c r="M489" s="666">
        <v>0</v>
      </c>
    </row>
    <row r="490" spans="1:13" ht="14.4" customHeight="1" x14ac:dyDescent="0.3">
      <c r="A490" s="661" t="s">
        <v>4590</v>
      </c>
      <c r="B490" s="662" t="s">
        <v>4506</v>
      </c>
      <c r="C490" s="662" t="s">
        <v>5583</v>
      </c>
      <c r="D490" s="662" t="s">
        <v>5584</v>
      </c>
      <c r="E490" s="662" t="s">
        <v>5585</v>
      </c>
      <c r="F490" s="665"/>
      <c r="G490" s="665"/>
      <c r="H490" s="678">
        <v>0</v>
      </c>
      <c r="I490" s="665">
        <v>3</v>
      </c>
      <c r="J490" s="665">
        <v>259.5</v>
      </c>
      <c r="K490" s="678">
        <v>1</v>
      </c>
      <c r="L490" s="665">
        <v>3</v>
      </c>
      <c r="M490" s="666">
        <v>259.5</v>
      </c>
    </row>
    <row r="491" spans="1:13" ht="14.4" customHeight="1" x14ac:dyDescent="0.3">
      <c r="A491" s="661" t="s">
        <v>4590</v>
      </c>
      <c r="B491" s="662" t="s">
        <v>4507</v>
      </c>
      <c r="C491" s="662" t="s">
        <v>1958</v>
      </c>
      <c r="D491" s="662" t="s">
        <v>1959</v>
      </c>
      <c r="E491" s="662" t="s">
        <v>4508</v>
      </c>
      <c r="F491" s="665"/>
      <c r="G491" s="665"/>
      <c r="H491" s="678">
        <v>0</v>
      </c>
      <c r="I491" s="665">
        <v>1</v>
      </c>
      <c r="J491" s="665">
        <v>63.75</v>
      </c>
      <c r="K491" s="678">
        <v>1</v>
      </c>
      <c r="L491" s="665">
        <v>1</v>
      </c>
      <c r="M491" s="666">
        <v>63.75</v>
      </c>
    </row>
    <row r="492" spans="1:13" ht="14.4" customHeight="1" x14ac:dyDescent="0.3">
      <c r="A492" s="661" t="s">
        <v>4590</v>
      </c>
      <c r="B492" s="662" t="s">
        <v>6020</v>
      </c>
      <c r="C492" s="662" t="s">
        <v>3597</v>
      </c>
      <c r="D492" s="662" t="s">
        <v>3598</v>
      </c>
      <c r="E492" s="662" t="s">
        <v>5786</v>
      </c>
      <c r="F492" s="665"/>
      <c r="G492" s="665"/>
      <c r="H492" s="678">
        <v>0</v>
      </c>
      <c r="I492" s="665">
        <v>1</v>
      </c>
      <c r="J492" s="665">
        <v>1252.54</v>
      </c>
      <c r="K492" s="678">
        <v>1</v>
      </c>
      <c r="L492" s="665">
        <v>1</v>
      </c>
      <c r="M492" s="666">
        <v>1252.54</v>
      </c>
    </row>
    <row r="493" spans="1:13" ht="14.4" customHeight="1" x14ac:dyDescent="0.3">
      <c r="A493" s="661" t="s">
        <v>4590</v>
      </c>
      <c r="B493" s="662" t="s">
        <v>4512</v>
      </c>
      <c r="C493" s="662" t="s">
        <v>2015</v>
      </c>
      <c r="D493" s="662" t="s">
        <v>1783</v>
      </c>
      <c r="E493" s="662" t="s">
        <v>2016</v>
      </c>
      <c r="F493" s="665"/>
      <c r="G493" s="665"/>
      <c r="H493" s="678">
        <v>0</v>
      </c>
      <c r="I493" s="665">
        <v>1</v>
      </c>
      <c r="J493" s="665">
        <v>207.45</v>
      </c>
      <c r="K493" s="678">
        <v>1</v>
      </c>
      <c r="L493" s="665">
        <v>1</v>
      </c>
      <c r="M493" s="666">
        <v>207.45</v>
      </c>
    </row>
    <row r="494" spans="1:13" ht="14.4" customHeight="1" x14ac:dyDescent="0.3">
      <c r="A494" s="661" t="s">
        <v>4590</v>
      </c>
      <c r="B494" s="662" t="s">
        <v>4514</v>
      </c>
      <c r="C494" s="662" t="s">
        <v>2035</v>
      </c>
      <c r="D494" s="662" t="s">
        <v>2036</v>
      </c>
      <c r="E494" s="662" t="s">
        <v>1917</v>
      </c>
      <c r="F494" s="665"/>
      <c r="G494" s="665"/>
      <c r="H494" s="678">
        <v>0</v>
      </c>
      <c r="I494" s="665">
        <v>1</v>
      </c>
      <c r="J494" s="665">
        <v>207.45</v>
      </c>
      <c r="K494" s="678">
        <v>1</v>
      </c>
      <c r="L494" s="665">
        <v>1</v>
      </c>
      <c r="M494" s="666">
        <v>207.45</v>
      </c>
    </row>
    <row r="495" spans="1:13" ht="14.4" customHeight="1" x14ac:dyDescent="0.3">
      <c r="A495" s="661" t="s">
        <v>4590</v>
      </c>
      <c r="B495" s="662" t="s">
        <v>4514</v>
      </c>
      <c r="C495" s="662" t="s">
        <v>5223</v>
      </c>
      <c r="D495" s="662" t="s">
        <v>5224</v>
      </c>
      <c r="E495" s="662" t="s">
        <v>4965</v>
      </c>
      <c r="F495" s="665">
        <v>1</v>
      </c>
      <c r="G495" s="665">
        <v>106.08</v>
      </c>
      <c r="H495" s="678">
        <v>1</v>
      </c>
      <c r="I495" s="665"/>
      <c r="J495" s="665"/>
      <c r="K495" s="678">
        <v>0</v>
      </c>
      <c r="L495" s="665">
        <v>1</v>
      </c>
      <c r="M495" s="666">
        <v>106.08</v>
      </c>
    </row>
    <row r="496" spans="1:13" ht="14.4" customHeight="1" x14ac:dyDescent="0.3">
      <c r="A496" s="661" t="s">
        <v>4590</v>
      </c>
      <c r="B496" s="662" t="s">
        <v>4514</v>
      </c>
      <c r="C496" s="662" t="s">
        <v>5663</v>
      </c>
      <c r="D496" s="662" t="s">
        <v>5224</v>
      </c>
      <c r="E496" s="662" t="s">
        <v>1917</v>
      </c>
      <c r="F496" s="665">
        <v>2</v>
      </c>
      <c r="G496" s="665">
        <v>681.94</v>
      </c>
      <c r="H496" s="678">
        <v>1</v>
      </c>
      <c r="I496" s="665"/>
      <c r="J496" s="665"/>
      <c r="K496" s="678">
        <v>0</v>
      </c>
      <c r="L496" s="665">
        <v>2</v>
      </c>
      <c r="M496" s="666">
        <v>681.94</v>
      </c>
    </row>
    <row r="497" spans="1:13" ht="14.4" customHeight="1" x14ac:dyDescent="0.3">
      <c r="A497" s="661" t="s">
        <v>4590</v>
      </c>
      <c r="B497" s="662" t="s">
        <v>6021</v>
      </c>
      <c r="C497" s="662" t="s">
        <v>2105</v>
      </c>
      <c r="D497" s="662" t="s">
        <v>2106</v>
      </c>
      <c r="E497" s="662" t="s">
        <v>2107</v>
      </c>
      <c r="F497" s="665"/>
      <c r="G497" s="665"/>
      <c r="H497" s="678">
        <v>0</v>
      </c>
      <c r="I497" s="665">
        <v>17</v>
      </c>
      <c r="J497" s="665">
        <v>32418.49</v>
      </c>
      <c r="K497" s="678">
        <v>1</v>
      </c>
      <c r="L497" s="665">
        <v>17</v>
      </c>
      <c r="M497" s="666">
        <v>32418.49</v>
      </c>
    </row>
    <row r="498" spans="1:13" ht="14.4" customHeight="1" x14ac:dyDescent="0.3">
      <c r="A498" s="661" t="s">
        <v>4590</v>
      </c>
      <c r="B498" s="662" t="s">
        <v>4339</v>
      </c>
      <c r="C498" s="662" t="s">
        <v>2067</v>
      </c>
      <c r="D498" s="662" t="s">
        <v>1890</v>
      </c>
      <c r="E498" s="662" t="s">
        <v>2068</v>
      </c>
      <c r="F498" s="665"/>
      <c r="G498" s="665"/>
      <c r="H498" s="678">
        <v>0</v>
      </c>
      <c r="I498" s="665">
        <v>20</v>
      </c>
      <c r="J498" s="665">
        <v>2678.7999999999997</v>
      </c>
      <c r="K498" s="678">
        <v>1</v>
      </c>
      <c r="L498" s="665">
        <v>20</v>
      </c>
      <c r="M498" s="666">
        <v>2678.7999999999997</v>
      </c>
    </row>
    <row r="499" spans="1:13" ht="14.4" customHeight="1" x14ac:dyDescent="0.3">
      <c r="A499" s="661" t="s">
        <v>4591</v>
      </c>
      <c r="B499" s="662" t="s">
        <v>4333</v>
      </c>
      <c r="C499" s="662" t="s">
        <v>5246</v>
      </c>
      <c r="D499" s="662" t="s">
        <v>1850</v>
      </c>
      <c r="E499" s="662" t="s">
        <v>5247</v>
      </c>
      <c r="F499" s="665"/>
      <c r="G499" s="665"/>
      <c r="H499" s="678"/>
      <c r="I499" s="665">
        <v>1</v>
      </c>
      <c r="J499" s="665">
        <v>0</v>
      </c>
      <c r="K499" s="678"/>
      <c r="L499" s="665">
        <v>1</v>
      </c>
      <c r="M499" s="666">
        <v>0</v>
      </c>
    </row>
    <row r="500" spans="1:13" ht="14.4" customHeight="1" x14ac:dyDescent="0.3">
      <c r="A500" s="661" t="s">
        <v>4591</v>
      </c>
      <c r="B500" s="662" t="s">
        <v>4350</v>
      </c>
      <c r="C500" s="662" t="s">
        <v>1990</v>
      </c>
      <c r="D500" s="662" t="s">
        <v>4353</v>
      </c>
      <c r="E500" s="662" t="s">
        <v>4354</v>
      </c>
      <c r="F500" s="665"/>
      <c r="G500" s="665"/>
      <c r="H500" s="678">
        <v>0</v>
      </c>
      <c r="I500" s="665">
        <v>1</v>
      </c>
      <c r="J500" s="665">
        <v>120.61</v>
      </c>
      <c r="K500" s="678">
        <v>1</v>
      </c>
      <c r="L500" s="665">
        <v>1</v>
      </c>
      <c r="M500" s="666">
        <v>120.61</v>
      </c>
    </row>
    <row r="501" spans="1:13" ht="14.4" customHeight="1" x14ac:dyDescent="0.3">
      <c r="A501" s="661" t="s">
        <v>4591</v>
      </c>
      <c r="B501" s="662" t="s">
        <v>4365</v>
      </c>
      <c r="C501" s="662" t="s">
        <v>2099</v>
      </c>
      <c r="D501" s="662" t="s">
        <v>2100</v>
      </c>
      <c r="E501" s="662" t="s">
        <v>2101</v>
      </c>
      <c r="F501" s="665"/>
      <c r="G501" s="665"/>
      <c r="H501" s="678">
        <v>0</v>
      </c>
      <c r="I501" s="665">
        <v>1</v>
      </c>
      <c r="J501" s="665">
        <v>93.43</v>
      </c>
      <c r="K501" s="678">
        <v>1</v>
      </c>
      <c r="L501" s="665">
        <v>1</v>
      </c>
      <c r="M501" s="666">
        <v>93.43</v>
      </c>
    </row>
    <row r="502" spans="1:13" ht="14.4" customHeight="1" x14ac:dyDescent="0.3">
      <c r="A502" s="661" t="s">
        <v>4591</v>
      </c>
      <c r="B502" s="662" t="s">
        <v>4371</v>
      </c>
      <c r="C502" s="662" t="s">
        <v>1798</v>
      </c>
      <c r="D502" s="662" t="s">
        <v>1795</v>
      </c>
      <c r="E502" s="662" t="s">
        <v>4374</v>
      </c>
      <c r="F502" s="665"/>
      <c r="G502" s="665"/>
      <c r="H502" s="678">
        <v>0</v>
      </c>
      <c r="I502" s="665">
        <v>6</v>
      </c>
      <c r="J502" s="665">
        <v>864.06</v>
      </c>
      <c r="K502" s="678">
        <v>1</v>
      </c>
      <c r="L502" s="665">
        <v>6</v>
      </c>
      <c r="M502" s="666">
        <v>864.06</v>
      </c>
    </row>
    <row r="503" spans="1:13" ht="14.4" customHeight="1" x14ac:dyDescent="0.3">
      <c r="A503" s="661" t="s">
        <v>4591</v>
      </c>
      <c r="B503" s="662" t="s">
        <v>4378</v>
      </c>
      <c r="C503" s="662" t="s">
        <v>1842</v>
      </c>
      <c r="D503" s="662" t="s">
        <v>1843</v>
      </c>
      <c r="E503" s="662" t="s">
        <v>1402</v>
      </c>
      <c r="F503" s="665"/>
      <c r="G503" s="665"/>
      <c r="H503" s="678">
        <v>0</v>
      </c>
      <c r="I503" s="665">
        <v>4</v>
      </c>
      <c r="J503" s="665">
        <v>140.44</v>
      </c>
      <c r="K503" s="678">
        <v>1</v>
      </c>
      <c r="L503" s="665">
        <v>4</v>
      </c>
      <c r="M503" s="666">
        <v>140.44</v>
      </c>
    </row>
    <row r="504" spans="1:13" ht="14.4" customHeight="1" x14ac:dyDescent="0.3">
      <c r="A504" s="661" t="s">
        <v>4591</v>
      </c>
      <c r="B504" s="662" t="s">
        <v>4381</v>
      </c>
      <c r="C504" s="662" t="s">
        <v>2083</v>
      </c>
      <c r="D504" s="662" t="s">
        <v>2084</v>
      </c>
      <c r="E504" s="662" t="s">
        <v>4382</v>
      </c>
      <c r="F504" s="665"/>
      <c r="G504" s="665"/>
      <c r="H504" s="678">
        <v>0</v>
      </c>
      <c r="I504" s="665">
        <v>1</v>
      </c>
      <c r="J504" s="665">
        <v>251.52</v>
      </c>
      <c r="K504" s="678">
        <v>1</v>
      </c>
      <c r="L504" s="665">
        <v>1</v>
      </c>
      <c r="M504" s="666">
        <v>251.52</v>
      </c>
    </row>
    <row r="505" spans="1:13" ht="14.4" customHeight="1" x14ac:dyDescent="0.3">
      <c r="A505" s="661" t="s">
        <v>4591</v>
      </c>
      <c r="B505" s="662" t="s">
        <v>4383</v>
      </c>
      <c r="C505" s="662" t="s">
        <v>1913</v>
      </c>
      <c r="D505" s="662" t="s">
        <v>1914</v>
      </c>
      <c r="E505" s="662" t="s">
        <v>1402</v>
      </c>
      <c r="F505" s="665"/>
      <c r="G505" s="665"/>
      <c r="H505" s="678">
        <v>0</v>
      </c>
      <c r="I505" s="665">
        <v>1</v>
      </c>
      <c r="J505" s="665">
        <v>48.27</v>
      </c>
      <c r="K505" s="678">
        <v>1</v>
      </c>
      <c r="L505" s="665">
        <v>1</v>
      </c>
      <c r="M505" s="666">
        <v>48.27</v>
      </c>
    </row>
    <row r="506" spans="1:13" ht="14.4" customHeight="1" x14ac:dyDescent="0.3">
      <c r="A506" s="661" t="s">
        <v>4591</v>
      </c>
      <c r="B506" s="662" t="s">
        <v>4384</v>
      </c>
      <c r="C506" s="662" t="s">
        <v>4763</v>
      </c>
      <c r="D506" s="662" t="s">
        <v>1779</v>
      </c>
      <c r="E506" s="662" t="s">
        <v>4764</v>
      </c>
      <c r="F506" s="665"/>
      <c r="G506" s="665"/>
      <c r="H506" s="678"/>
      <c r="I506" s="665">
        <v>1</v>
      </c>
      <c r="J506" s="665">
        <v>0</v>
      </c>
      <c r="K506" s="678"/>
      <c r="L506" s="665">
        <v>1</v>
      </c>
      <c r="M506" s="666">
        <v>0</v>
      </c>
    </row>
    <row r="507" spans="1:13" ht="14.4" customHeight="1" x14ac:dyDescent="0.3">
      <c r="A507" s="661" t="s">
        <v>4591</v>
      </c>
      <c r="B507" s="662" t="s">
        <v>4387</v>
      </c>
      <c r="C507" s="662" t="s">
        <v>1996</v>
      </c>
      <c r="D507" s="662" t="s">
        <v>4388</v>
      </c>
      <c r="E507" s="662" t="s">
        <v>1691</v>
      </c>
      <c r="F507" s="665"/>
      <c r="G507" s="665"/>
      <c r="H507" s="678">
        <v>0</v>
      </c>
      <c r="I507" s="665">
        <v>1</v>
      </c>
      <c r="J507" s="665">
        <v>291.82</v>
      </c>
      <c r="K507" s="678">
        <v>1</v>
      </c>
      <c r="L507" s="665">
        <v>1</v>
      </c>
      <c r="M507" s="666">
        <v>291.82</v>
      </c>
    </row>
    <row r="508" spans="1:13" ht="14.4" customHeight="1" x14ac:dyDescent="0.3">
      <c r="A508" s="661" t="s">
        <v>4591</v>
      </c>
      <c r="B508" s="662" t="s">
        <v>4387</v>
      </c>
      <c r="C508" s="662" t="s">
        <v>4649</v>
      </c>
      <c r="D508" s="662" t="s">
        <v>2055</v>
      </c>
      <c r="E508" s="662" t="s">
        <v>1276</v>
      </c>
      <c r="F508" s="665"/>
      <c r="G508" s="665"/>
      <c r="H508" s="678">
        <v>0</v>
      </c>
      <c r="I508" s="665">
        <v>1</v>
      </c>
      <c r="J508" s="665">
        <v>194.54</v>
      </c>
      <c r="K508" s="678">
        <v>1</v>
      </c>
      <c r="L508" s="665">
        <v>1</v>
      </c>
      <c r="M508" s="666">
        <v>194.54</v>
      </c>
    </row>
    <row r="509" spans="1:13" ht="14.4" customHeight="1" x14ac:dyDescent="0.3">
      <c r="A509" s="661" t="s">
        <v>4591</v>
      </c>
      <c r="B509" s="662" t="s">
        <v>6003</v>
      </c>
      <c r="C509" s="662" t="s">
        <v>5392</v>
      </c>
      <c r="D509" s="662" t="s">
        <v>3584</v>
      </c>
      <c r="E509" s="662" t="s">
        <v>5393</v>
      </c>
      <c r="F509" s="665"/>
      <c r="G509" s="665"/>
      <c r="H509" s="678">
        <v>0</v>
      </c>
      <c r="I509" s="665">
        <v>2</v>
      </c>
      <c r="J509" s="665">
        <v>329.88</v>
      </c>
      <c r="K509" s="678">
        <v>1</v>
      </c>
      <c r="L509" s="665">
        <v>2</v>
      </c>
      <c r="M509" s="666">
        <v>329.88</v>
      </c>
    </row>
    <row r="510" spans="1:13" ht="14.4" customHeight="1" x14ac:dyDescent="0.3">
      <c r="A510" s="661" t="s">
        <v>4591</v>
      </c>
      <c r="B510" s="662" t="s">
        <v>4392</v>
      </c>
      <c r="C510" s="662" t="s">
        <v>1905</v>
      </c>
      <c r="D510" s="662" t="s">
        <v>1906</v>
      </c>
      <c r="E510" s="662" t="s">
        <v>4393</v>
      </c>
      <c r="F510" s="665"/>
      <c r="G510" s="665"/>
      <c r="H510" s="678">
        <v>0</v>
      </c>
      <c r="I510" s="665">
        <v>1</v>
      </c>
      <c r="J510" s="665">
        <v>392.42</v>
      </c>
      <c r="K510" s="678">
        <v>1</v>
      </c>
      <c r="L510" s="665">
        <v>1</v>
      </c>
      <c r="M510" s="666">
        <v>392.42</v>
      </c>
    </row>
    <row r="511" spans="1:13" ht="14.4" customHeight="1" x14ac:dyDescent="0.3">
      <c r="A511" s="661" t="s">
        <v>4591</v>
      </c>
      <c r="B511" s="662" t="s">
        <v>4392</v>
      </c>
      <c r="C511" s="662" t="s">
        <v>1982</v>
      </c>
      <c r="D511" s="662" t="s">
        <v>1987</v>
      </c>
      <c r="E511" s="662" t="s">
        <v>2013</v>
      </c>
      <c r="F511" s="665"/>
      <c r="G511" s="665"/>
      <c r="H511" s="678">
        <v>0</v>
      </c>
      <c r="I511" s="665">
        <v>1</v>
      </c>
      <c r="J511" s="665">
        <v>181.13</v>
      </c>
      <c r="K511" s="678">
        <v>1</v>
      </c>
      <c r="L511" s="665">
        <v>1</v>
      </c>
      <c r="M511" s="666">
        <v>181.13</v>
      </c>
    </row>
    <row r="512" spans="1:13" ht="14.4" customHeight="1" x14ac:dyDescent="0.3">
      <c r="A512" s="661" t="s">
        <v>4591</v>
      </c>
      <c r="B512" s="662" t="s">
        <v>4395</v>
      </c>
      <c r="C512" s="662" t="s">
        <v>2002</v>
      </c>
      <c r="D512" s="662" t="s">
        <v>2003</v>
      </c>
      <c r="E512" s="662" t="s">
        <v>2004</v>
      </c>
      <c r="F512" s="665"/>
      <c r="G512" s="665"/>
      <c r="H512" s="678">
        <v>0</v>
      </c>
      <c r="I512" s="665">
        <v>1</v>
      </c>
      <c r="J512" s="665">
        <v>835.93</v>
      </c>
      <c r="K512" s="678">
        <v>1</v>
      </c>
      <c r="L512" s="665">
        <v>1</v>
      </c>
      <c r="M512" s="666">
        <v>835.93</v>
      </c>
    </row>
    <row r="513" spans="1:13" ht="14.4" customHeight="1" x14ac:dyDescent="0.3">
      <c r="A513" s="661" t="s">
        <v>4591</v>
      </c>
      <c r="B513" s="662" t="s">
        <v>6005</v>
      </c>
      <c r="C513" s="662" t="s">
        <v>5420</v>
      </c>
      <c r="D513" s="662" t="s">
        <v>5421</v>
      </c>
      <c r="E513" s="662" t="s">
        <v>5422</v>
      </c>
      <c r="F513" s="665"/>
      <c r="G513" s="665"/>
      <c r="H513" s="678">
        <v>0</v>
      </c>
      <c r="I513" s="665">
        <v>3</v>
      </c>
      <c r="J513" s="665">
        <v>120.75</v>
      </c>
      <c r="K513" s="678">
        <v>1</v>
      </c>
      <c r="L513" s="665">
        <v>3</v>
      </c>
      <c r="M513" s="666">
        <v>120.75</v>
      </c>
    </row>
    <row r="514" spans="1:13" ht="14.4" customHeight="1" x14ac:dyDescent="0.3">
      <c r="A514" s="661" t="s">
        <v>4591</v>
      </c>
      <c r="B514" s="662" t="s">
        <v>4502</v>
      </c>
      <c r="C514" s="662" t="s">
        <v>4967</v>
      </c>
      <c r="D514" s="662" t="s">
        <v>4968</v>
      </c>
      <c r="E514" s="662" t="s">
        <v>4969</v>
      </c>
      <c r="F514" s="665"/>
      <c r="G514" s="665"/>
      <c r="H514" s="678">
        <v>0</v>
      </c>
      <c r="I514" s="665">
        <v>1</v>
      </c>
      <c r="J514" s="665">
        <v>123.2</v>
      </c>
      <c r="K514" s="678">
        <v>1</v>
      </c>
      <c r="L514" s="665">
        <v>1</v>
      </c>
      <c r="M514" s="666">
        <v>123.2</v>
      </c>
    </row>
    <row r="515" spans="1:13" ht="14.4" customHeight="1" x14ac:dyDescent="0.3">
      <c r="A515" s="661" t="s">
        <v>4591</v>
      </c>
      <c r="B515" s="662" t="s">
        <v>4502</v>
      </c>
      <c r="C515" s="662" t="s">
        <v>5174</v>
      </c>
      <c r="D515" s="662" t="s">
        <v>5175</v>
      </c>
      <c r="E515" s="662" t="s">
        <v>5176</v>
      </c>
      <c r="F515" s="665"/>
      <c r="G515" s="665"/>
      <c r="H515" s="678">
        <v>0</v>
      </c>
      <c r="I515" s="665">
        <v>3</v>
      </c>
      <c r="J515" s="665">
        <v>739.17</v>
      </c>
      <c r="K515" s="678">
        <v>1</v>
      </c>
      <c r="L515" s="665">
        <v>3</v>
      </c>
      <c r="M515" s="666">
        <v>739.17</v>
      </c>
    </row>
    <row r="516" spans="1:13" ht="14.4" customHeight="1" x14ac:dyDescent="0.3">
      <c r="A516" s="661" t="s">
        <v>4591</v>
      </c>
      <c r="B516" s="662" t="s">
        <v>6021</v>
      </c>
      <c r="C516" s="662" t="s">
        <v>5439</v>
      </c>
      <c r="D516" s="662" t="s">
        <v>2106</v>
      </c>
      <c r="E516" s="662" t="s">
        <v>5440</v>
      </c>
      <c r="F516" s="665"/>
      <c r="G516" s="665"/>
      <c r="H516" s="678">
        <v>0</v>
      </c>
      <c r="I516" s="665">
        <v>1</v>
      </c>
      <c r="J516" s="665">
        <v>5339.52</v>
      </c>
      <c r="K516" s="678">
        <v>1</v>
      </c>
      <c r="L516" s="665">
        <v>1</v>
      </c>
      <c r="M516" s="666">
        <v>5339.52</v>
      </c>
    </row>
    <row r="517" spans="1:13" ht="14.4" customHeight="1" x14ac:dyDescent="0.3">
      <c r="A517" s="661" t="s">
        <v>4592</v>
      </c>
      <c r="B517" s="662" t="s">
        <v>4333</v>
      </c>
      <c r="C517" s="662" t="s">
        <v>5137</v>
      </c>
      <c r="D517" s="662" t="s">
        <v>623</v>
      </c>
      <c r="E517" s="662" t="s">
        <v>5138</v>
      </c>
      <c r="F517" s="665"/>
      <c r="G517" s="665"/>
      <c r="H517" s="678">
        <v>0</v>
      </c>
      <c r="I517" s="665">
        <v>2</v>
      </c>
      <c r="J517" s="665">
        <v>23.42</v>
      </c>
      <c r="K517" s="678">
        <v>1</v>
      </c>
      <c r="L517" s="665">
        <v>2</v>
      </c>
      <c r="M517" s="666">
        <v>23.42</v>
      </c>
    </row>
    <row r="518" spans="1:13" ht="14.4" customHeight="1" x14ac:dyDescent="0.3">
      <c r="A518" s="661" t="s">
        <v>4592</v>
      </c>
      <c r="B518" s="662" t="s">
        <v>4333</v>
      </c>
      <c r="C518" s="662" t="s">
        <v>4723</v>
      </c>
      <c r="D518" s="662" t="s">
        <v>1850</v>
      </c>
      <c r="E518" s="662" t="s">
        <v>4724</v>
      </c>
      <c r="F518" s="665"/>
      <c r="G518" s="665"/>
      <c r="H518" s="678"/>
      <c r="I518" s="665">
        <v>1</v>
      </c>
      <c r="J518" s="665">
        <v>0</v>
      </c>
      <c r="K518" s="678"/>
      <c r="L518" s="665">
        <v>1</v>
      </c>
      <c r="M518" s="666">
        <v>0</v>
      </c>
    </row>
    <row r="519" spans="1:13" ht="14.4" customHeight="1" x14ac:dyDescent="0.3">
      <c r="A519" s="661" t="s">
        <v>4592</v>
      </c>
      <c r="B519" s="662" t="s">
        <v>4346</v>
      </c>
      <c r="C519" s="662" t="s">
        <v>4629</v>
      </c>
      <c r="D519" s="662" t="s">
        <v>2103</v>
      </c>
      <c r="E519" s="662" t="s">
        <v>2104</v>
      </c>
      <c r="F519" s="665"/>
      <c r="G519" s="665"/>
      <c r="H519" s="678">
        <v>0</v>
      </c>
      <c r="I519" s="665">
        <v>3</v>
      </c>
      <c r="J519" s="665">
        <v>259.23</v>
      </c>
      <c r="K519" s="678">
        <v>1</v>
      </c>
      <c r="L519" s="665">
        <v>3</v>
      </c>
      <c r="M519" s="666">
        <v>259.23</v>
      </c>
    </row>
    <row r="520" spans="1:13" ht="14.4" customHeight="1" x14ac:dyDescent="0.3">
      <c r="A520" s="661" t="s">
        <v>4592</v>
      </c>
      <c r="B520" s="662" t="s">
        <v>4346</v>
      </c>
      <c r="C520" s="662" t="s">
        <v>2102</v>
      </c>
      <c r="D520" s="662" t="s">
        <v>2103</v>
      </c>
      <c r="E520" s="662" t="s">
        <v>2104</v>
      </c>
      <c r="F520" s="665"/>
      <c r="G520" s="665"/>
      <c r="H520" s="678">
        <v>0</v>
      </c>
      <c r="I520" s="665">
        <v>1</v>
      </c>
      <c r="J520" s="665">
        <v>86.41</v>
      </c>
      <c r="K520" s="678">
        <v>1</v>
      </c>
      <c r="L520" s="665">
        <v>1</v>
      </c>
      <c r="M520" s="666">
        <v>86.41</v>
      </c>
    </row>
    <row r="521" spans="1:13" ht="14.4" customHeight="1" x14ac:dyDescent="0.3">
      <c r="A521" s="661" t="s">
        <v>4592</v>
      </c>
      <c r="B521" s="662" t="s">
        <v>4346</v>
      </c>
      <c r="C521" s="662" t="s">
        <v>1862</v>
      </c>
      <c r="D521" s="662" t="s">
        <v>1863</v>
      </c>
      <c r="E521" s="662" t="s">
        <v>4347</v>
      </c>
      <c r="F521" s="665"/>
      <c r="G521" s="665"/>
      <c r="H521" s="678">
        <v>0</v>
      </c>
      <c r="I521" s="665">
        <v>1</v>
      </c>
      <c r="J521" s="665">
        <v>50.85</v>
      </c>
      <c r="K521" s="678">
        <v>1</v>
      </c>
      <c r="L521" s="665">
        <v>1</v>
      </c>
      <c r="M521" s="666">
        <v>50.85</v>
      </c>
    </row>
    <row r="522" spans="1:13" ht="14.4" customHeight="1" x14ac:dyDescent="0.3">
      <c r="A522" s="661" t="s">
        <v>4592</v>
      </c>
      <c r="B522" s="662" t="s">
        <v>4349</v>
      </c>
      <c r="C522" s="662" t="s">
        <v>1938</v>
      </c>
      <c r="D522" s="662" t="s">
        <v>1939</v>
      </c>
      <c r="E522" s="662" t="s">
        <v>1940</v>
      </c>
      <c r="F522" s="665"/>
      <c r="G522" s="665"/>
      <c r="H522" s="678">
        <v>0</v>
      </c>
      <c r="I522" s="665">
        <v>1</v>
      </c>
      <c r="J522" s="665">
        <v>30.83</v>
      </c>
      <c r="K522" s="678">
        <v>1</v>
      </c>
      <c r="L522" s="665">
        <v>1</v>
      </c>
      <c r="M522" s="666">
        <v>30.83</v>
      </c>
    </row>
    <row r="523" spans="1:13" ht="14.4" customHeight="1" x14ac:dyDescent="0.3">
      <c r="A523" s="661" t="s">
        <v>4592</v>
      </c>
      <c r="B523" s="662" t="s">
        <v>4349</v>
      </c>
      <c r="C523" s="662" t="s">
        <v>5254</v>
      </c>
      <c r="D523" s="662" t="s">
        <v>5255</v>
      </c>
      <c r="E523" s="662" t="s">
        <v>1516</v>
      </c>
      <c r="F523" s="665">
        <v>1</v>
      </c>
      <c r="G523" s="665">
        <v>61.67</v>
      </c>
      <c r="H523" s="678">
        <v>1</v>
      </c>
      <c r="I523" s="665"/>
      <c r="J523" s="665"/>
      <c r="K523" s="678">
        <v>0</v>
      </c>
      <c r="L523" s="665">
        <v>1</v>
      </c>
      <c r="M523" s="666">
        <v>61.67</v>
      </c>
    </row>
    <row r="524" spans="1:13" ht="14.4" customHeight="1" x14ac:dyDescent="0.3">
      <c r="A524" s="661" t="s">
        <v>4592</v>
      </c>
      <c r="B524" s="662" t="s">
        <v>4350</v>
      </c>
      <c r="C524" s="662" t="s">
        <v>5009</v>
      </c>
      <c r="D524" s="662" t="s">
        <v>1899</v>
      </c>
      <c r="E524" s="662" t="s">
        <v>5010</v>
      </c>
      <c r="F524" s="665"/>
      <c r="G524" s="665"/>
      <c r="H524" s="678"/>
      <c r="I524" s="665">
        <v>1</v>
      </c>
      <c r="J524" s="665">
        <v>0</v>
      </c>
      <c r="K524" s="678"/>
      <c r="L524" s="665">
        <v>1</v>
      </c>
      <c r="M524" s="666">
        <v>0</v>
      </c>
    </row>
    <row r="525" spans="1:13" ht="14.4" customHeight="1" x14ac:dyDescent="0.3">
      <c r="A525" s="661" t="s">
        <v>4592</v>
      </c>
      <c r="B525" s="662" t="s">
        <v>4350</v>
      </c>
      <c r="C525" s="662" t="s">
        <v>1990</v>
      </c>
      <c r="D525" s="662" t="s">
        <v>4353</v>
      </c>
      <c r="E525" s="662" t="s">
        <v>4354</v>
      </c>
      <c r="F525" s="665"/>
      <c r="G525" s="665"/>
      <c r="H525" s="678">
        <v>0</v>
      </c>
      <c r="I525" s="665">
        <v>1</v>
      </c>
      <c r="J525" s="665">
        <v>120.61</v>
      </c>
      <c r="K525" s="678">
        <v>1</v>
      </c>
      <c r="L525" s="665">
        <v>1</v>
      </c>
      <c r="M525" s="666">
        <v>120.61</v>
      </c>
    </row>
    <row r="526" spans="1:13" ht="14.4" customHeight="1" x14ac:dyDescent="0.3">
      <c r="A526" s="661" t="s">
        <v>4592</v>
      </c>
      <c r="B526" s="662" t="s">
        <v>4350</v>
      </c>
      <c r="C526" s="662" t="s">
        <v>1909</v>
      </c>
      <c r="D526" s="662" t="s">
        <v>4355</v>
      </c>
      <c r="E526" s="662" t="s">
        <v>1130</v>
      </c>
      <c r="F526" s="665"/>
      <c r="G526" s="665"/>
      <c r="H526" s="678">
        <v>0</v>
      </c>
      <c r="I526" s="665">
        <v>7</v>
      </c>
      <c r="J526" s="665">
        <v>1293.18</v>
      </c>
      <c r="K526" s="678">
        <v>1</v>
      </c>
      <c r="L526" s="665">
        <v>7</v>
      </c>
      <c r="M526" s="666">
        <v>1293.18</v>
      </c>
    </row>
    <row r="527" spans="1:13" ht="14.4" customHeight="1" x14ac:dyDescent="0.3">
      <c r="A527" s="661" t="s">
        <v>4592</v>
      </c>
      <c r="B527" s="662" t="s">
        <v>4356</v>
      </c>
      <c r="C527" s="662" t="s">
        <v>1824</v>
      </c>
      <c r="D527" s="662" t="s">
        <v>1821</v>
      </c>
      <c r="E527" s="662" t="s">
        <v>4363</v>
      </c>
      <c r="F527" s="665"/>
      <c r="G527" s="665"/>
      <c r="H527" s="678">
        <v>0</v>
      </c>
      <c r="I527" s="665">
        <v>1</v>
      </c>
      <c r="J527" s="665">
        <v>923.74</v>
      </c>
      <c r="K527" s="678">
        <v>1</v>
      </c>
      <c r="L527" s="665">
        <v>1</v>
      </c>
      <c r="M527" s="666">
        <v>923.74</v>
      </c>
    </row>
    <row r="528" spans="1:13" ht="14.4" customHeight="1" x14ac:dyDescent="0.3">
      <c r="A528" s="661" t="s">
        <v>4592</v>
      </c>
      <c r="B528" s="662" t="s">
        <v>4356</v>
      </c>
      <c r="C528" s="662" t="s">
        <v>1827</v>
      </c>
      <c r="D528" s="662" t="s">
        <v>1821</v>
      </c>
      <c r="E528" s="662" t="s">
        <v>4361</v>
      </c>
      <c r="F528" s="665"/>
      <c r="G528" s="665"/>
      <c r="H528" s="678">
        <v>0</v>
      </c>
      <c r="I528" s="665">
        <v>1</v>
      </c>
      <c r="J528" s="665">
        <v>1154.68</v>
      </c>
      <c r="K528" s="678">
        <v>1</v>
      </c>
      <c r="L528" s="665">
        <v>1</v>
      </c>
      <c r="M528" s="666">
        <v>1154.68</v>
      </c>
    </row>
    <row r="529" spans="1:13" ht="14.4" customHeight="1" x14ac:dyDescent="0.3">
      <c r="A529" s="661" t="s">
        <v>4592</v>
      </c>
      <c r="B529" s="662" t="s">
        <v>4365</v>
      </c>
      <c r="C529" s="662" t="s">
        <v>2099</v>
      </c>
      <c r="D529" s="662" t="s">
        <v>2100</v>
      </c>
      <c r="E529" s="662" t="s">
        <v>2101</v>
      </c>
      <c r="F529" s="665"/>
      <c r="G529" s="665"/>
      <c r="H529" s="678">
        <v>0</v>
      </c>
      <c r="I529" s="665">
        <v>14</v>
      </c>
      <c r="J529" s="665">
        <v>1308.02</v>
      </c>
      <c r="K529" s="678">
        <v>1</v>
      </c>
      <c r="L529" s="665">
        <v>14</v>
      </c>
      <c r="M529" s="666">
        <v>1308.02</v>
      </c>
    </row>
    <row r="530" spans="1:13" ht="14.4" customHeight="1" x14ac:dyDescent="0.3">
      <c r="A530" s="661" t="s">
        <v>4592</v>
      </c>
      <c r="B530" s="662" t="s">
        <v>4371</v>
      </c>
      <c r="C530" s="662" t="s">
        <v>1794</v>
      </c>
      <c r="D530" s="662" t="s">
        <v>1795</v>
      </c>
      <c r="E530" s="662" t="s">
        <v>4373</v>
      </c>
      <c r="F530" s="665"/>
      <c r="G530" s="665"/>
      <c r="H530" s="678">
        <v>0</v>
      </c>
      <c r="I530" s="665">
        <v>9</v>
      </c>
      <c r="J530" s="665">
        <v>648</v>
      </c>
      <c r="K530" s="678">
        <v>1</v>
      </c>
      <c r="L530" s="665">
        <v>9</v>
      </c>
      <c r="M530" s="666">
        <v>648</v>
      </c>
    </row>
    <row r="531" spans="1:13" ht="14.4" customHeight="1" x14ac:dyDescent="0.3">
      <c r="A531" s="661" t="s">
        <v>4592</v>
      </c>
      <c r="B531" s="662" t="s">
        <v>4378</v>
      </c>
      <c r="C531" s="662" t="s">
        <v>1842</v>
      </c>
      <c r="D531" s="662" t="s">
        <v>1843</v>
      </c>
      <c r="E531" s="662" t="s">
        <v>1402</v>
      </c>
      <c r="F531" s="665"/>
      <c r="G531" s="665"/>
      <c r="H531" s="678">
        <v>0</v>
      </c>
      <c r="I531" s="665">
        <v>22</v>
      </c>
      <c r="J531" s="665">
        <v>772.42000000000007</v>
      </c>
      <c r="K531" s="678">
        <v>1</v>
      </c>
      <c r="L531" s="665">
        <v>22</v>
      </c>
      <c r="M531" s="666">
        <v>772.42000000000007</v>
      </c>
    </row>
    <row r="532" spans="1:13" ht="14.4" customHeight="1" x14ac:dyDescent="0.3">
      <c r="A532" s="661" t="s">
        <v>4592</v>
      </c>
      <c r="B532" s="662" t="s">
        <v>4378</v>
      </c>
      <c r="C532" s="662" t="s">
        <v>1845</v>
      </c>
      <c r="D532" s="662" t="s">
        <v>1846</v>
      </c>
      <c r="E532" s="662" t="s">
        <v>1847</v>
      </c>
      <c r="F532" s="665"/>
      <c r="G532" s="665"/>
      <c r="H532" s="678">
        <v>0</v>
      </c>
      <c r="I532" s="665">
        <v>1</v>
      </c>
      <c r="J532" s="665">
        <v>70.23</v>
      </c>
      <c r="K532" s="678">
        <v>1</v>
      </c>
      <c r="L532" s="665">
        <v>1</v>
      </c>
      <c r="M532" s="666">
        <v>70.23</v>
      </c>
    </row>
    <row r="533" spans="1:13" ht="14.4" customHeight="1" x14ac:dyDescent="0.3">
      <c r="A533" s="661" t="s">
        <v>4592</v>
      </c>
      <c r="B533" s="662" t="s">
        <v>4380</v>
      </c>
      <c r="C533" s="662" t="s">
        <v>4638</v>
      </c>
      <c r="D533" s="662" t="s">
        <v>4639</v>
      </c>
      <c r="E533" s="662" t="s">
        <v>1136</v>
      </c>
      <c r="F533" s="665"/>
      <c r="G533" s="665"/>
      <c r="H533" s="678">
        <v>0</v>
      </c>
      <c r="I533" s="665">
        <v>1</v>
      </c>
      <c r="J533" s="665">
        <v>18.43</v>
      </c>
      <c r="K533" s="678">
        <v>1</v>
      </c>
      <c r="L533" s="665">
        <v>1</v>
      </c>
      <c r="M533" s="666">
        <v>18.43</v>
      </c>
    </row>
    <row r="534" spans="1:13" ht="14.4" customHeight="1" x14ac:dyDescent="0.3">
      <c r="A534" s="661" t="s">
        <v>4592</v>
      </c>
      <c r="B534" s="662" t="s">
        <v>4380</v>
      </c>
      <c r="C534" s="662" t="s">
        <v>2006</v>
      </c>
      <c r="D534" s="662" t="s">
        <v>2007</v>
      </c>
      <c r="E534" s="662" t="s">
        <v>1610</v>
      </c>
      <c r="F534" s="665"/>
      <c r="G534" s="665"/>
      <c r="H534" s="678">
        <v>0</v>
      </c>
      <c r="I534" s="665">
        <v>5</v>
      </c>
      <c r="J534" s="665">
        <v>204.98000000000002</v>
      </c>
      <c r="K534" s="678">
        <v>1</v>
      </c>
      <c r="L534" s="665">
        <v>5</v>
      </c>
      <c r="M534" s="666">
        <v>204.98000000000002</v>
      </c>
    </row>
    <row r="535" spans="1:13" ht="14.4" customHeight="1" x14ac:dyDescent="0.3">
      <c r="A535" s="661" t="s">
        <v>4592</v>
      </c>
      <c r="B535" s="662" t="s">
        <v>4383</v>
      </c>
      <c r="C535" s="662" t="s">
        <v>1913</v>
      </c>
      <c r="D535" s="662" t="s">
        <v>1914</v>
      </c>
      <c r="E535" s="662" t="s">
        <v>1402</v>
      </c>
      <c r="F535" s="665"/>
      <c r="G535" s="665"/>
      <c r="H535" s="678">
        <v>0</v>
      </c>
      <c r="I535" s="665">
        <v>6</v>
      </c>
      <c r="J535" s="665">
        <v>289.62</v>
      </c>
      <c r="K535" s="678">
        <v>1</v>
      </c>
      <c r="L535" s="665">
        <v>6</v>
      </c>
      <c r="M535" s="666">
        <v>289.62</v>
      </c>
    </row>
    <row r="536" spans="1:13" ht="14.4" customHeight="1" x14ac:dyDescent="0.3">
      <c r="A536" s="661" t="s">
        <v>4592</v>
      </c>
      <c r="B536" s="662" t="s">
        <v>4383</v>
      </c>
      <c r="C536" s="662" t="s">
        <v>3586</v>
      </c>
      <c r="D536" s="662" t="s">
        <v>2049</v>
      </c>
      <c r="E536" s="662" t="s">
        <v>1847</v>
      </c>
      <c r="F536" s="665"/>
      <c r="G536" s="665"/>
      <c r="H536" s="678">
        <v>0</v>
      </c>
      <c r="I536" s="665">
        <v>1</v>
      </c>
      <c r="J536" s="665">
        <v>96.53</v>
      </c>
      <c r="K536" s="678">
        <v>1</v>
      </c>
      <c r="L536" s="665">
        <v>1</v>
      </c>
      <c r="M536" s="666">
        <v>96.53</v>
      </c>
    </row>
    <row r="537" spans="1:13" ht="14.4" customHeight="1" x14ac:dyDescent="0.3">
      <c r="A537" s="661" t="s">
        <v>4592</v>
      </c>
      <c r="B537" s="662" t="s">
        <v>4384</v>
      </c>
      <c r="C537" s="662" t="s">
        <v>1805</v>
      </c>
      <c r="D537" s="662" t="s">
        <v>4385</v>
      </c>
      <c r="E537" s="662" t="s">
        <v>1136</v>
      </c>
      <c r="F537" s="665"/>
      <c r="G537" s="665"/>
      <c r="H537" s="678">
        <v>0</v>
      </c>
      <c r="I537" s="665">
        <v>3</v>
      </c>
      <c r="J537" s="665">
        <v>289.59000000000003</v>
      </c>
      <c r="K537" s="678">
        <v>1</v>
      </c>
      <c r="L537" s="665">
        <v>3</v>
      </c>
      <c r="M537" s="666">
        <v>289.59000000000003</v>
      </c>
    </row>
    <row r="538" spans="1:13" ht="14.4" customHeight="1" x14ac:dyDescent="0.3">
      <c r="A538" s="661" t="s">
        <v>4592</v>
      </c>
      <c r="B538" s="662" t="s">
        <v>4384</v>
      </c>
      <c r="C538" s="662" t="s">
        <v>1775</v>
      </c>
      <c r="D538" s="662" t="s">
        <v>1776</v>
      </c>
      <c r="E538" s="662" t="s">
        <v>1777</v>
      </c>
      <c r="F538" s="665"/>
      <c r="G538" s="665"/>
      <c r="H538" s="678">
        <v>0</v>
      </c>
      <c r="I538" s="665">
        <v>1</v>
      </c>
      <c r="J538" s="665">
        <v>10.41</v>
      </c>
      <c r="K538" s="678">
        <v>1</v>
      </c>
      <c r="L538" s="665">
        <v>1</v>
      </c>
      <c r="M538" s="666">
        <v>10.41</v>
      </c>
    </row>
    <row r="539" spans="1:13" ht="14.4" customHeight="1" x14ac:dyDescent="0.3">
      <c r="A539" s="661" t="s">
        <v>4592</v>
      </c>
      <c r="B539" s="662" t="s">
        <v>4384</v>
      </c>
      <c r="C539" s="662" t="s">
        <v>4958</v>
      </c>
      <c r="D539" s="662" t="s">
        <v>1776</v>
      </c>
      <c r="E539" s="662" t="s">
        <v>4959</v>
      </c>
      <c r="F539" s="665"/>
      <c r="G539" s="665"/>
      <c r="H539" s="678">
        <v>0</v>
      </c>
      <c r="I539" s="665">
        <v>1</v>
      </c>
      <c r="J539" s="665">
        <v>15.61</v>
      </c>
      <c r="K539" s="678">
        <v>1</v>
      </c>
      <c r="L539" s="665">
        <v>1</v>
      </c>
      <c r="M539" s="666">
        <v>15.61</v>
      </c>
    </row>
    <row r="540" spans="1:13" ht="14.4" customHeight="1" x14ac:dyDescent="0.3">
      <c r="A540" s="661" t="s">
        <v>4592</v>
      </c>
      <c r="B540" s="662" t="s">
        <v>4384</v>
      </c>
      <c r="C540" s="662" t="s">
        <v>4730</v>
      </c>
      <c r="D540" s="662" t="s">
        <v>1779</v>
      </c>
      <c r="E540" s="662" t="s">
        <v>4731</v>
      </c>
      <c r="F540" s="665"/>
      <c r="G540" s="665"/>
      <c r="H540" s="678"/>
      <c r="I540" s="665">
        <v>1</v>
      </c>
      <c r="J540" s="665">
        <v>0</v>
      </c>
      <c r="K540" s="678"/>
      <c r="L540" s="665">
        <v>1</v>
      </c>
      <c r="M540" s="666">
        <v>0</v>
      </c>
    </row>
    <row r="541" spans="1:13" ht="14.4" customHeight="1" x14ac:dyDescent="0.3">
      <c r="A541" s="661" t="s">
        <v>4592</v>
      </c>
      <c r="B541" s="662" t="s">
        <v>4384</v>
      </c>
      <c r="C541" s="662" t="s">
        <v>1870</v>
      </c>
      <c r="D541" s="662" t="s">
        <v>4386</v>
      </c>
      <c r="E541" s="662" t="s">
        <v>1055</v>
      </c>
      <c r="F541" s="665"/>
      <c r="G541" s="665"/>
      <c r="H541" s="678">
        <v>0</v>
      </c>
      <c r="I541" s="665">
        <v>3</v>
      </c>
      <c r="J541" s="665">
        <v>144.81</v>
      </c>
      <c r="K541" s="678">
        <v>1</v>
      </c>
      <c r="L541" s="665">
        <v>3</v>
      </c>
      <c r="M541" s="666">
        <v>144.81</v>
      </c>
    </row>
    <row r="542" spans="1:13" ht="14.4" customHeight="1" x14ac:dyDescent="0.3">
      <c r="A542" s="661" t="s">
        <v>4592</v>
      </c>
      <c r="B542" s="662" t="s">
        <v>4387</v>
      </c>
      <c r="C542" s="662" t="s">
        <v>4649</v>
      </c>
      <c r="D542" s="662" t="s">
        <v>2055</v>
      </c>
      <c r="E542" s="662" t="s">
        <v>1276</v>
      </c>
      <c r="F542" s="665"/>
      <c r="G542" s="665"/>
      <c r="H542" s="678">
        <v>0</v>
      </c>
      <c r="I542" s="665">
        <v>1</v>
      </c>
      <c r="J542" s="665">
        <v>194.54</v>
      </c>
      <c r="K542" s="678">
        <v>1</v>
      </c>
      <c r="L542" s="665">
        <v>1</v>
      </c>
      <c r="M542" s="666">
        <v>194.54</v>
      </c>
    </row>
    <row r="543" spans="1:13" ht="14.4" customHeight="1" x14ac:dyDescent="0.3">
      <c r="A543" s="661" t="s">
        <v>4592</v>
      </c>
      <c r="B543" s="662" t="s">
        <v>4389</v>
      </c>
      <c r="C543" s="662" t="s">
        <v>1998</v>
      </c>
      <c r="D543" s="662" t="s">
        <v>1999</v>
      </c>
      <c r="E543" s="662" t="s">
        <v>2000</v>
      </c>
      <c r="F543" s="665"/>
      <c r="G543" s="665"/>
      <c r="H543" s="678">
        <v>0</v>
      </c>
      <c r="I543" s="665">
        <v>1</v>
      </c>
      <c r="J543" s="665">
        <v>204.76</v>
      </c>
      <c r="K543" s="678">
        <v>1</v>
      </c>
      <c r="L543" s="665">
        <v>1</v>
      </c>
      <c r="M543" s="666">
        <v>204.76</v>
      </c>
    </row>
    <row r="544" spans="1:13" ht="14.4" customHeight="1" x14ac:dyDescent="0.3">
      <c r="A544" s="661" t="s">
        <v>4592</v>
      </c>
      <c r="B544" s="662" t="s">
        <v>4390</v>
      </c>
      <c r="C544" s="662" t="s">
        <v>1972</v>
      </c>
      <c r="D544" s="662" t="s">
        <v>1973</v>
      </c>
      <c r="E544" s="662" t="s">
        <v>608</v>
      </c>
      <c r="F544" s="665"/>
      <c r="G544" s="665"/>
      <c r="H544" s="678">
        <v>0</v>
      </c>
      <c r="I544" s="665">
        <v>1</v>
      </c>
      <c r="J544" s="665">
        <v>109.97</v>
      </c>
      <c r="K544" s="678">
        <v>1</v>
      </c>
      <c r="L544" s="665">
        <v>1</v>
      </c>
      <c r="M544" s="666">
        <v>109.97</v>
      </c>
    </row>
    <row r="545" spans="1:13" ht="14.4" customHeight="1" x14ac:dyDescent="0.3">
      <c r="A545" s="661" t="s">
        <v>4592</v>
      </c>
      <c r="B545" s="662" t="s">
        <v>4392</v>
      </c>
      <c r="C545" s="662" t="s">
        <v>4678</v>
      </c>
      <c r="D545" s="662" t="s">
        <v>4679</v>
      </c>
      <c r="E545" s="662" t="s">
        <v>4680</v>
      </c>
      <c r="F545" s="665"/>
      <c r="G545" s="665"/>
      <c r="H545" s="678">
        <v>0</v>
      </c>
      <c r="I545" s="665">
        <v>1</v>
      </c>
      <c r="J545" s="665">
        <v>278.64</v>
      </c>
      <c r="K545" s="678">
        <v>1</v>
      </c>
      <c r="L545" s="665">
        <v>1</v>
      </c>
      <c r="M545" s="666">
        <v>278.64</v>
      </c>
    </row>
    <row r="546" spans="1:13" ht="14.4" customHeight="1" x14ac:dyDescent="0.3">
      <c r="A546" s="661" t="s">
        <v>4592</v>
      </c>
      <c r="B546" s="662" t="s">
        <v>4392</v>
      </c>
      <c r="C546" s="662" t="s">
        <v>1901</v>
      </c>
      <c r="D546" s="662" t="s">
        <v>1906</v>
      </c>
      <c r="E546" s="662" t="s">
        <v>1065</v>
      </c>
      <c r="F546" s="665"/>
      <c r="G546" s="665"/>
      <c r="H546" s="678">
        <v>0</v>
      </c>
      <c r="I546" s="665">
        <v>5</v>
      </c>
      <c r="J546" s="665">
        <v>595.83000000000004</v>
      </c>
      <c r="K546" s="678">
        <v>1</v>
      </c>
      <c r="L546" s="665">
        <v>5</v>
      </c>
      <c r="M546" s="666">
        <v>595.83000000000004</v>
      </c>
    </row>
    <row r="547" spans="1:13" ht="14.4" customHeight="1" x14ac:dyDescent="0.3">
      <c r="A547" s="661" t="s">
        <v>4592</v>
      </c>
      <c r="B547" s="662" t="s">
        <v>4392</v>
      </c>
      <c r="C547" s="662" t="s">
        <v>1982</v>
      </c>
      <c r="D547" s="662" t="s">
        <v>1987</v>
      </c>
      <c r="E547" s="662" t="s">
        <v>2013</v>
      </c>
      <c r="F547" s="665"/>
      <c r="G547" s="665"/>
      <c r="H547" s="678">
        <v>0</v>
      </c>
      <c r="I547" s="665">
        <v>12</v>
      </c>
      <c r="J547" s="665">
        <v>2197.5</v>
      </c>
      <c r="K547" s="678">
        <v>1</v>
      </c>
      <c r="L547" s="665">
        <v>12</v>
      </c>
      <c r="M547" s="666">
        <v>2197.5</v>
      </c>
    </row>
    <row r="548" spans="1:13" ht="14.4" customHeight="1" x14ac:dyDescent="0.3">
      <c r="A548" s="661" t="s">
        <v>4592</v>
      </c>
      <c r="B548" s="662" t="s">
        <v>4395</v>
      </c>
      <c r="C548" s="662" t="s">
        <v>1929</v>
      </c>
      <c r="D548" s="662" t="s">
        <v>1926</v>
      </c>
      <c r="E548" s="662" t="s">
        <v>1065</v>
      </c>
      <c r="F548" s="665"/>
      <c r="G548" s="665"/>
      <c r="H548" s="678">
        <v>0</v>
      </c>
      <c r="I548" s="665">
        <v>3</v>
      </c>
      <c r="J548" s="665">
        <v>543.39</v>
      </c>
      <c r="K548" s="678">
        <v>1</v>
      </c>
      <c r="L548" s="665">
        <v>3</v>
      </c>
      <c r="M548" s="666">
        <v>543.39</v>
      </c>
    </row>
    <row r="549" spans="1:13" ht="14.4" customHeight="1" x14ac:dyDescent="0.3">
      <c r="A549" s="661" t="s">
        <v>4592</v>
      </c>
      <c r="B549" s="662" t="s">
        <v>4396</v>
      </c>
      <c r="C549" s="662" t="s">
        <v>1801</v>
      </c>
      <c r="D549" s="662" t="s">
        <v>1802</v>
      </c>
      <c r="E549" s="662" t="s">
        <v>4397</v>
      </c>
      <c r="F549" s="665"/>
      <c r="G549" s="665"/>
      <c r="H549" s="678">
        <v>0</v>
      </c>
      <c r="I549" s="665">
        <v>2</v>
      </c>
      <c r="J549" s="665">
        <v>263.08</v>
      </c>
      <c r="K549" s="678">
        <v>1</v>
      </c>
      <c r="L549" s="665">
        <v>2</v>
      </c>
      <c r="M549" s="666">
        <v>263.08</v>
      </c>
    </row>
    <row r="550" spans="1:13" ht="14.4" customHeight="1" x14ac:dyDescent="0.3">
      <c r="A550" s="661" t="s">
        <v>4592</v>
      </c>
      <c r="B550" s="662" t="s">
        <v>4536</v>
      </c>
      <c r="C550" s="662" t="s">
        <v>5821</v>
      </c>
      <c r="D550" s="662" t="s">
        <v>2874</v>
      </c>
      <c r="E550" s="662" t="s">
        <v>5822</v>
      </c>
      <c r="F550" s="665"/>
      <c r="G550" s="665"/>
      <c r="H550" s="678">
        <v>0</v>
      </c>
      <c r="I550" s="665">
        <v>2</v>
      </c>
      <c r="J550" s="665">
        <v>282.18</v>
      </c>
      <c r="K550" s="678">
        <v>1</v>
      </c>
      <c r="L550" s="665">
        <v>2</v>
      </c>
      <c r="M550" s="666">
        <v>282.18</v>
      </c>
    </row>
    <row r="551" spans="1:13" ht="14.4" customHeight="1" x14ac:dyDescent="0.3">
      <c r="A551" s="661" t="s">
        <v>4592</v>
      </c>
      <c r="B551" s="662" t="s">
        <v>4459</v>
      </c>
      <c r="C551" s="662" t="s">
        <v>2231</v>
      </c>
      <c r="D551" s="662" t="s">
        <v>2232</v>
      </c>
      <c r="E551" s="662" t="s">
        <v>4462</v>
      </c>
      <c r="F551" s="665"/>
      <c r="G551" s="665"/>
      <c r="H551" s="678">
        <v>0</v>
      </c>
      <c r="I551" s="665">
        <v>1</v>
      </c>
      <c r="J551" s="665">
        <v>66.819999999999993</v>
      </c>
      <c r="K551" s="678">
        <v>1</v>
      </c>
      <c r="L551" s="665">
        <v>1</v>
      </c>
      <c r="M551" s="666">
        <v>66.819999999999993</v>
      </c>
    </row>
    <row r="552" spans="1:13" ht="14.4" customHeight="1" x14ac:dyDescent="0.3">
      <c r="A552" s="661" t="s">
        <v>4592</v>
      </c>
      <c r="B552" s="662" t="s">
        <v>4501</v>
      </c>
      <c r="C552" s="662" t="s">
        <v>1950</v>
      </c>
      <c r="D552" s="662" t="s">
        <v>1951</v>
      </c>
      <c r="E552" s="662" t="s">
        <v>1847</v>
      </c>
      <c r="F552" s="665"/>
      <c r="G552" s="665"/>
      <c r="H552" s="678">
        <v>0</v>
      </c>
      <c r="I552" s="665">
        <v>1</v>
      </c>
      <c r="J552" s="665">
        <v>65.989999999999995</v>
      </c>
      <c r="K552" s="678">
        <v>1</v>
      </c>
      <c r="L552" s="665">
        <v>1</v>
      </c>
      <c r="M552" s="666">
        <v>65.989999999999995</v>
      </c>
    </row>
    <row r="553" spans="1:13" ht="14.4" customHeight="1" x14ac:dyDescent="0.3">
      <c r="A553" s="661" t="s">
        <v>4592</v>
      </c>
      <c r="B553" s="662" t="s">
        <v>4501</v>
      </c>
      <c r="C553" s="662" t="s">
        <v>2763</v>
      </c>
      <c r="D553" s="662" t="s">
        <v>1813</v>
      </c>
      <c r="E553" s="662" t="s">
        <v>1065</v>
      </c>
      <c r="F553" s="665"/>
      <c r="G553" s="665"/>
      <c r="H553" s="678">
        <v>0</v>
      </c>
      <c r="I553" s="665">
        <v>1</v>
      </c>
      <c r="J553" s="665">
        <v>132</v>
      </c>
      <c r="K553" s="678">
        <v>1</v>
      </c>
      <c r="L553" s="665">
        <v>1</v>
      </c>
      <c r="M553" s="666">
        <v>132</v>
      </c>
    </row>
    <row r="554" spans="1:13" ht="14.4" customHeight="1" x14ac:dyDescent="0.3">
      <c r="A554" s="661" t="s">
        <v>4593</v>
      </c>
      <c r="B554" s="662" t="s">
        <v>4346</v>
      </c>
      <c r="C554" s="662" t="s">
        <v>5277</v>
      </c>
      <c r="D554" s="662" t="s">
        <v>1867</v>
      </c>
      <c r="E554" s="662" t="s">
        <v>5278</v>
      </c>
      <c r="F554" s="665"/>
      <c r="G554" s="665"/>
      <c r="H554" s="678">
        <v>0</v>
      </c>
      <c r="I554" s="665">
        <v>1</v>
      </c>
      <c r="J554" s="665">
        <v>172.85</v>
      </c>
      <c r="K554" s="678">
        <v>1</v>
      </c>
      <c r="L554" s="665">
        <v>1</v>
      </c>
      <c r="M554" s="666">
        <v>172.85</v>
      </c>
    </row>
    <row r="555" spans="1:13" ht="14.4" customHeight="1" x14ac:dyDescent="0.3">
      <c r="A555" s="661" t="s">
        <v>4593</v>
      </c>
      <c r="B555" s="662" t="s">
        <v>4350</v>
      </c>
      <c r="C555" s="662" t="s">
        <v>1909</v>
      </c>
      <c r="D555" s="662" t="s">
        <v>4355</v>
      </c>
      <c r="E555" s="662" t="s">
        <v>1130</v>
      </c>
      <c r="F555" s="665"/>
      <c r="G555" s="665"/>
      <c r="H555" s="678">
        <v>0</v>
      </c>
      <c r="I555" s="665">
        <v>2</v>
      </c>
      <c r="J555" s="665">
        <v>369.48</v>
      </c>
      <c r="K555" s="678">
        <v>1</v>
      </c>
      <c r="L555" s="665">
        <v>2</v>
      </c>
      <c r="M555" s="666">
        <v>369.48</v>
      </c>
    </row>
    <row r="556" spans="1:13" ht="14.4" customHeight="1" x14ac:dyDescent="0.3">
      <c r="A556" s="661" t="s">
        <v>4593</v>
      </c>
      <c r="B556" s="662" t="s">
        <v>4356</v>
      </c>
      <c r="C556" s="662" t="s">
        <v>1827</v>
      </c>
      <c r="D556" s="662" t="s">
        <v>1821</v>
      </c>
      <c r="E556" s="662" t="s">
        <v>4361</v>
      </c>
      <c r="F556" s="665"/>
      <c r="G556" s="665"/>
      <c r="H556" s="678">
        <v>0</v>
      </c>
      <c r="I556" s="665">
        <v>1</v>
      </c>
      <c r="J556" s="665">
        <v>1154.68</v>
      </c>
      <c r="K556" s="678">
        <v>1</v>
      </c>
      <c r="L556" s="665">
        <v>1</v>
      </c>
      <c r="M556" s="666">
        <v>1154.68</v>
      </c>
    </row>
    <row r="557" spans="1:13" ht="14.4" customHeight="1" x14ac:dyDescent="0.3">
      <c r="A557" s="661" t="s">
        <v>4593</v>
      </c>
      <c r="B557" s="662" t="s">
        <v>4356</v>
      </c>
      <c r="C557" s="662" t="s">
        <v>4931</v>
      </c>
      <c r="D557" s="662" t="s">
        <v>1879</v>
      </c>
      <c r="E557" s="662" t="s">
        <v>4932</v>
      </c>
      <c r="F557" s="665"/>
      <c r="G557" s="665"/>
      <c r="H557" s="678">
        <v>0</v>
      </c>
      <c r="I557" s="665">
        <v>1</v>
      </c>
      <c r="J557" s="665">
        <v>277.12</v>
      </c>
      <c r="K557" s="678">
        <v>1</v>
      </c>
      <c r="L557" s="665">
        <v>1</v>
      </c>
      <c r="M557" s="666">
        <v>277.12</v>
      </c>
    </row>
    <row r="558" spans="1:13" ht="14.4" customHeight="1" x14ac:dyDescent="0.3">
      <c r="A558" s="661" t="s">
        <v>4593</v>
      </c>
      <c r="B558" s="662" t="s">
        <v>4365</v>
      </c>
      <c r="C558" s="662" t="s">
        <v>2099</v>
      </c>
      <c r="D558" s="662" t="s">
        <v>2100</v>
      </c>
      <c r="E558" s="662" t="s">
        <v>2101</v>
      </c>
      <c r="F558" s="665"/>
      <c r="G558" s="665"/>
      <c r="H558" s="678">
        <v>0</v>
      </c>
      <c r="I558" s="665">
        <v>4</v>
      </c>
      <c r="J558" s="665">
        <v>373.72</v>
      </c>
      <c r="K558" s="678">
        <v>1</v>
      </c>
      <c r="L558" s="665">
        <v>4</v>
      </c>
      <c r="M558" s="666">
        <v>373.72</v>
      </c>
    </row>
    <row r="559" spans="1:13" ht="14.4" customHeight="1" x14ac:dyDescent="0.3">
      <c r="A559" s="661" t="s">
        <v>4593</v>
      </c>
      <c r="B559" s="662" t="s">
        <v>4371</v>
      </c>
      <c r="C559" s="662" t="s">
        <v>1794</v>
      </c>
      <c r="D559" s="662" t="s">
        <v>1795</v>
      </c>
      <c r="E559" s="662" t="s">
        <v>4373</v>
      </c>
      <c r="F559" s="665"/>
      <c r="G559" s="665"/>
      <c r="H559" s="678">
        <v>0</v>
      </c>
      <c r="I559" s="665">
        <v>3</v>
      </c>
      <c r="J559" s="665">
        <v>216</v>
      </c>
      <c r="K559" s="678">
        <v>1</v>
      </c>
      <c r="L559" s="665">
        <v>3</v>
      </c>
      <c r="M559" s="666">
        <v>216</v>
      </c>
    </row>
    <row r="560" spans="1:13" ht="14.4" customHeight="1" x14ac:dyDescent="0.3">
      <c r="A560" s="661" t="s">
        <v>4593</v>
      </c>
      <c r="B560" s="662" t="s">
        <v>4378</v>
      </c>
      <c r="C560" s="662" t="s">
        <v>1842</v>
      </c>
      <c r="D560" s="662" t="s">
        <v>1843</v>
      </c>
      <c r="E560" s="662" t="s">
        <v>1402</v>
      </c>
      <c r="F560" s="665"/>
      <c r="G560" s="665"/>
      <c r="H560" s="678">
        <v>0</v>
      </c>
      <c r="I560" s="665">
        <v>5</v>
      </c>
      <c r="J560" s="665">
        <v>175.55</v>
      </c>
      <c r="K560" s="678">
        <v>1</v>
      </c>
      <c r="L560" s="665">
        <v>5</v>
      </c>
      <c r="M560" s="666">
        <v>175.55</v>
      </c>
    </row>
    <row r="561" spans="1:13" ht="14.4" customHeight="1" x14ac:dyDescent="0.3">
      <c r="A561" s="661" t="s">
        <v>4593</v>
      </c>
      <c r="B561" s="662" t="s">
        <v>4384</v>
      </c>
      <c r="C561" s="662" t="s">
        <v>1778</v>
      </c>
      <c r="D561" s="662" t="s">
        <v>1779</v>
      </c>
      <c r="E561" s="662" t="s">
        <v>1780</v>
      </c>
      <c r="F561" s="665"/>
      <c r="G561" s="665"/>
      <c r="H561" s="678">
        <v>0</v>
      </c>
      <c r="I561" s="665">
        <v>2</v>
      </c>
      <c r="J561" s="665">
        <v>32.18</v>
      </c>
      <c r="K561" s="678">
        <v>1</v>
      </c>
      <c r="L561" s="665">
        <v>2</v>
      </c>
      <c r="M561" s="666">
        <v>32.18</v>
      </c>
    </row>
    <row r="562" spans="1:13" ht="14.4" customHeight="1" x14ac:dyDescent="0.3">
      <c r="A562" s="661" t="s">
        <v>4593</v>
      </c>
      <c r="B562" s="662" t="s">
        <v>4384</v>
      </c>
      <c r="C562" s="662" t="s">
        <v>4763</v>
      </c>
      <c r="D562" s="662" t="s">
        <v>1779</v>
      </c>
      <c r="E562" s="662" t="s">
        <v>4764</v>
      </c>
      <c r="F562" s="665"/>
      <c r="G562" s="665"/>
      <c r="H562" s="678">
        <v>0</v>
      </c>
      <c r="I562" s="665">
        <v>1</v>
      </c>
      <c r="J562" s="665">
        <v>40.22</v>
      </c>
      <c r="K562" s="678">
        <v>1</v>
      </c>
      <c r="L562" s="665">
        <v>1</v>
      </c>
      <c r="M562" s="666">
        <v>40.22</v>
      </c>
    </row>
    <row r="563" spans="1:13" ht="14.4" customHeight="1" x14ac:dyDescent="0.3">
      <c r="A563" s="661" t="s">
        <v>4593</v>
      </c>
      <c r="B563" s="662" t="s">
        <v>4387</v>
      </c>
      <c r="C563" s="662" t="s">
        <v>1919</v>
      </c>
      <c r="D563" s="662" t="s">
        <v>4388</v>
      </c>
      <c r="E563" s="662" t="s">
        <v>1276</v>
      </c>
      <c r="F563" s="665"/>
      <c r="G563" s="665"/>
      <c r="H563" s="678">
        <v>0</v>
      </c>
      <c r="I563" s="665">
        <v>1</v>
      </c>
      <c r="J563" s="665">
        <v>97.26</v>
      </c>
      <c r="K563" s="678">
        <v>1</v>
      </c>
      <c r="L563" s="665">
        <v>1</v>
      </c>
      <c r="M563" s="666">
        <v>97.26</v>
      </c>
    </row>
    <row r="564" spans="1:13" ht="14.4" customHeight="1" x14ac:dyDescent="0.3">
      <c r="A564" s="661" t="s">
        <v>4593</v>
      </c>
      <c r="B564" s="662" t="s">
        <v>4392</v>
      </c>
      <c r="C564" s="662" t="s">
        <v>4678</v>
      </c>
      <c r="D564" s="662" t="s">
        <v>4679</v>
      </c>
      <c r="E564" s="662" t="s">
        <v>4680</v>
      </c>
      <c r="F564" s="665"/>
      <c r="G564" s="665"/>
      <c r="H564" s="678">
        <v>0</v>
      </c>
      <c r="I564" s="665">
        <v>1</v>
      </c>
      <c r="J564" s="665">
        <v>278.64</v>
      </c>
      <c r="K564" s="678">
        <v>1</v>
      </c>
      <c r="L564" s="665">
        <v>1</v>
      </c>
      <c r="M564" s="666">
        <v>278.64</v>
      </c>
    </row>
    <row r="565" spans="1:13" ht="14.4" customHeight="1" x14ac:dyDescent="0.3">
      <c r="A565" s="661" t="s">
        <v>4593</v>
      </c>
      <c r="B565" s="662" t="s">
        <v>4392</v>
      </c>
      <c r="C565" s="662" t="s">
        <v>1982</v>
      </c>
      <c r="D565" s="662" t="s">
        <v>1987</v>
      </c>
      <c r="E565" s="662" t="s">
        <v>2013</v>
      </c>
      <c r="F565" s="665"/>
      <c r="G565" s="665"/>
      <c r="H565" s="678">
        <v>0</v>
      </c>
      <c r="I565" s="665">
        <v>3</v>
      </c>
      <c r="J565" s="665">
        <v>543.39</v>
      </c>
      <c r="K565" s="678">
        <v>1</v>
      </c>
      <c r="L565" s="665">
        <v>3</v>
      </c>
      <c r="M565" s="666">
        <v>543.39</v>
      </c>
    </row>
    <row r="566" spans="1:13" ht="14.4" customHeight="1" x14ac:dyDescent="0.3">
      <c r="A566" s="661" t="s">
        <v>4593</v>
      </c>
      <c r="B566" s="662" t="s">
        <v>4392</v>
      </c>
      <c r="C566" s="662" t="s">
        <v>1986</v>
      </c>
      <c r="D566" s="662" t="s">
        <v>1987</v>
      </c>
      <c r="E566" s="662" t="s">
        <v>4394</v>
      </c>
      <c r="F566" s="665"/>
      <c r="G566" s="665"/>
      <c r="H566" s="678">
        <v>0</v>
      </c>
      <c r="I566" s="665">
        <v>1</v>
      </c>
      <c r="J566" s="665">
        <v>643.69000000000005</v>
      </c>
      <c r="K566" s="678">
        <v>1</v>
      </c>
      <c r="L566" s="665">
        <v>1</v>
      </c>
      <c r="M566" s="666">
        <v>643.69000000000005</v>
      </c>
    </row>
    <row r="567" spans="1:13" ht="14.4" customHeight="1" x14ac:dyDescent="0.3">
      <c r="A567" s="661" t="s">
        <v>4593</v>
      </c>
      <c r="B567" s="662" t="s">
        <v>4395</v>
      </c>
      <c r="C567" s="662" t="s">
        <v>5280</v>
      </c>
      <c r="D567" s="662" t="s">
        <v>4961</v>
      </c>
      <c r="E567" s="662" t="s">
        <v>6022</v>
      </c>
      <c r="F567" s="665">
        <v>1</v>
      </c>
      <c r="G567" s="665">
        <v>0</v>
      </c>
      <c r="H567" s="678"/>
      <c r="I567" s="665"/>
      <c r="J567" s="665"/>
      <c r="K567" s="678"/>
      <c r="L567" s="665">
        <v>1</v>
      </c>
      <c r="M567" s="666">
        <v>0</v>
      </c>
    </row>
    <row r="568" spans="1:13" ht="14.4" customHeight="1" x14ac:dyDescent="0.3">
      <c r="A568" s="661" t="s">
        <v>4593</v>
      </c>
      <c r="B568" s="662" t="s">
        <v>4418</v>
      </c>
      <c r="C568" s="662" t="s">
        <v>2290</v>
      </c>
      <c r="D568" s="662" t="s">
        <v>2116</v>
      </c>
      <c r="E568" s="662" t="s">
        <v>4420</v>
      </c>
      <c r="F568" s="665"/>
      <c r="G568" s="665"/>
      <c r="H568" s="678">
        <v>0</v>
      </c>
      <c r="I568" s="665">
        <v>1</v>
      </c>
      <c r="J568" s="665">
        <v>154.36000000000001</v>
      </c>
      <c r="K568" s="678">
        <v>1</v>
      </c>
      <c r="L568" s="665">
        <v>1</v>
      </c>
      <c r="M568" s="666">
        <v>154.36000000000001</v>
      </c>
    </row>
    <row r="569" spans="1:13" ht="14.4" customHeight="1" x14ac:dyDescent="0.3">
      <c r="A569" s="661" t="s">
        <v>4594</v>
      </c>
      <c r="B569" s="662" t="s">
        <v>4346</v>
      </c>
      <c r="C569" s="662" t="s">
        <v>5277</v>
      </c>
      <c r="D569" s="662" t="s">
        <v>1867</v>
      </c>
      <c r="E569" s="662" t="s">
        <v>5278</v>
      </c>
      <c r="F569" s="665"/>
      <c r="G569" s="665"/>
      <c r="H569" s="678">
        <v>0</v>
      </c>
      <c r="I569" s="665">
        <v>1</v>
      </c>
      <c r="J569" s="665">
        <v>146.9</v>
      </c>
      <c r="K569" s="678">
        <v>1</v>
      </c>
      <c r="L569" s="665">
        <v>1</v>
      </c>
      <c r="M569" s="666">
        <v>146.9</v>
      </c>
    </row>
    <row r="570" spans="1:13" ht="14.4" customHeight="1" x14ac:dyDescent="0.3">
      <c r="A570" s="661" t="s">
        <v>4594</v>
      </c>
      <c r="B570" s="662" t="s">
        <v>4350</v>
      </c>
      <c r="C570" s="662" t="s">
        <v>5009</v>
      </c>
      <c r="D570" s="662" t="s">
        <v>1899</v>
      </c>
      <c r="E570" s="662" t="s">
        <v>5010</v>
      </c>
      <c r="F570" s="665"/>
      <c r="G570" s="665"/>
      <c r="H570" s="678"/>
      <c r="I570" s="665">
        <v>2</v>
      </c>
      <c r="J570" s="665">
        <v>0</v>
      </c>
      <c r="K570" s="678"/>
      <c r="L570" s="665">
        <v>2</v>
      </c>
      <c r="M570" s="666">
        <v>0</v>
      </c>
    </row>
    <row r="571" spans="1:13" ht="14.4" customHeight="1" x14ac:dyDescent="0.3">
      <c r="A571" s="661" t="s">
        <v>4594</v>
      </c>
      <c r="B571" s="662" t="s">
        <v>4350</v>
      </c>
      <c r="C571" s="662" t="s">
        <v>1990</v>
      </c>
      <c r="D571" s="662" t="s">
        <v>4353</v>
      </c>
      <c r="E571" s="662" t="s">
        <v>4354</v>
      </c>
      <c r="F571" s="665"/>
      <c r="G571" s="665"/>
      <c r="H571" s="678">
        <v>0</v>
      </c>
      <c r="I571" s="665">
        <v>2</v>
      </c>
      <c r="J571" s="665">
        <v>241.22</v>
      </c>
      <c r="K571" s="678">
        <v>1</v>
      </c>
      <c r="L571" s="665">
        <v>2</v>
      </c>
      <c r="M571" s="666">
        <v>241.22</v>
      </c>
    </row>
    <row r="572" spans="1:13" ht="14.4" customHeight="1" x14ac:dyDescent="0.3">
      <c r="A572" s="661" t="s">
        <v>4594</v>
      </c>
      <c r="B572" s="662" t="s">
        <v>4350</v>
      </c>
      <c r="C572" s="662" t="s">
        <v>1909</v>
      </c>
      <c r="D572" s="662" t="s">
        <v>4355</v>
      </c>
      <c r="E572" s="662" t="s">
        <v>1130</v>
      </c>
      <c r="F572" s="665"/>
      <c r="G572" s="665"/>
      <c r="H572" s="678">
        <v>0</v>
      </c>
      <c r="I572" s="665">
        <v>9</v>
      </c>
      <c r="J572" s="665">
        <v>1662.66</v>
      </c>
      <c r="K572" s="678">
        <v>1</v>
      </c>
      <c r="L572" s="665">
        <v>9</v>
      </c>
      <c r="M572" s="666">
        <v>1662.66</v>
      </c>
    </row>
    <row r="573" spans="1:13" ht="14.4" customHeight="1" x14ac:dyDescent="0.3">
      <c r="A573" s="661" t="s">
        <v>4594</v>
      </c>
      <c r="B573" s="662" t="s">
        <v>4356</v>
      </c>
      <c r="C573" s="662" t="s">
        <v>1824</v>
      </c>
      <c r="D573" s="662" t="s">
        <v>1821</v>
      </c>
      <c r="E573" s="662" t="s">
        <v>4363</v>
      </c>
      <c r="F573" s="665"/>
      <c r="G573" s="665"/>
      <c r="H573" s="678">
        <v>0</v>
      </c>
      <c r="I573" s="665">
        <v>2</v>
      </c>
      <c r="J573" s="665">
        <v>1847.48</v>
      </c>
      <c r="K573" s="678">
        <v>1</v>
      </c>
      <c r="L573" s="665">
        <v>2</v>
      </c>
      <c r="M573" s="666">
        <v>1847.48</v>
      </c>
    </row>
    <row r="574" spans="1:13" ht="14.4" customHeight="1" x14ac:dyDescent="0.3">
      <c r="A574" s="661" t="s">
        <v>4594</v>
      </c>
      <c r="B574" s="662" t="s">
        <v>4356</v>
      </c>
      <c r="C574" s="662" t="s">
        <v>1885</v>
      </c>
      <c r="D574" s="662" t="s">
        <v>1879</v>
      </c>
      <c r="E574" s="662" t="s">
        <v>4358</v>
      </c>
      <c r="F574" s="665"/>
      <c r="G574" s="665"/>
      <c r="H574" s="678">
        <v>0</v>
      </c>
      <c r="I574" s="665">
        <v>1</v>
      </c>
      <c r="J574" s="665">
        <v>2309.36</v>
      </c>
      <c r="K574" s="678">
        <v>1</v>
      </c>
      <c r="L574" s="665">
        <v>1</v>
      </c>
      <c r="M574" s="666">
        <v>2309.36</v>
      </c>
    </row>
    <row r="575" spans="1:13" ht="14.4" customHeight="1" x14ac:dyDescent="0.3">
      <c r="A575" s="661" t="s">
        <v>4594</v>
      </c>
      <c r="B575" s="662" t="s">
        <v>4365</v>
      </c>
      <c r="C575" s="662" t="s">
        <v>2099</v>
      </c>
      <c r="D575" s="662" t="s">
        <v>2100</v>
      </c>
      <c r="E575" s="662" t="s">
        <v>2101</v>
      </c>
      <c r="F575" s="665"/>
      <c r="G575" s="665"/>
      <c r="H575" s="678">
        <v>0</v>
      </c>
      <c r="I575" s="665">
        <v>14</v>
      </c>
      <c r="J575" s="665">
        <v>1308.02</v>
      </c>
      <c r="K575" s="678">
        <v>1</v>
      </c>
      <c r="L575" s="665">
        <v>14</v>
      </c>
      <c r="M575" s="666">
        <v>1308.02</v>
      </c>
    </row>
    <row r="576" spans="1:13" ht="14.4" customHeight="1" x14ac:dyDescent="0.3">
      <c r="A576" s="661" t="s">
        <v>4594</v>
      </c>
      <c r="B576" s="662" t="s">
        <v>4365</v>
      </c>
      <c r="C576" s="662" t="s">
        <v>4874</v>
      </c>
      <c r="D576" s="662" t="s">
        <v>3032</v>
      </c>
      <c r="E576" s="662" t="s">
        <v>3041</v>
      </c>
      <c r="F576" s="665">
        <v>1</v>
      </c>
      <c r="G576" s="665">
        <v>0</v>
      </c>
      <c r="H576" s="678"/>
      <c r="I576" s="665"/>
      <c r="J576" s="665"/>
      <c r="K576" s="678"/>
      <c r="L576" s="665">
        <v>1</v>
      </c>
      <c r="M576" s="666">
        <v>0</v>
      </c>
    </row>
    <row r="577" spans="1:13" ht="14.4" customHeight="1" x14ac:dyDescent="0.3">
      <c r="A577" s="661" t="s">
        <v>4594</v>
      </c>
      <c r="B577" s="662" t="s">
        <v>4371</v>
      </c>
      <c r="C577" s="662" t="s">
        <v>1794</v>
      </c>
      <c r="D577" s="662" t="s">
        <v>1795</v>
      </c>
      <c r="E577" s="662" t="s">
        <v>4373</v>
      </c>
      <c r="F577" s="665"/>
      <c r="G577" s="665"/>
      <c r="H577" s="678">
        <v>0</v>
      </c>
      <c r="I577" s="665">
        <v>13</v>
      </c>
      <c r="J577" s="665">
        <v>936</v>
      </c>
      <c r="K577" s="678">
        <v>1</v>
      </c>
      <c r="L577" s="665">
        <v>13</v>
      </c>
      <c r="M577" s="666">
        <v>936</v>
      </c>
    </row>
    <row r="578" spans="1:13" ht="14.4" customHeight="1" x14ac:dyDescent="0.3">
      <c r="A578" s="661" t="s">
        <v>4594</v>
      </c>
      <c r="B578" s="662" t="s">
        <v>4378</v>
      </c>
      <c r="C578" s="662" t="s">
        <v>1842</v>
      </c>
      <c r="D578" s="662" t="s">
        <v>1843</v>
      </c>
      <c r="E578" s="662" t="s">
        <v>1402</v>
      </c>
      <c r="F578" s="665"/>
      <c r="G578" s="665"/>
      <c r="H578" s="678">
        <v>0</v>
      </c>
      <c r="I578" s="665">
        <v>9</v>
      </c>
      <c r="J578" s="665">
        <v>315.99</v>
      </c>
      <c r="K578" s="678">
        <v>1</v>
      </c>
      <c r="L578" s="665">
        <v>9</v>
      </c>
      <c r="M578" s="666">
        <v>315.99</v>
      </c>
    </row>
    <row r="579" spans="1:13" ht="14.4" customHeight="1" x14ac:dyDescent="0.3">
      <c r="A579" s="661" t="s">
        <v>4594</v>
      </c>
      <c r="B579" s="662" t="s">
        <v>4378</v>
      </c>
      <c r="C579" s="662" t="s">
        <v>1845</v>
      </c>
      <c r="D579" s="662" t="s">
        <v>1846</v>
      </c>
      <c r="E579" s="662" t="s">
        <v>1847</v>
      </c>
      <c r="F579" s="665"/>
      <c r="G579" s="665"/>
      <c r="H579" s="678">
        <v>0</v>
      </c>
      <c r="I579" s="665">
        <v>5</v>
      </c>
      <c r="J579" s="665">
        <v>351.15</v>
      </c>
      <c r="K579" s="678">
        <v>1</v>
      </c>
      <c r="L579" s="665">
        <v>5</v>
      </c>
      <c r="M579" s="666">
        <v>351.15</v>
      </c>
    </row>
    <row r="580" spans="1:13" ht="14.4" customHeight="1" x14ac:dyDescent="0.3">
      <c r="A580" s="661" t="s">
        <v>4594</v>
      </c>
      <c r="B580" s="662" t="s">
        <v>4379</v>
      </c>
      <c r="C580" s="662" t="s">
        <v>5288</v>
      </c>
      <c r="D580" s="662" t="s">
        <v>5089</v>
      </c>
      <c r="E580" s="662" t="s">
        <v>5289</v>
      </c>
      <c r="F580" s="665">
        <v>2</v>
      </c>
      <c r="G580" s="665">
        <v>17.579999999999998</v>
      </c>
      <c r="H580" s="678">
        <v>1</v>
      </c>
      <c r="I580" s="665"/>
      <c r="J580" s="665"/>
      <c r="K580" s="678">
        <v>0</v>
      </c>
      <c r="L580" s="665">
        <v>2</v>
      </c>
      <c r="M580" s="666">
        <v>17.579999999999998</v>
      </c>
    </row>
    <row r="581" spans="1:13" ht="14.4" customHeight="1" x14ac:dyDescent="0.3">
      <c r="A581" s="661" t="s">
        <v>4594</v>
      </c>
      <c r="B581" s="662" t="s">
        <v>4380</v>
      </c>
      <c r="C581" s="662" t="s">
        <v>4638</v>
      </c>
      <c r="D581" s="662" t="s">
        <v>4639</v>
      </c>
      <c r="E581" s="662" t="s">
        <v>1136</v>
      </c>
      <c r="F581" s="665"/>
      <c r="G581" s="665"/>
      <c r="H581" s="678">
        <v>0</v>
      </c>
      <c r="I581" s="665">
        <v>1</v>
      </c>
      <c r="J581" s="665">
        <v>39.729999999999997</v>
      </c>
      <c r="K581" s="678">
        <v>1</v>
      </c>
      <c r="L581" s="665">
        <v>1</v>
      </c>
      <c r="M581" s="666">
        <v>39.729999999999997</v>
      </c>
    </row>
    <row r="582" spans="1:13" ht="14.4" customHeight="1" x14ac:dyDescent="0.3">
      <c r="A582" s="661" t="s">
        <v>4594</v>
      </c>
      <c r="B582" s="662" t="s">
        <v>4380</v>
      </c>
      <c r="C582" s="662" t="s">
        <v>2006</v>
      </c>
      <c r="D582" s="662" t="s">
        <v>2007</v>
      </c>
      <c r="E582" s="662" t="s">
        <v>1610</v>
      </c>
      <c r="F582" s="665"/>
      <c r="G582" s="665"/>
      <c r="H582" s="678">
        <v>0</v>
      </c>
      <c r="I582" s="665">
        <v>2</v>
      </c>
      <c r="J582" s="665">
        <v>62.18</v>
      </c>
      <c r="K582" s="678">
        <v>1</v>
      </c>
      <c r="L582" s="665">
        <v>2</v>
      </c>
      <c r="M582" s="666">
        <v>62.18</v>
      </c>
    </row>
    <row r="583" spans="1:13" ht="14.4" customHeight="1" x14ac:dyDescent="0.3">
      <c r="A583" s="661" t="s">
        <v>4594</v>
      </c>
      <c r="B583" s="662" t="s">
        <v>4383</v>
      </c>
      <c r="C583" s="662" t="s">
        <v>1913</v>
      </c>
      <c r="D583" s="662" t="s">
        <v>1914</v>
      </c>
      <c r="E583" s="662" t="s">
        <v>1402</v>
      </c>
      <c r="F583" s="665"/>
      <c r="G583" s="665"/>
      <c r="H583" s="678">
        <v>0</v>
      </c>
      <c r="I583" s="665">
        <v>6</v>
      </c>
      <c r="J583" s="665">
        <v>289.62</v>
      </c>
      <c r="K583" s="678">
        <v>1</v>
      </c>
      <c r="L583" s="665">
        <v>6</v>
      </c>
      <c r="M583" s="666">
        <v>289.62</v>
      </c>
    </row>
    <row r="584" spans="1:13" ht="14.4" customHeight="1" x14ac:dyDescent="0.3">
      <c r="A584" s="661" t="s">
        <v>4594</v>
      </c>
      <c r="B584" s="662" t="s">
        <v>4383</v>
      </c>
      <c r="C584" s="662" t="s">
        <v>3586</v>
      </c>
      <c r="D584" s="662" t="s">
        <v>2049</v>
      </c>
      <c r="E584" s="662" t="s">
        <v>1847</v>
      </c>
      <c r="F584" s="665"/>
      <c r="G584" s="665"/>
      <c r="H584" s="678">
        <v>0</v>
      </c>
      <c r="I584" s="665">
        <v>1</v>
      </c>
      <c r="J584" s="665">
        <v>96.53</v>
      </c>
      <c r="K584" s="678">
        <v>1</v>
      </c>
      <c r="L584" s="665">
        <v>1</v>
      </c>
      <c r="M584" s="666">
        <v>96.53</v>
      </c>
    </row>
    <row r="585" spans="1:13" ht="14.4" customHeight="1" x14ac:dyDescent="0.3">
      <c r="A585" s="661" t="s">
        <v>4594</v>
      </c>
      <c r="B585" s="662" t="s">
        <v>4384</v>
      </c>
      <c r="C585" s="662" t="s">
        <v>1805</v>
      </c>
      <c r="D585" s="662" t="s">
        <v>4385</v>
      </c>
      <c r="E585" s="662" t="s">
        <v>1136</v>
      </c>
      <c r="F585" s="665"/>
      <c r="G585" s="665"/>
      <c r="H585" s="678">
        <v>0</v>
      </c>
      <c r="I585" s="665">
        <v>2</v>
      </c>
      <c r="J585" s="665">
        <v>193.06</v>
      </c>
      <c r="K585" s="678">
        <v>1</v>
      </c>
      <c r="L585" s="665">
        <v>2</v>
      </c>
      <c r="M585" s="666">
        <v>193.06</v>
      </c>
    </row>
    <row r="586" spans="1:13" ht="14.4" customHeight="1" x14ac:dyDescent="0.3">
      <c r="A586" s="661" t="s">
        <v>4594</v>
      </c>
      <c r="B586" s="662" t="s">
        <v>4384</v>
      </c>
      <c r="C586" s="662" t="s">
        <v>4958</v>
      </c>
      <c r="D586" s="662" t="s">
        <v>1776</v>
      </c>
      <c r="E586" s="662" t="s">
        <v>4959</v>
      </c>
      <c r="F586" s="665"/>
      <c r="G586" s="665"/>
      <c r="H586" s="678"/>
      <c r="I586" s="665">
        <v>1</v>
      </c>
      <c r="J586" s="665">
        <v>0</v>
      </c>
      <c r="K586" s="678"/>
      <c r="L586" s="665">
        <v>1</v>
      </c>
      <c r="M586" s="666">
        <v>0</v>
      </c>
    </row>
    <row r="587" spans="1:13" ht="14.4" customHeight="1" x14ac:dyDescent="0.3">
      <c r="A587" s="661" t="s">
        <v>4594</v>
      </c>
      <c r="B587" s="662" t="s">
        <v>4384</v>
      </c>
      <c r="C587" s="662" t="s">
        <v>1870</v>
      </c>
      <c r="D587" s="662" t="s">
        <v>4386</v>
      </c>
      <c r="E587" s="662" t="s">
        <v>1055</v>
      </c>
      <c r="F587" s="665"/>
      <c r="G587" s="665"/>
      <c r="H587" s="678">
        <v>0</v>
      </c>
      <c r="I587" s="665">
        <v>5</v>
      </c>
      <c r="J587" s="665">
        <v>241.35000000000002</v>
      </c>
      <c r="K587" s="678">
        <v>1</v>
      </c>
      <c r="L587" s="665">
        <v>5</v>
      </c>
      <c r="M587" s="666">
        <v>241.35000000000002</v>
      </c>
    </row>
    <row r="588" spans="1:13" ht="14.4" customHeight="1" x14ac:dyDescent="0.3">
      <c r="A588" s="661" t="s">
        <v>4594</v>
      </c>
      <c r="B588" s="662" t="s">
        <v>4387</v>
      </c>
      <c r="C588" s="662" t="s">
        <v>1919</v>
      </c>
      <c r="D588" s="662" t="s">
        <v>4388</v>
      </c>
      <c r="E588" s="662" t="s">
        <v>1276</v>
      </c>
      <c r="F588" s="665"/>
      <c r="G588" s="665"/>
      <c r="H588" s="678">
        <v>0</v>
      </c>
      <c r="I588" s="665">
        <v>1</v>
      </c>
      <c r="J588" s="665">
        <v>97.26</v>
      </c>
      <c r="K588" s="678">
        <v>1</v>
      </c>
      <c r="L588" s="665">
        <v>1</v>
      </c>
      <c r="M588" s="666">
        <v>97.26</v>
      </c>
    </row>
    <row r="589" spans="1:13" ht="14.4" customHeight="1" x14ac:dyDescent="0.3">
      <c r="A589" s="661" t="s">
        <v>4594</v>
      </c>
      <c r="B589" s="662" t="s">
        <v>4389</v>
      </c>
      <c r="C589" s="662" t="s">
        <v>1998</v>
      </c>
      <c r="D589" s="662" t="s">
        <v>1999</v>
      </c>
      <c r="E589" s="662" t="s">
        <v>2000</v>
      </c>
      <c r="F589" s="665"/>
      <c r="G589" s="665"/>
      <c r="H589" s="678">
        <v>0</v>
      </c>
      <c r="I589" s="665">
        <v>1</v>
      </c>
      <c r="J589" s="665">
        <v>234.91</v>
      </c>
      <c r="K589" s="678">
        <v>1</v>
      </c>
      <c r="L589" s="665">
        <v>1</v>
      </c>
      <c r="M589" s="666">
        <v>234.91</v>
      </c>
    </row>
    <row r="590" spans="1:13" ht="14.4" customHeight="1" x14ac:dyDescent="0.3">
      <c r="A590" s="661" t="s">
        <v>4594</v>
      </c>
      <c r="B590" s="662" t="s">
        <v>4390</v>
      </c>
      <c r="C590" s="662" t="s">
        <v>1972</v>
      </c>
      <c r="D590" s="662" t="s">
        <v>1973</v>
      </c>
      <c r="E590" s="662" t="s">
        <v>608</v>
      </c>
      <c r="F590" s="665"/>
      <c r="G590" s="665"/>
      <c r="H590" s="678">
        <v>0</v>
      </c>
      <c r="I590" s="665">
        <v>1</v>
      </c>
      <c r="J590" s="665">
        <v>109.97</v>
      </c>
      <c r="K590" s="678">
        <v>1</v>
      </c>
      <c r="L590" s="665">
        <v>1</v>
      </c>
      <c r="M590" s="666">
        <v>109.97</v>
      </c>
    </row>
    <row r="591" spans="1:13" ht="14.4" customHeight="1" x14ac:dyDescent="0.3">
      <c r="A591" s="661" t="s">
        <v>4594</v>
      </c>
      <c r="B591" s="662" t="s">
        <v>4392</v>
      </c>
      <c r="C591" s="662" t="s">
        <v>4678</v>
      </c>
      <c r="D591" s="662" t="s">
        <v>4679</v>
      </c>
      <c r="E591" s="662" t="s">
        <v>4680</v>
      </c>
      <c r="F591" s="665"/>
      <c r="G591" s="665"/>
      <c r="H591" s="678">
        <v>0</v>
      </c>
      <c r="I591" s="665">
        <v>2</v>
      </c>
      <c r="J591" s="665">
        <v>557.28</v>
      </c>
      <c r="K591" s="678">
        <v>1</v>
      </c>
      <c r="L591" s="665">
        <v>2</v>
      </c>
      <c r="M591" s="666">
        <v>557.28</v>
      </c>
    </row>
    <row r="592" spans="1:13" ht="14.4" customHeight="1" x14ac:dyDescent="0.3">
      <c r="A592" s="661" t="s">
        <v>4594</v>
      </c>
      <c r="B592" s="662" t="s">
        <v>4392</v>
      </c>
      <c r="C592" s="662" t="s">
        <v>1982</v>
      </c>
      <c r="D592" s="662" t="s">
        <v>1987</v>
      </c>
      <c r="E592" s="662" t="s">
        <v>2013</v>
      </c>
      <c r="F592" s="665"/>
      <c r="G592" s="665"/>
      <c r="H592" s="678">
        <v>0</v>
      </c>
      <c r="I592" s="665">
        <v>9</v>
      </c>
      <c r="J592" s="665">
        <v>1690.0200000000002</v>
      </c>
      <c r="K592" s="678">
        <v>1</v>
      </c>
      <c r="L592" s="665">
        <v>9</v>
      </c>
      <c r="M592" s="666">
        <v>1690.0200000000002</v>
      </c>
    </row>
    <row r="593" spans="1:13" ht="14.4" customHeight="1" x14ac:dyDescent="0.3">
      <c r="A593" s="661" t="s">
        <v>4594</v>
      </c>
      <c r="B593" s="662" t="s">
        <v>4395</v>
      </c>
      <c r="C593" s="662" t="s">
        <v>2012</v>
      </c>
      <c r="D593" s="662" t="s">
        <v>2003</v>
      </c>
      <c r="E593" s="662" t="s">
        <v>2013</v>
      </c>
      <c r="F593" s="665"/>
      <c r="G593" s="665"/>
      <c r="H593" s="678">
        <v>0</v>
      </c>
      <c r="I593" s="665">
        <v>1</v>
      </c>
      <c r="J593" s="665">
        <v>278.64</v>
      </c>
      <c r="K593" s="678">
        <v>1</v>
      </c>
      <c r="L593" s="665">
        <v>1</v>
      </c>
      <c r="M593" s="666">
        <v>278.64</v>
      </c>
    </row>
    <row r="594" spans="1:13" ht="14.4" customHeight="1" x14ac:dyDescent="0.3">
      <c r="A594" s="661" t="s">
        <v>4594</v>
      </c>
      <c r="B594" s="662" t="s">
        <v>4396</v>
      </c>
      <c r="C594" s="662" t="s">
        <v>1801</v>
      </c>
      <c r="D594" s="662" t="s">
        <v>1802</v>
      </c>
      <c r="E594" s="662" t="s">
        <v>4397</v>
      </c>
      <c r="F594" s="665"/>
      <c r="G594" s="665"/>
      <c r="H594" s="678">
        <v>0</v>
      </c>
      <c r="I594" s="665">
        <v>1</v>
      </c>
      <c r="J594" s="665">
        <v>131.54</v>
      </c>
      <c r="K594" s="678">
        <v>1</v>
      </c>
      <c r="L594" s="665">
        <v>1</v>
      </c>
      <c r="M594" s="666">
        <v>131.54</v>
      </c>
    </row>
    <row r="595" spans="1:13" ht="14.4" customHeight="1" x14ac:dyDescent="0.3">
      <c r="A595" s="661" t="s">
        <v>4594</v>
      </c>
      <c r="B595" s="662" t="s">
        <v>4418</v>
      </c>
      <c r="C595" s="662" t="s">
        <v>2290</v>
      </c>
      <c r="D595" s="662" t="s">
        <v>2116</v>
      </c>
      <c r="E595" s="662" t="s">
        <v>4420</v>
      </c>
      <c r="F595" s="665"/>
      <c r="G595" s="665"/>
      <c r="H595" s="678">
        <v>0</v>
      </c>
      <c r="I595" s="665">
        <v>2</v>
      </c>
      <c r="J595" s="665">
        <v>304.39999999999998</v>
      </c>
      <c r="K595" s="678">
        <v>1</v>
      </c>
      <c r="L595" s="665">
        <v>2</v>
      </c>
      <c r="M595" s="666">
        <v>304.39999999999998</v>
      </c>
    </row>
    <row r="596" spans="1:13" ht="14.4" customHeight="1" x14ac:dyDescent="0.3">
      <c r="A596" s="661" t="s">
        <v>4594</v>
      </c>
      <c r="B596" s="662" t="s">
        <v>4459</v>
      </c>
      <c r="C596" s="662" t="s">
        <v>5838</v>
      </c>
      <c r="D596" s="662" t="s">
        <v>5839</v>
      </c>
      <c r="E596" s="662" t="s">
        <v>5840</v>
      </c>
      <c r="F596" s="665">
        <v>1</v>
      </c>
      <c r="G596" s="665">
        <v>0</v>
      </c>
      <c r="H596" s="678"/>
      <c r="I596" s="665"/>
      <c r="J596" s="665"/>
      <c r="K596" s="678"/>
      <c r="L596" s="665">
        <v>1</v>
      </c>
      <c r="M596" s="666">
        <v>0</v>
      </c>
    </row>
    <row r="597" spans="1:13" ht="14.4" customHeight="1" x14ac:dyDescent="0.3">
      <c r="A597" s="661" t="s">
        <v>4594</v>
      </c>
      <c r="B597" s="662" t="s">
        <v>4507</v>
      </c>
      <c r="C597" s="662" t="s">
        <v>1958</v>
      </c>
      <c r="D597" s="662" t="s">
        <v>1959</v>
      </c>
      <c r="E597" s="662" t="s">
        <v>4508</v>
      </c>
      <c r="F597" s="665"/>
      <c r="G597" s="665"/>
      <c r="H597" s="678">
        <v>0</v>
      </c>
      <c r="I597" s="665">
        <v>1</v>
      </c>
      <c r="J597" s="665">
        <v>63.75</v>
      </c>
      <c r="K597" s="678">
        <v>1</v>
      </c>
      <c r="L597" s="665">
        <v>1</v>
      </c>
      <c r="M597" s="666">
        <v>63.75</v>
      </c>
    </row>
    <row r="598" spans="1:13" ht="14.4" customHeight="1" x14ac:dyDescent="0.3">
      <c r="A598" s="661" t="s">
        <v>4594</v>
      </c>
      <c r="B598" s="662" t="s">
        <v>4510</v>
      </c>
      <c r="C598" s="662" t="s">
        <v>2087</v>
      </c>
      <c r="D598" s="662" t="s">
        <v>2088</v>
      </c>
      <c r="E598" s="662" t="s">
        <v>4511</v>
      </c>
      <c r="F598" s="665"/>
      <c r="G598" s="665"/>
      <c r="H598" s="678">
        <v>0</v>
      </c>
      <c r="I598" s="665">
        <v>1</v>
      </c>
      <c r="J598" s="665">
        <v>318.77</v>
      </c>
      <c r="K598" s="678">
        <v>1</v>
      </c>
      <c r="L598" s="665">
        <v>1</v>
      </c>
      <c r="M598" s="666">
        <v>318.77</v>
      </c>
    </row>
    <row r="599" spans="1:13" ht="14.4" customHeight="1" x14ac:dyDescent="0.3">
      <c r="A599" s="661" t="s">
        <v>4595</v>
      </c>
      <c r="B599" s="662" t="s">
        <v>4333</v>
      </c>
      <c r="C599" s="662" t="s">
        <v>5313</v>
      </c>
      <c r="D599" s="662" t="s">
        <v>623</v>
      </c>
      <c r="E599" s="662" t="s">
        <v>1732</v>
      </c>
      <c r="F599" s="665"/>
      <c r="G599" s="665"/>
      <c r="H599" s="678"/>
      <c r="I599" s="665">
        <v>2</v>
      </c>
      <c r="J599" s="665">
        <v>0</v>
      </c>
      <c r="K599" s="678"/>
      <c r="L599" s="665">
        <v>2</v>
      </c>
      <c r="M599" s="666">
        <v>0</v>
      </c>
    </row>
    <row r="600" spans="1:13" ht="14.4" customHeight="1" x14ac:dyDescent="0.3">
      <c r="A600" s="661" t="s">
        <v>4595</v>
      </c>
      <c r="B600" s="662" t="s">
        <v>4333</v>
      </c>
      <c r="C600" s="662" t="s">
        <v>1773</v>
      </c>
      <c r="D600" s="662" t="s">
        <v>623</v>
      </c>
      <c r="E600" s="662" t="s">
        <v>1774</v>
      </c>
      <c r="F600" s="665"/>
      <c r="G600" s="665"/>
      <c r="H600" s="678">
        <v>0</v>
      </c>
      <c r="I600" s="665">
        <v>1</v>
      </c>
      <c r="J600" s="665">
        <v>102.93</v>
      </c>
      <c r="K600" s="678">
        <v>1</v>
      </c>
      <c r="L600" s="665">
        <v>1</v>
      </c>
      <c r="M600" s="666">
        <v>102.93</v>
      </c>
    </row>
    <row r="601" spans="1:13" ht="14.4" customHeight="1" x14ac:dyDescent="0.3">
      <c r="A601" s="661" t="s">
        <v>4595</v>
      </c>
      <c r="B601" s="662" t="s">
        <v>4333</v>
      </c>
      <c r="C601" s="662" t="s">
        <v>4723</v>
      </c>
      <c r="D601" s="662" t="s">
        <v>1850</v>
      </c>
      <c r="E601" s="662" t="s">
        <v>4724</v>
      </c>
      <c r="F601" s="665"/>
      <c r="G601" s="665"/>
      <c r="H601" s="678"/>
      <c r="I601" s="665">
        <v>1</v>
      </c>
      <c r="J601" s="665">
        <v>0</v>
      </c>
      <c r="K601" s="678"/>
      <c r="L601" s="665">
        <v>1</v>
      </c>
      <c r="M601" s="666">
        <v>0</v>
      </c>
    </row>
    <row r="602" spans="1:13" ht="14.4" customHeight="1" x14ac:dyDescent="0.3">
      <c r="A602" s="661" t="s">
        <v>4595</v>
      </c>
      <c r="B602" s="662" t="s">
        <v>4333</v>
      </c>
      <c r="C602" s="662" t="s">
        <v>5314</v>
      </c>
      <c r="D602" s="662" t="s">
        <v>623</v>
      </c>
      <c r="E602" s="662" t="s">
        <v>5315</v>
      </c>
      <c r="F602" s="665"/>
      <c r="G602" s="665"/>
      <c r="H602" s="678">
        <v>0</v>
      </c>
      <c r="I602" s="665">
        <v>1</v>
      </c>
      <c r="J602" s="665">
        <v>150.59</v>
      </c>
      <c r="K602" s="678">
        <v>1</v>
      </c>
      <c r="L602" s="665">
        <v>1</v>
      </c>
      <c r="M602" s="666">
        <v>150.59</v>
      </c>
    </row>
    <row r="603" spans="1:13" ht="14.4" customHeight="1" x14ac:dyDescent="0.3">
      <c r="A603" s="661" t="s">
        <v>4595</v>
      </c>
      <c r="B603" s="662" t="s">
        <v>4336</v>
      </c>
      <c r="C603" s="662" t="s">
        <v>1808</v>
      </c>
      <c r="D603" s="662" t="s">
        <v>4337</v>
      </c>
      <c r="E603" s="662" t="s">
        <v>4338</v>
      </c>
      <c r="F603" s="665"/>
      <c r="G603" s="665"/>
      <c r="H603" s="678">
        <v>0</v>
      </c>
      <c r="I603" s="665">
        <v>6</v>
      </c>
      <c r="J603" s="665">
        <v>454.05</v>
      </c>
      <c r="K603" s="678">
        <v>1</v>
      </c>
      <c r="L603" s="665">
        <v>6</v>
      </c>
      <c r="M603" s="666">
        <v>454.05</v>
      </c>
    </row>
    <row r="604" spans="1:13" ht="14.4" customHeight="1" x14ac:dyDescent="0.3">
      <c r="A604" s="661" t="s">
        <v>4595</v>
      </c>
      <c r="B604" s="662" t="s">
        <v>4349</v>
      </c>
      <c r="C604" s="662" t="s">
        <v>1938</v>
      </c>
      <c r="D604" s="662" t="s">
        <v>1939</v>
      </c>
      <c r="E604" s="662" t="s">
        <v>1940</v>
      </c>
      <c r="F604" s="665"/>
      <c r="G604" s="665"/>
      <c r="H604" s="678">
        <v>0</v>
      </c>
      <c r="I604" s="665">
        <v>1</v>
      </c>
      <c r="J604" s="665">
        <v>30.83</v>
      </c>
      <c r="K604" s="678">
        <v>1</v>
      </c>
      <c r="L604" s="665">
        <v>1</v>
      </c>
      <c r="M604" s="666">
        <v>30.83</v>
      </c>
    </row>
    <row r="605" spans="1:13" ht="14.4" customHeight="1" x14ac:dyDescent="0.3">
      <c r="A605" s="661" t="s">
        <v>4595</v>
      </c>
      <c r="B605" s="662" t="s">
        <v>4349</v>
      </c>
      <c r="C605" s="662" t="s">
        <v>5899</v>
      </c>
      <c r="D605" s="662" t="s">
        <v>5900</v>
      </c>
      <c r="E605" s="662" t="s">
        <v>1897</v>
      </c>
      <c r="F605" s="665">
        <v>1</v>
      </c>
      <c r="G605" s="665">
        <v>0</v>
      </c>
      <c r="H605" s="678"/>
      <c r="I605" s="665"/>
      <c r="J605" s="665"/>
      <c r="K605" s="678"/>
      <c r="L605" s="665">
        <v>1</v>
      </c>
      <c r="M605" s="666">
        <v>0</v>
      </c>
    </row>
    <row r="606" spans="1:13" ht="14.4" customHeight="1" x14ac:dyDescent="0.3">
      <c r="A606" s="661" t="s">
        <v>4595</v>
      </c>
      <c r="B606" s="662" t="s">
        <v>4350</v>
      </c>
      <c r="C606" s="662" t="s">
        <v>5009</v>
      </c>
      <c r="D606" s="662" t="s">
        <v>1899</v>
      </c>
      <c r="E606" s="662" t="s">
        <v>5010</v>
      </c>
      <c r="F606" s="665"/>
      <c r="G606" s="665"/>
      <c r="H606" s="678"/>
      <c r="I606" s="665">
        <v>1</v>
      </c>
      <c r="J606" s="665">
        <v>0</v>
      </c>
      <c r="K606" s="678"/>
      <c r="L606" s="665">
        <v>1</v>
      </c>
      <c r="M606" s="666">
        <v>0</v>
      </c>
    </row>
    <row r="607" spans="1:13" ht="14.4" customHeight="1" x14ac:dyDescent="0.3">
      <c r="A607" s="661" t="s">
        <v>4595</v>
      </c>
      <c r="B607" s="662" t="s">
        <v>4350</v>
      </c>
      <c r="C607" s="662" t="s">
        <v>1898</v>
      </c>
      <c r="D607" s="662" t="s">
        <v>1899</v>
      </c>
      <c r="E607" s="662" t="s">
        <v>4352</v>
      </c>
      <c r="F607" s="665"/>
      <c r="G607" s="665"/>
      <c r="H607" s="678">
        <v>0</v>
      </c>
      <c r="I607" s="665">
        <v>3</v>
      </c>
      <c r="J607" s="665">
        <v>554.22</v>
      </c>
      <c r="K607" s="678">
        <v>1</v>
      </c>
      <c r="L607" s="665">
        <v>3</v>
      </c>
      <c r="M607" s="666">
        <v>554.22</v>
      </c>
    </row>
    <row r="608" spans="1:13" ht="14.4" customHeight="1" x14ac:dyDescent="0.3">
      <c r="A608" s="661" t="s">
        <v>4595</v>
      </c>
      <c r="B608" s="662" t="s">
        <v>4350</v>
      </c>
      <c r="C608" s="662" t="s">
        <v>1990</v>
      </c>
      <c r="D608" s="662" t="s">
        <v>4353</v>
      </c>
      <c r="E608" s="662" t="s">
        <v>4354</v>
      </c>
      <c r="F608" s="665"/>
      <c r="G608" s="665"/>
      <c r="H608" s="678">
        <v>0</v>
      </c>
      <c r="I608" s="665">
        <v>4</v>
      </c>
      <c r="J608" s="665">
        <v>482.44</v>
      </c>
      <c r="K608" s="678">
        <v>1</v>
      </c>
      <c r="L608" s="665">
        <v>4</v>
      </c>
      <c r="M608" s="666">
        <v>482.44</v>
      </c>
    </row>
    <row r="609" spans="1:13" ht="14.4" customHeight="1" x14ac:dyDescent="0.3">
      <c r="A609" s="661" t="s">
        <v>4595</v>
      </c>
      <c r="B609" s="662" t="s">
        <v>4350</v>
      </c>
      <c r="C609" s="662" t="s">
        <v>1909</v>
      </c>
      <c r="D609" s="662" t="s">
        <v>4355</v>
      </c>
      <c r="E609" s="662" t="s">
        <v>1130</v>
      </c>
      <c r="F609" s="665"/>
      <c r="G609" s="665"/>
      <c r="H609" s="678">
        <v>0</v>
      </c>
      <c r="I609" s="665">
        <v>1</v>
      </c>
      <c r="J609" s="665">
        <v>184.74</v>
      </c>
      <c r="K609" s="678">
        <v>1</v>
      </c>
      <c r="L609" s="665">
        <v>1</v>
      </c>
      <c r="M609" s="666">
        <v>184.74</v>
      </c>
    </row>
    <row r="610" spans="1:13" ht="14.4" customHeight="1" x14ac:dyDescent="0.3">
      <c r="A610" s="661" t="s">
        <v>4595</v>
      </c>
      <c r="B610" s="662" t="s">
        <v>4356</v>
      </c>
      <c r="C610" s="662" t="s">
        <v>2025</v>
      </c>
      <c r="D610" s="662" t="s">
        <v>1821</v>
      </c>
      <c r="E610" s="662" t="s">
        <v>4362</v>
      </c>
      <c r="F610" s="665"/>
      <c r="G610" s="665"/>
      <c r="H610" s="678">
        <v>0</v>
      </c>
      <c r="I610" s="665">
        <v>2</v>
      </c>
      <c r="J610" s="665">
        <v>1086.78</v>
      </c>
      <c r="K610" s="678">
        <v>1</v>
      </c>
      <c r="L610" s="665">
        <v>2</v>
      </c>
      <c r="M610" s="666">
        <v>1086.78</v>
      </c>
    </row>
    <row r="611" spans="1:13" ht="14.4" customHeight="1" x14ac:dyDescent="0.3">
      <c r="A611" s="661" t="s">
        <v>4595</v>
      </c>
      <c r="B611" s="662" t="s">
        <v>4356</v>
      </c>
      <c r="C611" s="662" t="s">
        <v>4929</v>
      </c>
      <c r="D611" s="662" t="s">
        <v>1821</v>
      </c>
      <c r="E611" s="662" t="s">
        <v>4930</v>
      </c>
      <c r="F611" s="665"/>
      <c r="G611" s="665"/>
      <c r="H611" s="678">
        <v>0</v>
      </c>
      <c r="I611" s="665">
        <v>1</v>
      </c>
      <c r="J611" s="665">
        <v>163.01</v>
      </c>
      <c r="K611" s="678">
        <v>1</v>
      </c>
      <c r="L611" s="665">
        <v>1</v>
      </c>
      <c r="M611" s="666">
        <v>163.01</v>
      </c>
    </row>
    <row r="612" spans="1:13" ht="14.4" customHeight="1" x14ac:dyDescent="0.3">
      <c r="A612" s="661" t="s">
        <v>4595</v>
      </c>
      <c r="B612" s="662" t="s">
        <v>4356</v>
      </c>
      <c r="C612" s="662" t="s">
        <v>1820</v>
      </c>
      <c r="D612" s="662" t="s">
        <v>1821</v>
      </c>
      <c r="E612" s="662" t="s">
        <v>4360</v>
      </c>
      <c r="F612" s="665"/>
      <c r="G612" s="665"/>
      <c r="H612" s="678">
        <v>0</v>
      </c>
      <c r="I612" s="665">
        <v>3</v>
      </c>
      <c r="J612" s="665">
        <v>2445.3000000000002</v>
      </c>
      <c r="K612" s="678">
        <v>1</v>
      </c>
      <c r="L612" s="665">
        <v>3</v>
      </c>
      <c r="M612" s="666">
        <v>2445.3000000000002</v>
      </c>
    </row>
    <row r="613" spans="1:13" ht="14.4" customHeight="1" x14ac:dyDescent="0.3">
      <c r="A613" s="661" t="s">
        <v>4595</v>
      </c>
      <c r="B613" s="662" t="s">
        <v>4356</v>
      </c>
      <c r="C613" s="662" t="s">
        <v>1824</v>
      </c>
      <c r="D613" s="662" t="s">
        <v>1821</v>
      </c>
      <c r="E613" s="662" t="s">
        <v>4363</v>
      </c>
      <c r="F613" s="665"/>
      <c r="G613" s="665"/>
      <c r="H613" s="678">
        <v>0</v>
      </c>
      <c r="I613" s="665">
        <v>2</v>
      </c>
      <c r="J613" s="665">
        <v>1847.48</v>
      </c>
      <c r="K613" s="678">
        <v>1</v>
      </c>
      <c r="L613" s="665">
        <v>2</v>
      </c>
      <c r="M613" s="666">
        <v>1847.48</v>
      </c>
    </row>
    <row r="614" spans="1:13" ht="14.4" customHeight="1" x14ac:dyDescent="0.3">
      <c r="A614" s="661" t="s">
        <v>4595</v>
      </c>
      <c r="B614" s="662" t="s">
        <v>4356</v>
      </c>
      <c r="C614" s="662" t="s">
        <v>4931</v>
      </c>
      <c r="D614" s="662" t="s">
        <v>1879</v>
      </c>
      <c r="E614" s="662" t="s">
        <v>4932</v>
      </c>
      <c r="F614" s="665"/>
      <c r="G614" s="665"/>
      <c r="H614" s="678">
        <v>0</v>
      </c>
      <c r="I614" s="665">
        <v>2</v>
      </c>
      <c r="J614" s="665">
        <v>554.24</v>
      </c>
      <c r="K614" s="678">
        <v>1</v>
      </c>
      <c r="L614" s="665">
        <v>2</v>
      </c>
      <c r="M614" s="666">
        <v>554.24</v>
      </c>
    </row>
    <row r="615" spans="1:13" ht="14.4" customHeight="1" x14ac:dyDescent="0.3">
      <c r="A615" s="661" t="s">
        <v>4595</v>
      </c>
      <c r="B615" s="662" t="s">
        <v>4356</v>
      </c>
      <c r="C615" s="662" t="s">
        <v>4933</v>
      </c>
      <c r="D615" s="662" t="s">
        <v>1879</v>
      </c>
      <c r="E615" s="662" t="s">
        <v>4934</v>
      </c>
      <c r="F615" s="665"/>
      <c r="G615" s="665"/>
      <c r="H615" s="678">
        <v>0</v>
      </c>
      <c r="I615" s="665">
        <v>1</v>
      </c>
      <c r="J615" s="665">
        <v>369.5</v>
      </c>
      <c r="K615" s="678">
        <v>1</v>
      </c>
      <c r="L615" s="665">
        <v>1</v>
      </c>
      <c r="M615" s="666">
        <v>369.5</v>
      </c>
    </row>
    <row r="616" spans="1:13" ht="14.4" customHeight="1" x14ac:dyDescent="0.3">
      <c r="A616" s="661" t="s">
        <v>4595</v>
      </c>
      <c r="B616" s="662" t="s">
        <v>4356</v>
      </c>
      <c r="C616" s="662" t="s">
        <v>1882</v>
      </c>
      <c r="D616" s="662" t="s">
        <v>1879</v>
      </c>
      <c r="E616" s="662" t="s">
        <v>4364</v>
      </c>
      <c r="F616" s="665"/>
      <c r="G616" s="665"/>
      <c r="H616" s="678">
        <v>0</v>
      </c>
      <c r="I616" s="665">
        <v>1</v>
      </c>
      <c r="J616" s="665">
        <v>1847.49</v>
      </c>
      <c r="K616" s="678">
        <v>1</v>
      </c>
      <c r="L616" s="665">
        <v>1</v>
      </c>
      <c r="M616" s="666">
        <v>1847.49</v>
      </c>
    </row>
    <row r="617" spans="1:13" ht="14.4" customHeight="1" x14ac:dyDescent="0.3">
      <c r="A617" s="661" t="s">
        <v>4595</v>
      </c>
      <c r="B617" s="662" t="s">
        <v>4365</v>
      </c>
      <c r="C617" s="662" t="s">
        <v>2099</v>
      </c>
      <c r="D617" s="662" t="s">
        <v>2100</v>
      </c>
      <c r="E617" s="662" t="s">
        <v>2101</v>
      </c>
      <c r="F617" s="665"/>
      <c r="G617" s="665"/>
      <c r="H617" s="678">
        <v>0</v>
      </c>
      <c r="I617" s="665">
        <v>18</v>
      </c>
      <c r="J617" s="665">
        <v>1681.7400000000002</v>
      </c>
      <c r="K617" s="678">
        <v>1</v>
      </c>
      <c r="L617" s="665">
        <v>18</v>
      </c>
      <c r="M617" s="666">
        <v>1681.7400000000002</v>
      </c>
    </row>
    <row r="618" spans="1:13" ht="14.4" customHeight="1" x14ac:dyDescent="0.3">
      <c r="A618" s="661" t="s">
        <v>4595</v>
      </c>
      <c r="B618" s="662" t="s">
        <v>4365</v>
      </c>
      <c r="C618" s="662" t="s">
        <v>4874</v>
      </c>
      <c r="D618" s="662" t="s">
        <v>3032</v>
      </c>
      <c r="E618" s="662" t="s">
        <v>3041</v>
      </c>
      <c r="F618" s="665">
        <v>1</v>
      </c>
      <c r="G618" s="665">
        <v>0</v>
      </c>
      <c r="H618" s="678"/>
      <c r="I618" s="665"/>
      <c r="J618" s="665"/>
      <c r="K618" s="678"/>
      <c r="L618" s="665">
        <v>1</v>
      </c>
      <c r="M618" s="666">
        <v>0</v>
      </c>
    </row>
    <row r="619" spans="1:13" ht="14.4" customHeight="1" x14ac:dyDescent="0.3">
      <c r="A619" s="661" t="s">
        <v>4595</v>
      </c>
      <c r="B619" s="662" t="s">
        <v>4365</v>
      </c>
      <c r="C619" s="662" t="s">
        <v>2118</v>
      </c>
      <c r="D619" s="662" t="s">
        <v>2100</v>
      </c>
      <c r="E619" s="662" t="s">
        <v>2119</v>
      </c>
      <c r="F619" s="665"/>
      <c r="G619" s="665"/>
      <c r="H619" s="678">
        <v>0</v>
      </c>
      <c r="I619" s="665">
        <v>2</v>
      </c>
      <c r="J619" s="665">
        <v>373.74</v>
      </c>
      <c r="K619" s="678">
        <v>1</v>
      </c>
      <c r="L619" s="665">
        <v>2</v>
      </c>
      <c r="M619" s="666">
        <v>373.74</v>
      </c>
    </row>
    <row r="620" spans="1:13" ht="14.4" customHeight="1" x14ac:dyDescent="0.3">
      <c r="A620" s="661" t="s">
        <v>4595</v>
      </c>
      <c r="B620" s="662" t="s">
        <v>4366</v>
      </c>
      <c r="C620" s="662" t="s">
        <v>4690</v>
      </c>
      <c r="D620" s="662" t="s">
        <v>4691</v>
      </c>
      <c r="E620" s="662" t="s">
        <v>4692</v>
      </c>
      <c r="F620" s="665"/>
      <c r="G620" s="665"/>
      <c r="H620" s="678">
        <v>0</v>
      </c>
      <c r="I620" s="665">
        <v>6</v>
      </c>
      <c r="J620" s="665">
        <v>12157.92</v>
      </c>
      <c r="K620" s="678">
        <v>1</v>
      </c>
      <c r="L620" s="665">
        <v>6</v>
      </c>
      <c r="M620" s="666">
        <v>12157.92</v>
      </c>
    </row>
    <row r="621" spans="1:13" ht="14.4" customHeight="1" x14ac:dyDescent="0.3">
      <c r="A621" s="661" t="s">
        <v>4595</v>
      </c>
      <c r="B621" s="662" t="s">
        <v>6002</v>
      </c>
      <c r="C621" s="662" t="s">
        <v>5404</v>
      </c>
      <c r="D621" s="662" t="s">
        <v>5405</v>
      </c>
      <c r="E621" s="662" t="s">
        <v>5160</v>
      </c>
      <c r="F621" s="665"/>
      <c r="G621" s="665"/>
      <c r="H621" s="678">
        <v>0</v>
      </c>
      <c r="I621" s="665">
        <v>6</v>
      </c>
      <c r="J621" s="665">
        <v>960.59999999999991</v>
      </c>
      <c r="K621" s="678">
        <v>1</v>
      </c>
      <c r="L621" s="665">
        <v>6</v>
      </c>
      <c r="M621" s="666">
        <v>960.59999999999991</v>
      </c>
    </row>
    <row r="622" spans="1:13" ht="14.4" customHeight="1" x14ac:dyDescent="0.3">
      <c r="A622" s="661" t="s">
        <v>4595</v>
      </c>
      <c r="B622" s="662" t="s">
        <v>4371</v>
      </c>
      <c r="C622" s="662" t="s">
        <v>1794</v>
      </c>
      <c r="D622" s="662" t="s">
        <v>1795</v>
      </c>
      <c r="E622" s="662" t="s">
        <v>4373</v>
      </c>
      <c r="F622" s="665"/>
      <c r="G622" s="665"/>
      <c r="H622" s="678">
        <v>0</v>
      </c>
      <c r="I622" s="665">
        <v>13</v>
      </c>
      <c r="J622" s="665">
        <v>936</v>
      </c>
      <c r="K622" s="678">
        <v>1</v>
      </c>
      <c r="L622" s="665">
        <v>13</v>
      </c>
      <c r="M622" s="666">
        <v>936</v>
      </c>
    </row>
    <row r="623" spans="1:13" ht="14.4" customHeight="1" x14ac:dyDescent="0.3">
      <c r="A623" s="661" t="s">
        <v>4595</v>
      </c>
      <c r="B623" s="662" t="s">
        <v>4371</v>
      </c>
      <c r="C623" s="662" t="s">
        <v>1798</v>
      </c>
      <c r="D623" s="662" t="s">
        <v>1795</v>
      </c>
      <c r="E623" s="662" t="s">
        <v>4374</v>
      </c>
      <c r="F623" s="665"/>
      <c r="G623" s="665"/>
      <c r="H623" s="678">
        <v>0</v>
      </c>
      <c r="I623" s="665">
        <v>6</v>
      </c>
      <c r="J623" s="665">
        <v>864.06</v>
      </c>
      <c r="K623" s="678">
        <v>1</v>
      </c>
      <c r="L623" s="665">
        <v>6</v>
      </c>
      <c r="M623" s="666">
        <v>864.06</v>
      </c>
    </row>
    <row r="624" spans="1:13" ht="14.4" customHeight="1" x14ac:dyDescent="0.3">
      <c r="A624" s="661" t="s">
        <v>4595</v>
      </c>
      <c r="B624" s="662" t="s">
        <v>4371</v>
      </c>
      <c r="C624" s="662" t="s">
        <v>5296</v>
      </c>
      <c r="D624" s="662" t="s">
        <v>5297</v>
      </c>
      <c r="E624" s="662" t="s">
        <v>4374</v>
      </c>
      <c r="F624" s="665">
        <v>5</v>
      </c>
      <c r="G624" s="665">
        <v>720.05</v>
      </c>
      <c r="H624" s="678">
        <v>1</v>
      </c>
      <c r="I624" s="665"/>
      <c r="J624" s="665"/>
      <c r="K624" s="678">
        <v>0</v>
      </c>
      <c r="L624" s="665">
        <v>5</v>
      </c>
      <c r="M624" s="666">
        <v>720.05</v>
      </c>
    </row>
    <row r="625" spans="1:13" ht="14.4" customHeight="1" x14ac:dyDescent="0.3">
      <c r="A625" s="661" t="s">
        <v>4595</v>
      </c>
      <c r="B625" s="662" t="s">
        <v>4377</v>
      </c>
      <c r="C625" s="662" t="s">
        <v>1853</v>
      </c>
      <c r="D625" s="662" t="s">
        <v>1854</v>
      </c>
      <c r="E625" s="662" t="s">
        <v>1620</v>
      </c>
      <c r="F625" s="665"/>
      <c r="G625" s="665"/>
      <c r="H625" s="678">
        <v>0</v>
      </c>
      <c r="I625" s="665">
        <v>1</v>
      </c>
      <c r="J625" s="665">
        <v>65.540000000000006</v>
      </c>
      <c r="K625" s="678">
        <v>1</v>
      </c>
      <c r="L625" s="665">
        <v>1</v>
      </c>
      <c r="M625" s="666">
        <v>65.540000000000006</v>
      </c>
    </row>
    <row r="626" spans="1:13" ht="14.4" customHeight="1" x14ac:dyDescent="0.3">
      <c r="A626" s="661" t="s">
        <v>4595</v>
      </c>
      <c r="B626" s="662" t="s">
        <v>4377</v>
      </c>
      <c r="C626" s="662" t="s">
        <v>1856</v>
      </c>
      <c r="D626" s="662" t="s">
        <v>1854</v>
      </c>
      <c r="E626" s="662" t="s">
        <v>1857</v>
      </c>
      <c r="F626" s="665"/>
      <c r="G626" s="665"/>
      <c r="H626" s="678">
        <v>0</v>
      </c>
      <c r="I626" s="665">
        <v>5</v>
      </c>
      <c r="J626" s="665">
        <v>1146.9000000000001</v>
      </c>
      <c r="K626" s="678">
        <v>1</v>
      </c>
      <c r="L626" s="665">
        <v>5</v>
      </c>
      <c r="M626" s="666">
        <v>1146.9000000000001</v>
      </c>
    </row>
    <row r="627" spans="1:13" ht="14.4" customHeight="1" x14ac:dyDescent="0.3">
      <c r="A627" s="661" t="s">
        <v>4595</v>
      </c>
      <c r="B627" s="662" t="s">
        <v>4378</v>
      </c>
      <c r="C627" s="662" t="s">
        <v>5298</v>
      </c>
      <c r="D627" s="662" t="s">
        <v>1843</v>
      </c>
      <c r="E627" s="662" t="s">
        <v>1917</v>
      </c>
      <c r="F627" s="665">
        <v>1</v>
      </c>
      <c r="G627" s="665">
        <v>105.32</v>
      </c>
      <c r="H627" s="678">
        <v>0.5</v>
      </c>
      <c r="I627" s="665">
        <v>1</v>
      </c>
      <c r="J627" s="665">
        <v>105.32</v>
      </c>
      <c r="K627" s="678">
        <v>0.5</v>
      </c>
      <c r="L627" s="665">
        <v>2</v>
      </c>
      <c r="M627" s="666">
        <v>210.64</v>
      </c>
    </row>
    <row r="628" spans="1:13" ht="14.4" customHeight="1" x14ac:dyDescent="0.3">
      <c r="A628" s="661" t="s">
        <v>4595</v>
      </c>
      <c r="B628" s="662" t="s">
        <v>4378</v>
      </c>
      <c r="C628" s="662" t="s">
        <v>4754</v>
      </c>
      <c r="D628" s="662" t="s">
        <v>1846</v>
      </c>
      <c r="E628" s="662" t="s">
        <v>2016</v>
      </c>
      <c r="F628" s="665">
        <v>1</v>
      </c>
      <c r="G628" s="665">
        <v>210.66</v>
      </c>
      <c r="H628" s="678">
        <v>1</v>
      </c>
      <c r="I628" s="665"/>
      <c r="J628" s="665"/>
      <c r="K628" s="678">
        <v>0</v>
      </c>
      <c r="L628" s="665">
        <v>1</v>
      </c>
      <c r="M628" s="666">
        <v>210.66</v>
      </c>
    </row>
    <row r="629" spans="1:13" ht="14.4" customHeight="1" x14ac:dyDescent="0.3">
      <c r="A629" s="661" t="s">
        <v>4595</v>
      </c>
      <c r="B629" s="662" t="s">
        <v>4378</v>
      </c>
      <c r="C629" s="662" t="s">
        <v>4682</v>
      </c>
      <c r="D629" s="662" t="s">
        <v>4683</v>
      </c>
      <c r="E629" s="662" t="s">
        <v>4684</v>
      </c>
      <c r="F629" s="665">
        <v>12</v>
      </c>
      <c r="G629" s="665">
        <v>196.56</v>
      </c>
      <c r="H629" s="678">
        <v>1</v>
      </c>
      <c r="I629" s="665"/>
      <c r="J629" s="665"/>
      <c r="K629" s="678">
        <v>0</v>
      </c>
      <c r="L629" s="665">
        <v>12</v>
      </c>
      <c r="M629" s="666">
        <v>196.56</v>
      </c>
    </row>
    <row r="630" spans="1:13" ht="14.4" customHeight="1" x14ac:dyDescent="0.3">
      <c r="A630" s="661" t="s">
        <v>4595</v>
      </c>
      <c r="B630" s="662" t="s">
        <v>4378</v>
      </c>
      <c r="C630" s="662" t="s">
        <v>1842</v>
      </c>
      <c r="D630" s="662" t="s">
        <v>1843</v>
      </c>
      <c r="E630" s="662" t="s">
        <v>1402</v>
      </c>
      <c r="F630" s="665"/>
      <c r="G630" s="665"/>
      <c r="H630" s="678">
        <v>0</v>
      </c>
      <c r="I630" s="665">
        <v>23</v>
      </c>
      <c r="J630" s="665">
        <v>807.5300000000002</v>
      </c>
      <c r="K630" s="678">
        <v>1</v>
      </c>
      <c r="L630" s="665">
        <v>23</v>
      </c>
      <c r="M630" s="666">
        <v>807.5300000000002</v>
      </c>
    </row>
    <row r="631" spans="1:13" ht="14.4" customHeight="1" x14ac:dyDescent="0.3">
      <c r="A631" s="661" t="s">
        <v>4595</v>
      </c>
      <c r="B631" s="662" t="s">
        <v>4378</v>
      </c>
      <c r="C631" s="662" t="s">
        <v>1845</v>
      </c>
      <c r="D631" s="662" t="s">
        <v>1846</v>
      </c>
      <c r="E631" s="662" t="s">
        <v>1847</v>
      </c>
      <c r="F631" s="665"/>
      <c r="G631" s="665"/>
      <c r="H631" s="678">
        <v>0</v>
      </c>
      <c r="I631" s="665">
        <v>3</v>
      </c>
      <c r="J631" s="665">
        <v>210.69</v>
      </c>
      <c r="K631" s="678">
        <v>1</v>
      </c>
      <c r="L631" s="665">
        <v>3</v>
      </c>
      <c r="M631" s="666">
        <v>210.69</v>
      </c>
    </row>
    <row r="632" spans="1:13" ht="14.4" customHeight="1" x14ac:dyDescent="0.3">
      <c r="A632" s="661" t="s">
        <v>4595</v>
      </c>
      <c r="B632" s="662" t="s">
        <v>4378</v>
      </c>
      <c r="C632" s="662" t="s">
        <v>4810</v>
      </c>
      <c r="D632" s="662" t="s">
        <v>4811</v>
      </c>
      <c r="E632" s="662" t="s">
        <v>1402</v>
      </c>
      <c r="F632" s="665">
        <v>6</v>
      </c>
      <c r="G632" s="665">
        <v>210.66000000000003</v>
      </c>
      <c r="H632" s="678">
        <v>1</v>
      </c>
      <c r="I632" s="665"/>
      <c r="J632" s="665"/>
      <c r="K632" s="678">
        <v>0</v>
      </c>
      <c r="L632" s="665">
        <v>6</v>
      </c>
      <c r="M632" s="666">
        <v>210.66000000000003</v>
      </c>
    </row>
    <row r="633" spans="1:13" ht="14.4" customHeight="1" x14ac:dyDescent="0.3">
      <c r="A633" s="661" t="s">
        <v>4595</v>
      </c>
      <c r="B633" s="662" t="s">
        <v>4378</v>
      </c>
      <c r="C633" s="662" t="s">
        <v>5858</v>
      </c>
      <c r="D633" s="662" t="s">
        <v>5859</v>
      </c>
      <c r="E633" s="662" t="s">
        <v>5860</v>
      </c>
      <c r="F633" s="665">
        <v>3</v>
      </c>
      <c r="G633" s="665">
        <v>96.42</v>
      </c>
      <c r="H633" s="678">
        <v>1</v>
      </c>
      <c r="I633" s="665"/>
      <c r="J633" s="665"/>
      <c r="K633" s="678">
        <v>0</v>
      </c>
      <c r="L633" s="665">
        <v>3</v>
      </c>
      <c r="M633" s="666">
        <v>96.42</v>
      </c>
    </row>
    <row r="634" spans="1:13" ht="14.4" customHeight="1" x14ac:dyDescent="0.3">
      <c r="A634" s="661" t="s">
        <v>4595</v>
      </c>
      <c r="B634" s="662" t="s">
        <v>6023</v>
      </c>
      <c r="C634" s="662" t="s">
        <v>5862</v>
      </c>
      <c r="D634" s="662" t="s">
        <v>5863</v>
      </c>
      <c r="E634" s="662" t="s">
        <v>1276</v>
      </c>
      <c r="F634" s="665"/>
      <c r="G634" s="665"/>
      <c r="H634" s="678">
        <v>0</v>
      </c>
      <c r="I634" s="665">
        <v>3</v>
      </c>
      <c r="J634" s="665">
        <v>210.06</v>
      </c>
      <c r="K634" s="678">
        <v>1</v>
      </c>
      <c r="L634" s="665">
        <v>3</v>
      </c>
      <c r="M634" s="666">
        <v>210.06</v>
      </c>
    </row>
    <row r="635" spans="1:13" ht="14.4" customHeight="1" x14ac:dyDescent="0.3">
      <c r="A635" s="661" t="s">
        <v>4595</v>
      </c>
      <c r="B635" s="662" t="s">
        <v>4380</v>
      </c>
      <c r="C635" s="662" t="s">
        <v>4638</v>
      </c>
      <c r="D635" s="662" t="s">
        <v>4639</v>
      </c>
      <c r="E635" s="662" t="s">
        <v>1136</v>
      </c>
      <c r="F635" s="665"/>
      <c r="G635" s="665"/>
      <c r="H635" s="678">
        <v>0</v>
      </c>
      <c r="I635" s="665">
        <v>3</v>
      </c>
      <c r="J635" s="665">
        <v>55.29</v>
      </c>
      <c r="K635" s="678">
        <v>1</v>
      </c>
      <c r="L635" s="665">
        <v>3</v>
      </c>
      <c r="M635" s="666">
        <v>55.29</v>
      </c>
    </row>
    <row r="636" spans="1:13" ht="14.4" customHeight="1" x14ac:dyDescent="0.3">
      <c r="A636" s="661" t="s">
        <v>4595</v>
      </c>
      <c r="B636" s="662" t="s">
        <v>4380</v>
      </c>
      <c r="C636" s="662" t="s">
        <v>5312</v>
      </c>
      <c r="D636" s="662" t="s">
        <v>4639</v>
      </c>
      <c r="E636" s="662" t="s">
        <v>3128</v>
      </c>
      <c r="F636" s="665"/>
      <c r="G636" s="665"/>
      <c r="H636" s="678">
        <v>0</v>
      </c>
      <c r="I636" s="665">
        <v>1</v>
      </c>
      <c r="J636" s="665">
        <v>51.83</v>
      </c>
      <c r="K636" s="678">
        <v>1</v>
      </c>
      <c r="L636" s="665">
        <v>1</v>
      </c>
      <c r="M636" s="666">
        <v>51.83</v>
      </c>
    </row>
    <row r="637" spans="1:13" ht="14.4" customHeight="1" x14ac:dyDescent="0.3">
      <c r="A637" s="661" t="s">
        <v>4595</v>
      </c>
      <c r="B637" s="662" t="s">
        <v>4380</v>
      </c>
      <c r="C637" s="662" t="s">
        <v>2006</v>
      </c>
      <c r="D637" s="662" t="s">
        <v>2007</v>
      </c>
      <c r="E637" s="662" t="s">
        <v>1610</v>
      </c>
      <c r="F637" s="665"/>
      <c r="G637" s="665"/>
      <c r="H637" s="678">
        <v>0</v>
      </c>
      <c r="I637" s="665">
        <v>3</v>
      </c>
      <c r="J637" s="665">
        <v>110.58</v>
      </c>
      <c r="K637" s="678">
        <v>1</v>
      </c>
      <c r="L637" s="665">
        <v>3</v>
      </c>
      <c r="M637" s="666">
        <v>110.58</v>
      </c>
    </row>
    <row r="638" spans="1:13" ht="14.4" customHeight="1" x14ac:dyDescent="0.3">
      <c r="A638" s="661" t="s">
        <v>4595</v>
      </c>
      <c r="B638" s="662" t="s">
        <v>4380</v>
      </c>
      <c r="C638" s="662" t="s">
        <v>2074</v>
      </c>
      <c r="D638" s="662" t="s">
        <v>2007</v>
      </c>
      <c r="E638" s="662" t="s">
        <v>2075</v>
      </c>
      <c r="F638" s="665"/>
      <c r="G638" s="665"/>
      <c r="H638" s="678">
        <v>0</v>
      </c>
      <c r="I638" s="665">
        <v>4</v>
      </c>
      <c r="J638" s="665">
        <v>579.67000000000007</v>
      </c>
      <c r="K638" s="678">
        <v>1</v>
      </c>
      <c r="L638" s="665">
        <v>4</v>
      </c>
      <c r="M638" s="666">
        <v>579.67000000000007</v>
      </c>
    </row>
    <row r="639" spans="1:13" ht="14.4" customHeight="1" x14ac:dyDescent="0.3">
      <c r="A639" s="661" t="s">
        <v>4595</v>
      </c>
      <c r="B639" s="662" t="s">
        <v>4381</v>
      </c>
      <c r="C639" s="662" t="s">
        <v>5436</v>
      </c>
      <c r="D639" s="662" t="s">
        <v>2084</v>
      </c>
      <c r="E639" s="662" t="s">
        <v>5437</v>
      </c>
      <c r="F639" s="665"/>
      <c r="G639" s="665"/>
      <c r="H639" s="678">
        <v>0</v>
      </c>
      <c r="I639" s="665">
        <v>1</v>
      </c>
      <c r="J639" s="665">
        <v>503.02</v>
      </c>
      <c r="K639" s="678">
        <v>1</v>
      </c>
      <c r="L639" s="665">
        <v>1</v>
      </c>
      <c r="M639" s="666">
        <v>503.02</v>
      </c>
    </row>
    <row r="640" spans="1:13" ht="14.4" customHeight="1" x14ac:dyDescent="0.3">
      <c r="A640" s="661" t="s">
        <v>4595</v>
      </c>
      <c r="B640" s="662" t="s">
        <v>4383</v>
      </c>
      <c r="C640" s="662" t="s">
        <v>1913</v>
      </c>
      <c r="D640" s="662" t="s">
        <v>1914</v>
      </c>
      <c r="E640" s="662" t="s">
        <v>1402</v>
      </c>
      <c r="F640" s="665"/>
      <c r="G640" s="665"/>
      <c r="H640" s="678">
        <v>0</v>
      </c>
      <c r="I640" s="665">
        <v>5</v>
      </c>
      <c r="J640" s="665">
        <v>241.35000000000002</v>
      </c>
      <c r="K640" s="678">
        <v>1</v>
      </c>
      <c r="L640" s="665">
        <v>5</v>
      </c>
      <c r="M640" s="666">
        <v>241.35000000000002</v>
      </c>
    </row>
    <row r="641" spans="1:13" ht="14.4" customHeight="1" x14ac:dyDescent="0.3">
      <c r="A641" s="661" t="s">
        <v>4595</v>
      </c>
      <c r="B641" s="662" t="s">
        <v>4383</v>
      </c>
      <c r="C641" s="662" t="s">
        <v>1916</v>
      </c>
      <c r="D641" s="662" t="s">
        <v>1914</v>
      </c>
      <c r="E641" s="662" t="s">
        <v>1917</v>
      </c>
      <c r="F641" s="665"/>
      <c r="G641" s="665"/>
      <c r="H641" s="678">
        <v>0</v>
      </c>
      <c r="I641" s="665">
        <v>3</v>
      </c>
      <c r="J641" s="665">
        <v>434.43</v>
      </c>
      <c r="K641" s="678">
        <v>1</v>
      </c>
      <c r="L641" s="665">
        <v>3</v>
      </c>
      <c r="M641" s="666">
        <v>434.43</v>
      </c>
    </row>
    <row r="642" spans="1:13" ht="14.4" customHeight="1" x14ac:dyDescent="0.3">
      <c r="A642" s="661" t="s">
        <v>4595</v>
      </c>
      <c r="B642" s="662" t="s">
        <v>4383</v>
      </c>
      <c r="C642" s="662" t="s">
        <v>2048</v>
      </c>
      <c r="D642" s="662" t="s">
        <v>2049</v>
      </c>
      <c r="E642" s="662" t="s">
        <v>2016</v>
      </c>
      <c r="F642" s="665"/>
      <c r="G642" s="665"/>
      <c r="H642" s="678">
        <v>0</v>
      </c>
      <c r="I642" s="665">
        <v>3</v>
      </c>
      <c r="J642" s="665">
        <v>868.86</v>
      </c>
      <c r="K642" s="678">
        <v>1</v>
      </c>
      <c r="L642" s="665">
        <v>3</v>
      </c>
      <c r="M642" s="666">
        <v>868.86</v>
      </c>
    </row>
    <row r="643" spans="1:13" ht="14.4" customHeight="1" x14ac:dyDescent="0.3">
      <c r="A643" s="661" t="s">
        <v>4595</v>
      </c>
      <c r="B643" s="662" t="s">
        <v>4384</v>
      </c>
      <c r="C643" s="662" t="s">
        <v>1805</v>
      </c>
      <c r="D643" s="662" t="s">
        <v>4385</v>
      </c>
      <c r="E643" s="662" t="s">
        <v>1136</v>
      </c>
      <c r="F643" s="665"/>
      <c r="G643" s="665"/>
      <c r="H643" s="678">
        <v>0</v>
      </c>
      <c r="I643" s="665">
        <v>4</v>
      </c>
      <c r="J643" s="665">
        <v>386.12</v>
      </c>
      <c r="K643" s="678">
        <v>1</v>
      </c>
      <c r="L643" s="665">
        <v>4</v>
      </c>
      <c r="M643" s="666">
        <v>386.12</v>
      </c>
    </row>
    <row r="644" spans="1:13" ht="14.4" customHeight="1" x14ac:dyDescent="0.3">
      <c r="A644" s="661" t="s">
        <v>4595</v>
      </c>
      <c r="B644" s="662" t="s">
        <v>4384</v>
      </c>
      <c r="C644" s="662" t="s">
        <v>1775</v>
      </c>
      <c r="D644" s="662" t="s">
        <v>1776</v>
      </c>
      <c r="E644" s="662" t="s">
        <v>1777</v>
      </c>
      <c r="F644" s="665"/>
      <c r="G644" s="665"/>
      <c r="H644" s="678">
        <v>0</v>
      </c>
      <c r="I644" s="665">
        <v>5</v>
      </c>
      <c r="J644" s="665">
        <v>52.05</v>
      </c>
      <c r="K644" s="678">
        <v>1</v>
      </c>
      <c r="L644" s="665">
        <v>5</v>
      </c>
      <c r="M644" s="666">
        <v>52.05</v>
      </c>
    </row>
    <row r="645" spans="1:13" ht="14.4" customHeight="1" x14ac:dyDescent="0.3">
      <c r="A645" s="661" t="s">
        <v>4595</v>
      </c>
      <c r="B645" s="662" t="s">
        <v>4384</v>
      </c>
      <c r="C645" s="662" t="s">
        <v>4730</v>
      </c>
      <c r="D645" s="662" t="s">
        <v>1779</v>
      </c>
      <c r="E645" s="662" t="s">
        <v>4731</v>
      </c>
      <c r="F645" s="665"/>
      <c r="G645" s="665"/>
      <c r="H645" s="678">
        <v>0</v>
      </c>
      <c r="I645" s="665">
        <v>1</v>
      </c>
      <c r="J645" s="665">
        <v>24.14</v>
      </c>
      <c r="K645" s="678">
        <v>1</v>
      </c>
      <c r="L645" s="665">
        <v>1</v>
      </c>
      <c r="M645" s="666">
        <v>24.14</v>
      </c>
    </row>
    <row r="646" spans="1:13" ht="14.4" customHeight="1" x14ac:dyDescent="0.3">
      <c r="A646" s="661" t="s">
        <v>4595</v>
      </c>
      <c r="B646" s="662" t="s">
        <v>4384</v>
      </c>
      <c r="C646" s="662" t="s">
        <v>1870</v>
      </c>
      <c r="D646" s="662" t="s">
        <v>4386</v>
      </c>
      <c r="E646" s="662" t="s">
        <v>1055</v>
      </c>
      <c r="F646" s="665"/>
      <c r="G646" s="665"/>
      <c r="H646" s="678">
        <v>0</v>
      </c>
      <c r="I646" s="665">
        <v>5</v>
      </c>
      <c r="J646" s="665">
        <v>241.35000000000002</v>
      </c>
      <c r="K646" s="678">
        <v>1</v>
      </c>
      <c r="L646" s="665">
        <v>5</v>
      </c>
      <c r="M646" s="666">
        <v>241.35000000000002</v>
      </c>
    </row>
    <row r="647" spans="1:13" ht="14.4" customHeight="1" x14ac:dyDescent="0.3">
      <c r="A647" s="661" t="s">
        <v>4595</v>
      </c>
      <c r="B647" s="662" t="s">
        <v>4384</v>
      </c>
      <c r="C647" s="662" t="s">
        <v>4765</v>
      </c>
      <c r="D647" s="662" t="s">
        <v>4386</v>
      </c>
      <c r="E647" s="662" t="s">
        <v>4766</v>
      </c>
      <c r="F647" s="665"/>
      <c r="G647" s="665"/>
      <c r="H647" s="678"/>
      <c r="I647" s="665">
        <v>2</v>
      </c>
      <c r="J647" s="665">
        <v>0</v>
      </c>
      <c r="K647" s="678"/>
      <c r="L647" s="665">
        <v>2</v>
      </c>
      <c r="M647" s="666">
        <v>0</v>
      </c>
    </row>
    <row r="648" spans="1:13" ht="14.4" customHeight="1" x14ac:dyDescent="0.3">
      <c r="A648" s="661" t="s">
        <v>4595</v>
      </c>
      <c r="B648" s="662" t="s">
        <v>4387</v>
      </c>
      <c r="C648" s="662" t="s">
        <v>1996</v>
      </c>
      <c r="D648" s="662" t="s">
        <v>4388</v>
      </c>
      <c r="E648" s="662" t="s">
        <v>1691</v>
      </c>
      <c r="F648" s="665"/>
      <c r="G648" s="665"/>
      <c r="H648" s="678">
        <v>0</v>
      </c>
      <c r="I648" s="665">
        <v>1</v>
      </c>
      <c r="J648" s="665">
        <v>291.82</v>
      </c>
      <c r="K648" s="678">
        <v>1</v>
      </c>
      <c r="L648" s="665">
        <v>1</v>
      </c>
      <c r="M648" s="666">
        <v>291.82</v>
      </c>
    </row>
    <row r="649" spans="1:13" ht="14.4" customHeight="1" x14ac:dyDescent="0.3">
      <c r="A649" s="661" t="s">
        <v>4595</v>
      </c>
      <c r="B649" s="662" t="s">
        <v>4387</v>
      </c>
      <c r="C649" s="662" t="s">
        <v>2054</v>
      </c>
      <c r="D649" s="662" t="s">
        <v>2055</v>
      </c>
      <c r="E649" s="662" t="s">
        <v>1691</v>
      </c>
      <c r="F649" s="665"/>
      <c r="G649" s="665"/>
      <c r="H649" s="678">
        <v>0</v>
      </c>
      <c r="I649" s="665">
        <v>2</v>
      </c>
      <c r="J649" s="665">
        <v>1167.24</v>
      </c>
      <c r="K649" s="678">
        <v>1</v>
      </c>
      <c r="L649" s="665">
        <v>2</v>
      </c>
      <c r="M649" s="666">
        <v>1167.24</v>
      </c>
    </row>
    <row r="650" spans="1:13" ht="14.4" customHeight="1" x14ac:dyDescent="0.3">
      <c r="A650" s="661" t="s">
        <v>4595</v>
      </c>
      <c r="B650" s="662" t="s">
        <v>4389</v>
      </c>
      <c r="C650" s="662" t="s">
        <v>1998</v>
      </c>
      <c r="D650" s="662" t="s">
        <v>1999</v>
      </c>
      <c r="E650" s="662" t="s">
        <v>2000</v>
      </c>
      <c r="F650" s="665"/>
      <c r="G650" s="665"/>
      <c r="H650" s="678">
        <v>0</v>
      </c>
      <c r="I650" s="665">
        <v>1</v>
      </c>
      <c r="J650" s="665">
        <v>204.76</v>
      </c>
      <c r="K650" s="678">
        <v>1</v>
      </c>
      <c r="L650" s="665">
        <v>1</v>
      </c>
      <c r="M650" s="666">
        <v>204.76</v>
      </c>
    </row>
    <row r="651" spans="1:13" ht="14.4" customHeight="1" x14ac:dyDescent="0.3">
      <c r="A651" s="661" t="s">
        <v>4595</v>
      </c>
      <c r="B651" s="662" t="s">
        <v>4389</v>
      </c>
      <c r="C651" s="662" t="s">
        <v>5702</v>
      </c>
      <c r="D651" s="662" t="s">
        <v>1999</v>
      </c>
      <c r="E651" s="662" t="s">
        <v>1933</v>
      </c>
      <c r="F651" s="665"/>
      <c r="G651" s="665"/>
      <c r="H651" s="678">
        <v>0</v>
      </c>
      <c r="I651" s="665">
        <v>1</v>
      </c>
      <c r="J651" s="665">
        <v>614.29999999999995</v>
      </c>
      <c r="K651" s="678">
        <v>1</v>
      </c>
      <c r="L651" s="665">
        <v>1</v>
      </c>
      <c r="M651" s="666">
        <v>614.29999999999995</v>
      </c>
    </row>
    <row r="652" spans="1:13" ht="14.4" customHeight="1" x14ac:dyDescent="0.3">
      <c r="A652" s="661" t="s">
        <v>4595</v>
      </c>
      <c r="B652" s="662" t="s">
        <v>4390</v>
      </c>
      <c r="C652" s="662" t="s">
        <v>1972</v>
      </c>
      <c r="D652" s="662" t="s">
        <v>1973</v>
      </c>
      <c r="E652" s="662" t="s">
        <v>608</v>
      </c>
      <c r="F652" s="665"/>
      <c r="G652" s="665"/>
      <c r="H652" s="678">
        <v>0</v>
      </c>
      <c r="I652" s="665">
        <v>3</v>
      </c>
      <c r="J652" s="665">
        <v>329.90999999999997</v>
      </c>
      <c r="K652" s="678">
        <v>1</v>
      </c>
      <c r="L652" s="665">
        <v>3</v>
      </c>
      <c r="M652" s="666">
        <v>329.90999999999997</v>
      </c>
    </row>
    <row r="653" spans="1:13" ht="14.4" customHeight="1" x14ac:dyDescent="0.3">
      <c r="A653" s="661" t="s">
        <v>4595</v>
      </c>
      <c r="B653" s="662" t="s">
        <v>4390</v>
      </c>
      <c r="C653" s="662" t="s">
        <v>5423</v>
      </c>
      <c r="D653" s="662" t="s">
        <v>1973</v>
      </c>
      <c r="E653" s="662" t="s">
        <v>626</v>
      </c>
      <c r="F653" s="665"/>
      <c r="G653" s="665"/>
      <c r="H653" s="678">
        <v>0</v>
      </c>
      <c r="I653" s="665">
        <v>3</v>
      </c>
      <c r="J653" s="665">
        <v>1099.5899999999999</v>
      </c>
      <c r="K653" s="678">
        <v>1</v>
      </c>
      <c r="L653" s="665">
        <v>3</v>
      </c>
      <c r="M653" s="666">
        <v>1099.5899999999999</v>
      </c>
    </row>
    <row r="654" spans="1:13" ht="14.4" customHeight="1" x14ac:dyDescent="0.3">
      <c r="A654" s="661" t="s">
        <v>4595</v>
      </c>
      <c r="B654" s="662" t="s">
        <v>4390</v>
      </c>
      <c r="C654" s="662" t="s">
        <v>4987</v>
      </c>
      <c r="D654" s="662" t="s">
        <v>4988</v>
      </c>
      <c r="E654" s="662" t="s">
        <v>608</v>
      </c>
      <c r="F654" s="665">
        <v>2</v>
      </c>
      <c r="G654" s="665">
        <v>0</v>
      </c>
      <c r="H654" s="678"/>
      <c r="I654" s="665"/>
      <c r="J654" s="665"/>
      <c r="K654" s="678"/>
      <c r="L654" s="665">
        <v>2</v>
      </c>
      <c r="M654" s="666">
        <v>0</v>
      </c>
    </row>
    <row r="655" spans="1:13" ht="14.4" customHeight="1" x14ac:dyDescent="0.3">
      <c r="A655" s="661" t="s">
        <v>4595</v>
      </c>
      <c r="B655" s="662" t="s">
        <v>4390</v>
      </c>
      <c r="C655" s="662" t="s">
        <v>5953</v>
      </c>
      <c r="D655" s="662" t="s">
        <v>4988</v>
      </c>
      <c r="E655" s="662" t="s">
        <v>5954</v>
      </c>
      <c r="F655" s="665">
        <v>1</v>
      </c>
      <c r="G655" s="665">
        <v>307.88</v>
      </c>
      <c r="H655" s="678">
        <v>1</v>
      </c>
      <c r="I655" s="665"/>
      <c r="J655" s="665"/>
      <c r="K655" s="678">
        <v>0</v>
      </c>
      <c r="L655" s="665">
        <v>1</v>
      </c>
      <c r="M655" s="666">
        <v>307.88</v>
      </c>
    </row>
    <row r="656" spans="1:13" ht="14.4" customHeight="1" x14ac:dyDescent="0.3">
      <c r="A656" s="661" t="s">
        <v>4595</v>
      </c>
      <c r="B656" s="662" t="s">
        <v>4390</v>
      </c>
      <c r="C656" s="662" t="s">
        <v>5955</v>
      </c>
      <c r="D656" s="662" t="s">
        <v>4988</v>
      </c>
      <c r="E656" s="662" t="s">
        <v>5956</v>
      </c>
      <c r="F656" s="665">
        <v>1</v>
      </c>
      <c r="G656" s="665">
        <v>0</v>
      </c>
      <c r="H656" s="678"/>
      <c r="I656" s="665"/>
      <c r="J656" s="665"/>
      <c r="K656" s="678"/>
      <c r="L656" s="665">
        <v>1</v>
      </c>
      <c r="M656" s="666">
        <v>0</v>
      </c>
    </row>
    <row r="657" spans="1:13" ht="14.4" customHeight="1" x14ac:dyDescent="0.3">
      <c r="A657" s="661" t="s">
        <v>4595</v>
      </c>
      <c r="B657" s="662" t="s">
        <v>4390</v>
      </c>
      <c r="C657" s="662" t="s">
        <v>5952</v>
      </c>
      <c r="D657" s="662" t="s">
        <v>4988</v>
      </c>
      <c r="E657" s="662" t="s">
        <v>626</v>
      </c>
      <c r="F657" s="665">
        <v>1</v>
      </c>
      <c r="G657" s="665">
        <v>0</v>
      </c>
      <c r="H657" s="678"/>
      <c r="I657" s="665"/>
      <c r="J657" s="665"/>
      <c r="K657" s="678"/>
      <c r="L657" s="665">
        <v>1</v>
      </c>
      <c r="M657" s="666">
        <v>0</v>
      </c>
    </row>
    <row r="658" spans="1:13" ht="14.4" customHeight="1" x14ac:dyDescent="0.3">
      <c r="A658" s="661" t="s">
        <v>4595</v>
      </c>
      <c r="B658" s="662" t="s">
        <v>6004</v>
      </c>
      <c r="C658" s="662" t="s">
        <v>5949</v>
      </c>
      <c r="D658" s="662" t="s">
        <v>5950</v>
      </c>
      <c r="E658" s="662" t="s">
        <v>4393</v>
      </c>
      <c r="F658" s="665"/>
      <c r="G658" s="665"/>
      <c r="H658" s="678">
        <v>0</v>
      </c>
      <c r="I658" s="665">
        <v>1</v>
      </c>
      <c r="J658" s="665">
        <v>208.19</v>
      </c>
      <c r="K658" s="678">
        <v>1</v>
      </c>
      <c r="L658" s="665">
        <v>1</v>
      </c>
      <c r="M658" s="666">
        <v>208.19</v>
      </c>
    </row>
    <row r="659" spans="1:13" ht="14.4" customHeight="1" x14ac:dyDescent="0.3">
      <c r="A659" s="661" t="s">
        <v>4595</v>
      </c>
      <c r="B659" s="662" t="s">
        <v>4392</v>
      </c>
      <c r="C659" s="662" t="s">
        <v>4678</v>
      </c>
      <c r="D659" s="662" t="s">
        <v>4679</v>
      </c>
      <c r="E659" s="662" t="s">
        <v>4680</v>
      </c>
      <c r="F659" s="665"/>
      <c r="G659" s="665"/>
      <c r="H659" s="678">
        <v>0</v>
      </c>
      <c r="I659" s="665">
        <v>7</v>
      </c>
      <c r="J659" s="665">
        <v>1950.4799999999996</v>
      </c>
      <c r="K659" s="678">
        <v>1</v>
      </c>
      <c r="L659" s="665">
        <v>7</v>
      </c>
      <c r="M659" s="666">
        <v>1950.4799999999996</v>
      </c>
    </row>
    <row r="660" spans="1:13" ht="14.4" customHeight="1" x14ac:dyDescent="0.3">
      <c r="A660" s="661" t="s">
        <v>4595</v>
      </c>
      <c r="B660" s="662" t="s">
        <v>4392</v>
      </c>
      <c r="C660" s="662" t="s">
        <v>5851</v>
      </c>
      <c r="D660" s="662" t="s">
        <v>4794</v>
      </c>
      <c r="E660" s="662" t="s">
        <v>1927</v>
      </c>
      <c r="F660" s="665">
        <v>2</v>
      </c>
      <c r="G660" s="665">
        <v>727.92000000000007</v>
      </c>
      <c r="H660" s="678">
        <v>1</v>
      </c>
      <c r="I660" s="665"/>
      <c r="J660" s="665"/>
      <c r="K660" s="678">
        <v>0</v>
      </c>
      <c r="L660" s="665">
        <v>2</v>
      </c>
      <c r="M660" s="666">
        <v>727.92000000000007</v>
      </c>
    </row>
    <row r="661" spans="1:13" ht="14.4" customHeight="1" x14ac:dyDescent="0.3">
      <c r="A661" s="661" t="s">
        <v>4595</v>
      </c>
      <c r="B661" s="662" t="s">
        <v>4392</v>
      </c>
      <c r="C661" s="662" t="s">
        <v>1905</v>
      </c>
      <c r="D661" s="662" t="s">
        <v>1906</v>
      </c>
      <c r="E661" s="662" t="s">
        <v>4393</v>
      </c>
      <c r="F661" s="665"/>
      <c r="G661" s="665"/>
      <c r="H661" s="678">
        <v>0</v>
      </c>
      <c r="I661" s="665">
        <v>4</v>
      </c>
      <c r="J661" s="665">
        <v>1617.58</v>
      </c>
      <c r="K661" s="678">
        <v>1</v>
      </c>
      <c r="L661" s="665">
        <v>4</v>
      </c>
      <c r="M661" s="666">
        <v>1617.58</v>
      </c>
    </row>
    <row r="662" spans="1:13" ht="14.4" customHeight="1" x14ac:dyDescent="0.3">
      <c r="A662" s="661" t="s">
        <v>4595</v>
      </c>
      <c r="B662" s="662" t="s">
        <v>4392</v>
      </c>
      <c r="C662" s="662" t="s">
        <v>1982</v>
      </c>
      <c r="D662" s="662" t="s">
        <v>1987</v>
      </c>
      <c r="E662" s="662" t="s">
        <v>2013</v>
      </c>
      <c r="F662" s="665"/>
      <c r="G662" s="665"/>
      <c r="H662" s="678">
        <v>0</v>
      </c>
      <c r="I662" s="665">
        <v>2</v>
      </c>
      <c r="J662" s="665">
        <v>374.23</v>
      </c>
      <c r="K662" s="678">
        <v>1</v>
      </c>
      <c r="L662" s="665">
        <v>2</v>
      </c>
      <c r="M662" s="666">
        <v>374.23</v>
      </c>
    </row>
    <row r="663" spans="1:13" ht="14.4" customHeight="1" x14ac:dyDescent="0.3">
      <c r="A663" s="661" t="s">
        <v>4595</v>
      </c>
      <c r="B663" s="662" t="s">
        <v>4392</v>
      </c>
      <c r="C663" s="662" t="s">
        <v>1986</v>
      </c>
      <c r="D663" s="662" t="s">
        <v>1987</v>
      </c>
      <c r="E663" s="662" t="s">
        <v>4394</v>
      </c>
      <c r="F663" s="665"/>
      <c r="G663" s="665"/>
      <c r="H663" s="678">
        <v>0</v>
      </c>
      <c r="I663" s="665">
        <v>6</v>
      </c>
      <c r="J663" s="665">
        <v>3622.38</v>
      </c>
      <c r="K663" s="678">
        <v>1</v>
      </c>
      <c r="L663" s="665">
        <v>6</v>
      </c>
      <c r="M663" s="666">
        <v>3622.38</v>
      </c>
    </row>
    <row r="664" spans="1:13" ht="14.4" customHeight="1" x14ac:dyDescent="0.3">
      <c r="A664" s="661" t="s">
        <v>4595</v>
      </c>
      <c r="B664" s="662" t="s">
        <v>4395</v>
      </c>
      <c r="C664" s="662" t="s">
        <v>1925</v>
      </c>
      <c r="D664" s="662" t="s">
        <v>1926</v>
      </c>
      <c r="E664" s="662" t="s">
        <v>1927</v>
      </c>
      <c r="F664" s="665"/>
      <c r="G664" s="665"/>
      <c r="H664" s="678">
        <v>0</v>
      </c>
      <c r="I664" s="665">
        <v>4</v>
      </c>
      <c r="J664" s="665">
        <v>2245.34</v>
      </c>
      <c r="K664" s="678">
        <v>1</v>
      </c>
      <c r="L664" s="665">
        <v>4</v>
      </c>
      <c r="M664" s="666">
        <v>2245.34</v>
      </c>
    </row>
    <row r="665" spans="1:13" ht="14.4" customHeight="1" x14ac:dyDescent="0.3">
      <c r="A665" s="661" t="s">
        <v>4595</v>
      </c>
      <c r="B665" s="662" t="s">
        <v>4395</v>
      </c>
      <c r="C665" s="662" t="s">
        <v>2002</v>
      </c>
      <c r="D665" s="662" t="s">
        <v>2003</v>
      </c>
      <c r="E665" s="662" t="s">
        <v>2004</v>
      </c>
      <c r="F665" s="665"/>
      <c r="G665" s="665"/>
      <c r="H665" s="678">
        <v>0</v>
      </c>
      <c r="I665" s="665">
        <v>1</v>
      </c>
      <c r="J665" s="665">
        <v>835.93</v>
      </c>
      <c r="K665" s="678">
        <v>1</v>
      </c>
      <c r="L665" s="665">
        <v>1</v>
      </c>
      <c r="M665" s="666">
        <v>835.93</v>
      </c>
    </row>
    <row r="666" spans="1:13" ht="14.4" customHeight="1" x14ac:dyDescent="0.3">
      <c r="A666" s="661" t="s">
        <v>4595</v>
      </c>
      <c r="B666" s="662" t="s">
        <v>6008</v>
      </c>
      <c r="C666" s="662" t="s">
        <v>5485</v>
      </c>
      <c r="D666" s="662" t="s">
        <v>5486</v>
      </c>
      <c r="E666" s="662" t="s">
        <v>5487</v>
      </c>
      <c r="F666" s="665"/>
      <c r="G666" s="665"/>
      <c r="H666" s="678">
        <v>0</v>
      </c>
      <c r="I666" s="665">
        <v>1</v>
      </c>
      <c r="J666" s="665">
        <v>556.04</v>
      </c>
      <c r="K666" s="678">
        <v>1</v>
      </c>
      <c r="L666" s="665">
        <v>1</v>
      </c>
      <c r="M666" s="666">
        <v>556.04</v>
      </c>
    </row>
    <row r="667" spans="1:13" ht="14.4" customHeight="1" x14ac:dyDescent="0.3">
      <c r="A667" s="661" t="s">
        <v>4595</v>
      </c>
      <c r="B667" s="662" t="s">
        <v>4404</v>
      </c>
      <c r="C667" s="662" t="s">
        <v>4882</v>
      </c>
      <c r="D667" s="662" t="s">
        <v>2787</v>
      </c>
      <c r="E667" s="662" t="s">
        <v>4883</v>
      </c>
      <c r="F667" s="665"/>
      <c r="G667" s="665"/>
      <c r="H667" s="678">
        <v>0</v>
      </c>
      <c r="I667" s="665">
        <v>2</v>
      </c>
      <c r="J667" s="665">
        <v>92.14</v>
      </c>
      <c r="K667" s="678">
        <v>1</v>
      </c>
      <c r="L667" s="665">
        <v>2</v>
      </c>
      <c r="M667" s="666">
        <v>92.14</v>
      </c>
    </row>
    <row r="668" spans="1:13" ht="14.4" customHeight="1" x14ac:dyDescent="0.3">
      <c r="A668" s="661" t="s">
        <v>4595</v>
      </c>
      <c r="B668" s="662" t="s">
        <v>4404</v>
      </c>
      <c r="C668" s="662" t="s">
        <v>2786</v>
      </c>
      <c r="D668" s="662" t="s">
        <v>2787</v>
      </c>
      <c r="E668" s="662" t="s">
        <v>2788</v>
      </c>
      <c r="F668" s="665"/>
      <c r="G668" s="665"/>
      <c r="H668" s="678">
        <v>0</v>
      </c>
      <c r="I668" s="665">
        <v>1</v>
      </c>
      <c r="J668" s="665">
        <v>46.07</v>
      </c>
      <c r="K668" s="678">
        <v>1</v>
      </c>
      <c r="L668" s="665">
        <v>1</v>
      </c>
      <c r="M668" s="666">
        <v>46.07</v>
      </c>
    </row>
    <row r="669" spans="1:13" ht="14.4" customHeight="1" x14ac:dyDescent="0.3">
      <c r="A669" s="661" t="s">
        <v>4595</v>
      </c>
      <c r="B669" s="662" t="s">
        <v>4418</v>
      </c>
      <c r="C669" s="662" t="s">
        <v>2290</v>
      </c>
      <c r="D669" s="662" t="s">
        <v>2116</v>
      </c>
      <c r="E669" s="662" t="s">
        <v>4420</v>
      </c>
      <c r="F669" s="665"/>
      <c r="G669" s="665"/>
      <c r="H669" s="678">
        <v>0</v>
      </c>
      <c r="I669" s="665">
        <v>4</v>
      </c>
      <c r="J669" s="665">
        <v>617.44000000000005</v>
      </c>
      <c r="K669" s="678">
        <v>1</v>
      </c>
      <c r="L669" s="665">
        <v>4</v>
      </c>
      <c r="M669" s="666">
        <v>617.44000000000005</v>
      </c>
    </row>
    <row r="670" spans="1:13" ht="14.4" customHeight="1" x14ac:dyDescent="0.3">
      <c r="A670" s="661" t="s">
        <v>4595</v>
      </c>
      <c r="B670" s="662" t="s">
        <v>4480</v>
      </c>
      <c r="C670" s="662" t="s">
        <v>5962</v>
      </c>
      <c r="D670" s="662" t="s">
        <v>5963</v>
      </c>
      <c r="E670" s="662" t="s">
        <v>5964</v>
      </c>
      <c r="F670" s="665">
        <v>1</v>
      </c>
      <c r="G670" s="665">
        <v>300.68</v>
      </c>
      <c r="H670" s="678">
        <v>1</v>
      </c>
      <c r="I670" s="665"/>
      <c r="J670" s="665"/>
      <c r="K670" s="678">
        <v>0</v>
      </c>
      <c r="L670" s="665">
        <v>1</v>
      </c>
      <c r="M670" s="666">
        <v>300.68</v>
      </c>
    </row>
    <row r="671" spans="1:13" ht="14.4" customHeight="1" x14ac:dyDescent="0.3">
      <c r="A671" s="661" t="s">
        <v>4595</v>
      </c>
      <c r="B671" s="662" t="s">
        <v>4488</v>
      </c>
      <c r="C671" s="662" t="s">
        <v>1893</v>
      </c>
      <c r="D671" s="662" t="s">
        <v>4491</v>
      </c>
      <c r="E671" s="662" t="s">
        <v>4490</v>
      </c>
      <c r="F671" s="665"/>
      <c r="G671" s="665"/>
      <c r="H671" s="678">
        <v>0</v>
      </c>
      <c r="I671" s="665">
        <v>25</v>
      </c>
      <c r="J671" s="665">
        <v>131.36000000000001</v>
      </c>
      <c r="K671" s="678">
        <v>1</v>
      </c>
      <c r="L671" s="665">
        <v>25</v>
      </c>
      <c r="M671" s="666">
        <v>131.36000000000001</v>
      </c>
    </row>
    <row r="672" spans="1:13" ht="14.4" customHeight="1" x14ac:dyDescent="0.3">
      <c r="A672" s="661" t="s">
        <v>4595</v>
      </c>
      <c r="B672" s="662" t="s">
        <v>4488</v>
      </c>
      <c r="C672" s="662" t="s">
        <v>4784</v>
      </c>
      <c r="D672" s="662" t="s">
        <v>4785</v>
      </c>
      <c r="E672" s="662" t="s">
        <v>4490</v>
      </c>
      <c r="F672" s="665">
        <v>13</v>
      </c>
      <c r="G672" s="665">
        <v>63.74</v>
      </c>
      <c r="H672" s="678">
        <v>1</v>
      </c>
      <c r="I672" s="665"/>
      <c r="J672" s="665"/>
      <c r="K672" s="678">
        <v>0</v>
      </c>
      <c r="L672" s="665">
        <v>13</v>
      </c>
      <c r="M672" s="666">
        <v>63.74</v>
      </c>
    </row>
    <row r="673" spans="1:13" ht="14.4" customHeight="1" x14ac:dyDescent="0.3">
      <c r="A673" s="661" t="s">
        <v>4595</v>
      </c>
      <c r="B673" s="662" t="s">
        <v>6019</v>
      </c>
      <c r="C673" s="662" t="s">
        <v>3608</v>
      </c>
      <c r="D673" s="662" t="s">
        <v>3609</v>
      </c>
      <c r="E673" s="662" t="s">
        <v>1847</v>
      </c>
      <c r="F673" s="665"/>
      <c r="G673" s="665"/>
      <c r="H673" s="678">
        <v>0</v>
      </c>
      <c r="I673" s="665">
        <v>3</v>
      </c>
      <c r="J673" s="665">
        <v>396</v>
      </c>
      <c r="K673" s="678">
        <v>1</v>
      </c>
      <c r="L673" s="665">
        <v>3</v>
      </c>
      <c r="M673" s="666">
        <v>396</v>
      </c>
    </row>
    <row r="674" spans="1:13" ht="14.4" customHeight="1" x14ac:dyDescent="0.3">
      <c r="A674" s="661" t="s">
        <v>4595</v>
      </c>
      <c r="B674" s="662" t="s">
        <v>4507</v>
      </c>
      <c r="C674" s="662" t="s">
        <v>1958</v>
      </c>
      <c r="D674" s="662" t="s">
        <v>1959</v>
      </c>
      <c r="E674" s="662" t="s">
        <v>4508</v>
      </c>
      <c r="F674" s="665"/>
      <c r="G674" s="665"/>
      <c r="H674" s="678">
        <v>0</v>
      </c>
      <c r="I674" s="665">
        <v>1</v>
      </c>
      <c r="J674" s="665">
        <v>63.75</v>
      </c>
      <c r="K674" s="678">
        <v>1</v>
      </c>
      <c r="L674" s="665">
        <v>1</v>
      </c>
      <c r="M674" s="666">
        <v>63.75</v>
      </c>
    </row>
    <row r="675" spans="1:13" ht="14.4" customHeight="1" x14ac:dyDescent="0.3">
      <c r="A675" s="661" t="s">
        <v>4595</v>
      </c>
      <c r="B675" s="662" t="s">
        <v>6020</v>
      </c>
      <c r="C675" s="662" t="s">
        <v>5969</v>
      </c>
      <c r="D675" s="662" t="s">
        <v>5970</v>
      </c>
      <c r="E675" s="662" t="s">
        <v>5786</v>
      </c>
      <c r="F675" s="665"/>
      <c r="G675" s="665"/>
      <c r="H675" s="678">
        <v>0</v>
      </c>
      <c r="I675" s="665">
        <v>1</v>
      </c>
      <c r="J675" s="665">
        <v>919.42</v>
      </c>
      <c r="K675" s="678">
        <v>1</v>
      </c>
      <c r="L675" s="665">
        <v>1</v>
      </c>
      <c r="M675" s="666">
        <v>919.42</v>
      </c>
    </row>
    <row r="676" spans="1:13" ht="14.4" customHeight="1" x14ac:dyDescent="0.3">
      <c r="A676" s="661" t="s">
        <v>4595</v>
      </c>
      <c r="B676" s="662" t="s">
        <v>4510</v>
      </c>
      <c r="C676" s="662" t="s">
        <v>5891</v>
      </c>
      <c r="D676" s="662" t="s">
        <v>5892</v>
      </c>
      <c r="E676" s="662" t="s">
        <v>5893</v>
      </c>
      <c r="F676" s="665"/>
      <c r="G676" s="665"/>
      <c r="H676" s="678"/>
      <c r="I676" s="665">
        <v>1</v>
      </c>
      <c r="J676" s="665">
        <v>0</v>
      </c>
      <c r="K676" s="678"/>
      <c r="L676" s="665">
        <v>1</v>
      </c>
      <c r="M676" s="666">
        <v>0</v>
      </c>
    </row>
    <row r="677" spans="1:13" ht="14.4" customHeight="1" x14ac:dyDescent="0.3">
      <c r="A677" s="661" t="s">
        <v>4595</v>
      </c>
      <c r="B677" s="662" t="s">
        <v>4510</v>
      </c>
      <c r="C677" s="662" t="s">
        <v>5894</v>
      </c>
      <c r="D677" s="662" t="s">
        <v>5895</v>
      </c>
      <c r="E677" s="662" t="s">
        <v>5896</v>
      </c>
      <c r="F677" s="665"/>
      <c r="G677" s="665"/>
      <c r="H677" s="678">
        <v>0</v>
      </c>
      <c r="I677" s="665">
        <v>1</v>
      </c>
      <c r="J677" s="665">
        <v>311.29000000000002</v>
      </c>
      <c r="K677" s="678">
        <v>1</v>
      </c>
      <c r="L677" s="665">
        <v>1</v>
      </c>
      <c r="M677" s="666">
        <v>311.29000000000002</v>
      </c>
    </row>
    <row r="678" spans="1:13" ht="14.4" customHeight="1" thickBot="1" x14ac:dyDescent="0.35">
      <c r="A678" s="667" t="s">
        <v>4595</v>
      </c>
      <c r="B678" s="668" t="s">
        <v>6024</v>
      </c>
      <c r="C678" s="668" t="s">
        <v>5941</v>
      </c>
      <c r="D678" s="668" t="s">
        <v>5942</v>
      </c>
      <c r="E678" s="668" t="s">
        <v>5855</v>
      </c>
      <c r="F678" s="671"/>
      <c r="G678" s="671"/>
      <c r="H678" s="679">
        <v>0</v>
      </c>
      <c r="I678" s="671">
        <v>1</v>
      </c>
      <c r="J678" s="671">
        <v>26.3</v>
      </c>
      <c r="K678" s="679">
        <v>1</v>
      </c>
      <c r="L678" s="671">
        <v>1</v>
      </c>
      <c r="M678" s="672">
        <v>26.3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6026</v>
      </c>
      <c r="C6" s="647" t="s">
        <v>576</v>
      </c>
      <c r="D6" s="647">
        <v>0</v>
      </c>
      <c r="E6" s="647"/>
      <c r="F6" s="647" t="s">
        <v>576</v>
      </c>
      <c r="G6" s="647" t="s">
        <v>576</v>
      </c>
      <c r="H6" s="647" t="s">
        <v>576</v>
      </c>
      <c r="I6" s="648" t="s">
        <v>576</v>
      </c>
      <c r="J6" s="649" t="s">
        <v>1</v>
      </c>
    </row>
    <row r="7" spans="1:10" ht="14.4" customHeight="1" x14ac:dyDescent="0.3">
      <c r="A7" s="645" t="s">
        <v>574</v>
      </c>
      <c r="B7" s="646" t="s">
        <v>358</v>
      </c>
      <c r="C7" s="647">
        <v>4128.8453200000013</v>
      </c>
      <c r="D7" s="647">
        <v>3625.3044800000021</v>
      </c>
      <c r="E7" s="647"/>
      <c r="F7" s="647">
        <v>3048.5957200000007</v>
      </c>
      <c r="G7" s="647">
        <v>3628.9998856952998</v>
      </c>
      <c r="H7" s="647">
        <v>-580.40416569529907</v>
      </c>
      <c r="I7" s="648">
        <v>0.84006498099293925</v>
      </c>
      <c r="J7" s="649" t="s">
        <v>1</v>
      </c>
    </row>
    <row r="8" spans="1:10" ht="14.4" customHeight="1" x14ac:dyDescent="0.3">
      <c r="A8" s="645" t="s">
        <v>574</v>
      </c>
      <c r="B8" s="646" t="s">
        <v>359</v>
      </c>
      <c r="C8" s="647" t="s">
        <v>576</v>
      </c>
      <c r="D8" s="647">
        <v>539.73163999999997</v>
      </c>
      <c r="E8" s="647"/>
      <c r="F8" s="647">
        <v>1304.7335399999988</v>
      </c>
      <c r="G8" s="647">
        <v>654.99997936908699</v>
      </c>
      <c r="H8" s="647">
        <v>649.73356063091182</v>
      </c>
      <c r="I8" s="648">
        <v>1.9919596657953365</v>
      </c>
      <c r="J8" s="649" t="s">
        <v>1</v>
      </c>
    </row>
    <row r="9" spans="1:10" ht="14.4" customHeight="1" x14ac:dyDescent="0.3">
      <c r="A9" s="645" t="s">
        <v>574</v>
      </c>
      <c r="B9" s="646" t="s">
        <v>360</v>
      </c>
      <c r="C9" s="647">
        <v>1017.81011</v>
      </c>
      <c r="D9" s="647">
        <v>1188.2052600000002</v>
      </c>
      <c r="E9" s="647"/>
      <c r="F9" s="647">
        <v>965.40518000000009</v>
      </c>
      <c r="G9" s="647">
        <v>1117.999964785708</v>
      </c>
      <c r="H9" s="647">
        <v>-152.59478478570793</v>
      </c>
      <c r="I9" s="648">
        <v>0.86351092165288534</v>
      </c>
      <c r="J9" s="649" t="s">
        <v>1</v>
      </c>
    </row>
    <row r="10" spans="1:10" ht="14.4" customHeight="1" x14ac:dyDescent="0.3">
      <c r="A10" s="645" t="s">
        <v>574</v>
      </c>
      <c r="B10" s="646" t="s">
        <v>361</v>
      </c>
      <c r="C10" s="647" t="s">
        <v>576</v>
      </c>
      <c r="D10" s="647" t="s">
        <v>576</v>
      </c>
      <c r="E10" s="647"/>
      <c r="F10" s="647">
        <v>21.146000000000001</v>
      </c>
      <c r="G10" s="647">
        <v>0</v>
      </c>
      <c r="H10" s="647">
        <v>21.146000000000001</v>
      </c>
      <c r="I10" s="648" t="s">
        <v>576</v>
      </c>
      <c r="J10" s="649" t="s">
        <v>1</v>
      </c>
    </row>
    <row r="11" spans="1:10" ht="14.4" customHeight="1" x14ac:dyDescent="0.3">
      <c r="A11" s="645" t="s">
        <v>574</v>
      </c>
      <c r="B11" s="646" t="s">
        <v>363</v>
      </c>
      <c r="C11" s="647">
        <v>1.54573</v>
      </c>
      <c r="D11" s="647">
        <v>1.02559</v>
      </c>
      <c r="E11" s="647"/>
      <c r="F11" s="647">
        <v>0.88503999999900007</v>
      </c>
      <c r="G11" s="647">
        <v>1.999999937004</v>
      </c>
      <c r="H11" s="647">
        <v>-1.1149599370050001</v>
      </c>
      <c r="I11" s="648">
        <v>0.44252001393799545</v>
      </c>
      <c r="J11" s="649" t="s">
        <v>1</v>
      </c>
    </row>
    <row r="12" spans="1:10" ht="14.4" customHeight="1" x14ac:dyDescent="0.3">
      <c r="A12" s="645" t="s">
        <v>574</v>
      </c>
      <c r="B12" s="646" t="s">
        <v>364</v>
      </c>
      <c r="C12" s="647">
        <v>1023.1868399999989</v>
      </c>
      <c r="D12" s="647">
        <v>938.61281000000008</v>
      </c>
      <c r="E12" s="647"/>
      <c r="F12" s="647">
        <v>1061.3778799999998</v>
      </c>
      <c r="G12" s="647">
        <v>1021.9999678094761</v>
      </c>
      <c r="H12" s="647">
        <v>39.377912190523716</v>
      </c>
      <c r="I12" s="648">
        <v>1.0385302479753744</v>
      </c>
      <c r="J12" s="649" t="s">
        <v>1</v>
      </c>
    </row>
    <row r="13" spans="1:10" ht="14.4" customHeight="1" x14ac:dyDescent="0.3">
      <c r="A13" s="645" t="s">
        <v>574</v>
      </c>
      <c r="B13" s="646" t="s">
        <v>365</v>
      </c>
      <c r="C13" s="647">
        <v>20275.613810000013</v>
      </c>
      <c r="D13" s="647">
        <v>22917.105760000013</v>
      </c>
      <c r="E13" s="647"/>
      <c r="F13" s="647">
        <v>23601.310399999998</v>
      </c>
      <c r="G13" s="647">
        <v>23168.999330078001</v>
      </c>
      <c r="H13" s="647">
        <v>432.31106992199784</v>
      </c>
      <c r="I13" s="648">
        <v>1.0186590307057746</v>
      </c>
      <c r="J13" s="649" t="s">
        <v>1</v>
      </c>
    </row>
    <row r="14" spans="1:10" ht="14.4" customHeight="1" x14ac:dyDescent="0.3">
      <c r="A14" s="645" t="s">
        <v>574</v>
      </c>
      <c r="B14" s="646" t="s">
        <v>366</v>
      </c>
      <c r="C14" s="647">
        <v>1126.6591599999981</v>
      </c>
      <c r="D14" s="647">
        <v>1029.88922</v>
      </c>
      <c r="E14" s="647"/>
      <c r="F14" s="647">
        <v>1413.41428</v>
      </c>
      <c r="G14" s="647">
        <v>1176.9999672425199</v>
      </c>
      <c r="H14" s="647">
        <v>236.41431275748005</v>
      </c>
      <c r="I14" s="648">
        <v>1.2008617836339897</v>
      </c>
      <c r="J14" s="649" t="s">
        <v>1</v>
      </c>
    </row>
    <row r="15" spans="1:10" ht="14.4" customHeight="1" x14ac:dyDescent="0.3">
      <c r="A15" s="645" t="s">
        <v>574</v>
      </c>
      <c r="B15" s="646" t="s">
        <v>367</v>
      </c>
      <c r="C15" s="647">
        <v>2129.9143700000013</v>
      </c>
      <c r="D15" s="647">
        <v>1951.9770200000009</v>
      </c>
      <c r="E15" s="647"/>
      <c r="F15" s="647">
        <v>1992.1488400000001</v>
      </c>
      <c r="G15" s="647">
        <v>1929.9999392096797</v>
      </c>
      <c r="H15" s="647">
        <v>62.14890079032034</v>
      </c>
      <c r="I15" s="648">
        <v>1.0322015040144352</v>
      </c>
      <c r="J15" s="649" t="s">
        <v>1</v>
      </c>
    </row>
    <row r="16" spans="1:10" ht="14.4" customHeight="1" x14ac:dyDescent="0.3">
      <c r="A16" s="645" t="s">
        <v>574</v>
      </c>
      <c r="B16" s="646" t="s">
        <v>368</v>
      </c>
      <c r="C16" s="647">
        <v>121.42669999999801</v>
      </c>
      <c r="D16" s="647">
        <v>198.91683</v>
      </c>
      <c r="E16" s="647"/>
      <c r="F16" s="647">
        <v>60.333359999999999</v>
      </c>
      <c r="G16" s="647">
        <v>250.999992094107</v>
      </c>
      <c r="H16" s="647">
        <v>-190.666632094107</v>
      </c>
      <c r="I16" s="648">
        <v>0.2403719597623705</v>
      </c>
      <c r="J16" s="649" t="s">
        <v>1</v>
      </c>
    </row>
    <row r="17" spans="1:10" ht="14.4" customHeight="1" x14ac:dyDescent="0.3">
      <c r="A17" s="645" t="s">
        <v>574</v>
      </c>
      <c r="B17" s="646" t="s">
        <v>369</v>
      </c>
      <c r="C17" s="647">
        <v>267.90005999999698</v>
      </c>
      <c r="D17" s="647">
        <v>286.62047000000007</v>
      </c>
      <c r="E17" s="647"/>
      <c r="F17" s="647">
        <v>260.49745999999902</v>
      </c>
      <c r="G17" s="647">
        <v>267.99999155864805</v>
      </c>
      <c r="H17" s="647">
        <v>-7.5025315586490251</v>
      </c>
      <c r="I17" s="648">
        <v>0.97200547837701257</v>
      </c>
      <c r="J17" s="649" t="s">
        <v>1</v>
      </c>
    </row>
    <row r="18" spans="1:10" ht="14.4" customHeight="1" x14ac:dyDescent="0.3">
      <c r="A18" s="645" t="s">
        <v>574</v>
      </c>
      <c r="B18" s="646" t="s">
        <v>370</v>
      </c>
      <c r="C18" s="647">
        <v>2581.4332000000004</v>
      </c>
      <c r="D18" s="647">
        <v>3257.2303600000009</v>
      </c>
      <c r="E18" s="647"/>
      <c r="F18" s="647">
        <v>3254.8244400000008</v>
      </c>
      <c r="G18" s="647">
        <v>3131.9999119642698</v>
      </c>
      <c r="H18" s="647">
        <v>122.82452803573096</v>
      </c>
      <c r="I18" s="648">
        <v>1.0392160062222671</v>
      </c>
      <c r="J18" s="649" t="s">
        <v>1</v>
      </c>
    </row>
    <row r="19" spans="1:10" ht="14.4" customHeight="1" x14ac:dyDescent="0.3">
      <c r="A19" s="645" t="s">
        <v>574</v>
      </c>
      <c r="B19" s="646" t="s">
        <v>371</v>
      </c>
      <c r="C19" s="647" t="s">
        <v>576</v>
      </c>
      <c r="D19" s="647" t="s">
        <v>576</v>
      </c>
      <c r="E19" s="647"/>
      <c r="F19" s="647">
        <v>847.13691999999992</v>
      </c>
      <c r="G19" s="647">
        <v>0</v>
      </c>
      <c r="H19" s="647">
        <v>847.13691999999992</v>
      </c>
      <c r="I19" s="648" t="s">
        <v>576</v>
      </c>
      <c r="J19" s="649" t="s">
        <v>1</v>
      </c>
    </row>
    <row r="20" spans="1:10" ht="14.4" customHeight="1" x14ac:dyDescent="0.3">
      <c r="A20" s="645" t="s">
        <v>574</v>
      </c>
      <c r="B20" s="646" t="s">
        <v>372</v>
      </c>
      <c r="C20" s="647">
        <v>192.12885</v>
      </c>
      <c r="D20" s="647">
        <v>51.674290000000013</v>
      </c>
      <c r="E20" s="647"/>
      <c r="F20" s="647">
        <v>70.38154000000003</v>
      </c>
      <c r="G20" s="647">
        <v>192.99845735349101</v>
      </c>
      <c r="H20" s="647">
        <v>-122.61691735349098</v>
      </c>
      <c r="I20" s="648">
        <v>0.36467410654527155</v>
      </c>
      <c r="J20" s="649" t="s">
        <v>1</v>
      </c>
    </row>
    <row r="21" spans="1:10" ht="14.4" customHeight="1" x14ac:dyDescent="0.3">
      <c r="A21" s="645" t="s">
        <v>574</v>
      </c>
      <c r="B21" s="646" t="s">
        <v>578</v>
      </c>
      <c r="C21" s="647">
        <v>32866.464150000007</v>
      </c>
      <c r="D21" s="647">
        <v>35986.293730000019</v>
      </c>
      <c r="E21" s="647"/>
      <c r="F21" s="647">
        <v>37902.190599999994</v>
      </c>
      <c r="G21" s="647">
        <v>36545.997387097283</v>
      </c>
      <c r="H21" s="647">
        <v>1356.1932129027118</v>
      </c>
      <c r="I21" s="648">
        <v>1.0371092133165183</v>
      </c>
      <c r="J21" s="649" t="s">
        <v>579</v>
      </c>
    </row>
    <row r="23" spans="1:10" ht="14.4" customHeight="1" x14ac:dyDescent="0.3">
      <c r="A23" s="645" t="s">
        <v>574</v>
      </c>
      <c r="B23" s="646" t="s">
        <v>575</v>
      </c>
      <c r="C23" s="647" t="s">
        <v>576</v>
      </c>
      <c r="D23" s="647" t="s">
        <v>576</v>
      </c>
      <c r="E23" s="647"/>
      <c r="F23" s="647" t="s">
        <v>576</v>
      </c>
      <c r="G23" s="647" t="s">
        <v>576</v>
      </c>
      <c r="H23" s="647" t="s">
        <v>576</v>
      </c>
      <c r="I23" s="648" t="s">
        <v>576</v>
      </c>
      <c r="J23" s="649" t="s">
        <v>74</v>
      </c>
    </row>
    <row r="24" spans="1:10" ht="14.4" customHeight="1" x14ac:dyDescent="0.3">
      <c r="A24" s="645" t="s">
        <v>580</v>
      </c>
      <c r="B24" s="646" t="s">
        <v>581</v>
      </c>
      <c r="C24" s="647" t="s">
        <v>576</v>
      </c>
      <c r="D24" s="647" t="s">
        <v>576</v>
      </c>
      <c r="E24" s="647"/>
      <c r="F24" s="647" t="s">
        <v>576</v>
      </c>
      <c r="G24" s="647" t="s">
        <v>576</v>
      </c>
      <c r="H24" s="647" t="s">
        <v>576</v>
      </c>
      <c r="I24" s="648" t="s">
        <v>576</v>
      </c>
      <c r="J24" s="649" t="s">
        <v>0</v>
      </c>
    </row>
    <row r="25" spans="1:10" ht="14.4" customHeight="1" x14ac:dyDescent="0.3">
      <c r="A25" s="645" t="s">
        <v>580</v>
      </c>
      <c r="B25" s="646" t="s">
        <v>358</v>
      </c>
      <c r="C25" s="647">
        <v>7.1250999999999998</v>
      </c>
      <c r="D25" s="647">
        <v>0</v>
      </c>
      <c r="E25" s="647"/>
      <c r="F25" s="647" t="s">
        <v>576</v>
      </c>
      <c r="G25" s="647" t="s">
        <v>576</v>
      </c>
      <c r="H25" s="647" t="s">
        <v>576</v>
      </c>
      <c r="I25" s="648" t="s">
        <v>576</v>
      </c>
      <c r="J25" s="649" t="s">
        <v>1</v>
      </c>
    </row>
    <row r="26" spans="1:10" ht="14.4" customHeight="1" x14ac:dyDescent="0.3">
      <c r="A26" s="645" t="s">
        <v>580</v>
      </c>
      <c r="B26" s="646" t="s">
        <v>360</v>
      </c>
      <c r="C26" s="647">
        <v>25.122749999999996</v>
      </c>
      <c r="D26" s="647">
        <v>23.30058</v>
      </c>
      <c r="E26" s="647"/>
      <c r="F26" s="647">
        <v>20.213479999999997</v>
      </c>
      <c r="G26" s="647">
        <v>15.85053536389</v>
      </c>
      <c r="H26" s="647">
        <v>4.3629446361099973</v>
      </c>
      <c r="I26" s="648">
        <v>1.2752553485385401</v>
      </c>
      <c r="J26" s="649" t="s">
        <v>1</v>
      </c>
    </row>
    <row r="27" spans="1:10" ht="14.4" customHeight="1" x14ac:dyDescent="0.3">
      <c r="A27" s="645" t="s">
        <v>580</v>
      </c>
      <c r="B27" s="646" t="s">
        <v>363</v>
      </c>
      <c r="C27" s="647">
        <v>0.38428000000000001</v>
      </c>
      <c r="D27" s="647">
        <v>0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1</v>
      </c>
    </row>
    <row r="28" spans="1:10" ht="14.4" customHeight="1" x14ac:dyDescent="0.3">
      <c r="A28" s="645" t="s">
        <v>580</v>
      </c>
      <c r="B28" s="646" t="s">
        <v>364</v>
      </c>
      <c r="C28" s="647">
        <v>240.79487999999998</v>
      </c>
      <c r="D28" s="647">
        <v>301.99912</v>
      </c>
      <c r="E28" s="647"/>
      <c r="F28" s="647">
        <v>373.47508999999991</v>
      </c>
      <c r="G28" s="647">
        <v>317.91998469366598</v>
      </c>
      <c r="H28" s="647">
        <v>55.555105306333928</v>
      </c>
      <c r="I28" s="648">
        <v>1.1747455585714892</v>
      </c>
      <c r="J28" s="649" t="s">
        <v>1</v>
      </c>
    </row>
    <row r="29" spans="1:10" ht="14.4" customHeight="1" x14ac:dyDescent="0.3">
      <c r="A29" s="645" t="s">
        <v>580</v>
      </c>
      <c r="B29" s="646" t="s">
        <v>365</v>
      </c>
      <c r="C29" s="647">
        <v>517.67165999999997</v>
      </c>
      <c r="D29" s="647">
        <v>592.93777999999986</v>
      </c>
      <c r="E29" s="647"/>
      <c r="F29" s="647">
        <v>469.11183</v>
      </c>
      <c r="G29" s="647">
        <v>570.74141180608694</v>
      </c>
      <c r="H29" s="647">
        <v>-101.62958180608695</v>
      </c>
      <c r="I29" s="648">
        <v>0.82193410237311415</v>
      </c>
      <c r="J29" s="649" t="s">
        <v>1</v>
      </c>
    </row>
    <row r="30" spans="1:10" ht="14.4" customHeight="1" x14ac:dyDescent="0.3">
      <c r="A30" s="645" t="s">
        <v>580</v>
      </c>
      <c r="B30" s="646" t="s">
        <v>366</v>
      </c>
      <c r="C30" s="647">
        <v>39.679609999999002</v>
      </c>
      <c r="D30" s="647">
        <v>38.577149999999996</v>
      </c>
      <c r="E30" s="647"/>
      <c r="F30" s="647">
        <v>34.834070000000004</v>
      </c>
      <c r="G30" s="647">
        <v>40.752890163796998</v>
      </c>
      <c r="H30" s="647">
        <v>-5.9188201637969939</v>
      </c>
      <c r="I30" s="648">
        <v>0.85476318023071152</v>
      </c>
      <c r="J30" s="649" t="s">
        <v>1</v>
      </c>
    </row>
    <row r="31" spans="1:10" ht="14.4" customHeight="1" x14ac:dyDescent="0.3">
      <c r="A31" s="645" t="s">
        <v>580</v>
      </c>
      <c r="B31" s="646" t="s">
        <v>367</v>
      </c>
      <c r="C31" s="647">
        <v>0</v>
      </c>
      <c r="D31" s="647" t="s">
        <v>576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1</v>
      </c>
    </row>
    <row r="32" spans="1:10" ht="14.4" customHeight="1" x14ac:dyDescent="0.3">
      <c r="A32" s="645" t="s">
        <v>580</v>
      </c>
      <c r="B32" s="646" t="s">
        <v>368</v>
      </c>
      <c r="C32" s="647">
        <v>3.1239999999990005</v>
      </c>
      <c r="D32" s="647">
        <v>6.4850000000000003</v>
      </c>
      <c r="E32" s="647"/>
      <c r="F32" s="647">
        <v>11.300199999999998</v>
      </c>
      <c r="G32" s="647">
        <v>8.7901932531100009</v>
      </c>
      <c r="H32" s="647">
        <v>2.5100067468899976</v>
      </c>
      <c r="I32" s="648">
        <v>1.28554625303624</v>
      </c>
      <c r="J32" s="649" t="s">
        <v>1</v>
      </c>
    </row>
    <row r="33" spans="1:10" ht="14.4" customHeight="1" x14ac:dyDescent="0.3">
      <c r="A33" s="645" t="s">
        <v>580</v>
      </c>
      <c r="B33" s="646" t="s">
        <v>369</v>
      </c>
      <c r="C33" s="647">
        <v>54.568389999998992</v>
      </c>
      <c r="D33" s="647">
        <v>66.596500000000006</v>
      </c>
      <c r="E33" s="647"/>
      <c r="F33" s="647">
        <v>62.076000000000001</v>
      </c>
      <c r="G33" s="647">
        <v>62.091366386574009</v>
      </c>
      <c r="H33" s="647">
        <v>-1.5366386574008573E-2</v>
      </c>
      <c r="I33" s="648">
        <v>0.99975251975486679</v>
      </c>
      <c r="J33" s="649" t="s">
        <v>1</v>
      </c>
    </row>
    <row r="34" spans="1:10" ht="14.4" customHeight="1" x14ac:dyDescent="0.3">
      <c r="A34" s="645" t="s">
        <v>580</v>
      </c>
      <c r="B34" s="646" t="s">
        <v>371</v>
      </c>
      <c r="C34" s="647" t="s">
        <v>576</v>
      </c>
      <c r="D34" s="647" t="s">
        <v>576</v>
      </c>
      <c r="E34" s="647"/>
      <c r="F34" s="647">
        <v>44.684280000000008</v>
      </c>
      <c r="G34" s="647">
        <v>0</v>
      </c>
      <c r="H34" s="647">
        <v>44.684280000000008</v>
      </c>
      <c r="I34" s="648" t="s">
        <v>576</v>
      </c>
      <c r="J34" s="649" t="s">
        <v>1</v>
      </c>
    </row>
    <row r="35" spans="1:10" ht="14.4" customHeight="1" x14ac:dyDescent="0.3">
      <c r="A35" s="645" t="s">
        <v>580</v>
      </c>
      <c r="B35" s="646" t="s">
        <v>582</v>
      </c>
      <c r="C35" s="647">
        <v>888.47066999999697</v>
      </c>
      <c r="D35" s="647">
        <v>1029.8961299999999</v>
      </c>
      <c r="E35" s="647"/>
      <c r="F35" s="647">
        <v>1015.6949499999999</v>
      </c>
      <c r="G35" s="647">
        <v>1016.146381667124</v>
      </c>
      <c r="H35" s="647">
        <v>-0.45143166712409766</v>
      </c>
      <c r="I35" s="648">
        <v>0.99955574150017301</v>
      </c>
      <c r="J35" s="649" t="s">
        <v>583</v>
      </c>
    </row>
    <row r="36" spans="1:10" ht="14.4" customHeight="1" x14ac:dyDescent="0.3">
      <c r="A36" s="645" t="s">
        <v>576</v>
      </c>
      <c r="B36" s="646" t="s">
        <v>576</v>
      </c>
      <c r="C36" s="647" t="s">
        <v>576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584</v>
      </c>
    </row>
    <row r="37" spans="1:10" ht="14.4" customHeight="1" x14ac:dyDescent="0.3">
      <c r="A37" s="645" t="s">
        <v>6027</v>
      </c>
      <c r="B37" s="646" t="s">
        <v>6028</v>
      </c>
      <c r="C37" s="647" t="s">
        <v>576</v>
      </c>
      <c r="D37" s="647" t="s">
        <v>576</v>
      </c>
      <c r="E37" s="647"/>
      <c r="F37" s="647" t="s">
        <v>576</v>
      </c>
      <c r="G37" s="647" t="s">
        <v>576</v>
      </c>
      <c r="H37" s="647" t="s">
        <v>576</v>
      </c>
      <c r="I37" s="648" t="s">
        <v>576</v>
      </c>
      <c r="J37" s="649" t="s">
        <v>0</v>
      </c>
    </row>
    <row r="38" spans="1:10" ht="14.4" customHeight="1" x14ac:dyDescent="0.3">
      <c r="A38" s="645" t="s">
        <v>6027</v>
      </c>
      <c r="B38" s="646" t="s">
        <v>365</v>
      </c>
      <c r="C38" s="647">
        <v>350.75181999999995</v>
      </c>
      <c r="D38" s="647">
        <v>678.8916999999999</v>
      </c>
      <c r="E38" s="647"/>
      <c r="F38" s="647">
        <v>782.73547999999994</v>
      </c>
      <c r="G38" s="647">
        <v>535.23462182025901</v>
      </c>
      <c r="H38" s="647">
        <v>247.50085817974093</v>
      </c>
      <c r="I38" s="648">
        <v>1.4624156362270151</v>
      </c>
      <c r="J38" s="649" t="s">
        <v>1</v>
      </c>
    </row>
    <row r="39" spans="1:10" ht="14.4" customHeight="1" x14ac:dyDescent="0.3">
      <c r="A39" s="645" t="s">
        <v>6027</v>
      </c>
      <c r="B39" s="646" t="s">
        <v>366</v>
      </c>
      <c r="C39" s="647">
        <v>0</v>
      </c>
      <c r="D39" s="647" t="s">
        <v>576</v>
      </c>
      <c r="E39" s="647"/>
      <c r="F39" s="647">
        <v>6.6120000000000001</v>
      </c>
      <c r="G39" s="647">
        <v>0</v>
      </c>
      <c r="H39" s="647">
        <v>6.6120000000000001</v>
      </c>
      <c r="I39" s="648" t="s">
        <v>576</v>
      </c>
      <c r="J39" s="649" t="s">
        <v>1</v>
      </c>
    </row>
    <row r="40" spans="1:10" ht="14.4" customHeight="1" x14ac:dyDescent="0.3">
      <c r="A40" s="645" t="s">
        <v>6027</v>
      </c>
      <c r="B40" s="646" t="s">
        <v>6029</v>
      </c>
      <c r="C40" s="647">
        <v>350.75181999999995</v>
      </c>
      <c r="D40" s="647">
        <v>678.8916999999999</v>
      </c>
      <c r="E40" s="647"/>
      <c r="F40" s="647">
        <v>789.3474799999999</v>
      </c>
      <c r="G40" s="647">
        <v>535.23462182025901</v>
      </c>
      <c r="H40" s="647">
        <v>254.1128581797409</v>
      </c>
      <c r="I40" s="648">
        <v>1.4747690971774923</v>
      </c>
      <c r="J40" s="649" t="s">
        <v>583</v>
      </c>
    </row>
    <row r="41" spans="1:10" ht="14.4" customHeight="1" x14ac:dyDescent="0.3">
      <c r="A41" s="645" t="s">
        <v>576</v>
      </c>
      <c r="B41" s="646" t="s">
        <v>576</v>
      </c>
      <c r="C41" s="647" t="s">
        <v>576</v>
      </c>
      <c r="D41" s="647" t="s">
        <v>576</v>
      </c>
      <c r="E41" s="647"/>
      <c r="F41" s="647" t="s">
        <v>576</v>
      </c>
      <c r="G41" s="647" t="s">
        <v>576</v>
      </c>
      <c r="H41" s="647" t="s">
        <v>576</v>
      </c>
      <c r="I41" s="648" t="s">
        <v>576</v>
      </c>
      <c r="J41" s="649" t="s">
        <v>584</v>
      </c>
    </row>
    <row r="42" spans="1:10" ht="14.4" customHeight="1" x14ac:dyDescent="0.3">
      <c r="A42" s="645" t="s">
        <v>585</v>
      </c>
      <c r="B42" s="646" t="s">
        <v>586</v>
      </c>
      <c r="C42" s="647" t="s">
        <v>576</v>
      </c>
      <c r="D42" s="647" t="s">
        <v>576</v>
      </c>
      <c r="E42" s="647"/>
      <c r="F42" s="647" t="s">
        <v>576</v>
      </c>
      <c r="G42" s="647" t="s">
        <v>576</v>
      </c>
      <c r="H42" s="647" t="s">
        <v>576</v>
      </c>
      <c r="I42" s="648" t="s">
        <v>576</v>
      </c>
      <c r="J42" s="649" t="s">
        <v>0</v>
      </c>
    </row>
    <row r="43" spans="1:10" ht="14.4" customHeight="1" x14ac:dyDescent="0.3">
      <c r="A43" s="645" t="s">
        <v>585</v>
      </c>
      <c r="B43" s="646" t="s">
        <v>364</v>
      </c>
      <c r="C43" s="647">
        <v>9.440499999999</v>
      </c>
      <c r="D43" s="647">
        <v>7.3598099999999995</v>
      </c>
      <c r="E43" s="647"/>
      <c r="F43" s="647">
        <v>15.336469999999998</v>
      </c>
      <c r="G43" s="647">
        <v>7.8598876453089996</v>
      </c>
      <c r="H43" s="647">
        <v>7.4765823546909989</v>
      </c>
      <c r="I43" s="648">
        <v>1.9512327264821949</v>
      </c>
      <c r="J43" s="649" t="s">
        <v>1</v>
      </c>
    </row>
    <row r="44" spans="1:10" ht="14.4" customHeight="1" x14ac:dyDescent="0.3">
      <c r="A44" s="645" t="s">
        <v>585</v>
      </c>
      <c r="B44" s="646" t="s">
        <v>365</v>
      </c>
      <c r="C44" s="647">
        <v>13.630979999998999</v>
      </c>
      <c r="D44" s="647">
        <v>15.54457</v>
      </c>
      <c r="E44" s="647"/>
      <c r="F44" s="647">
        <v>16.265989999999999</v>
      </c>
      <c r="G44" s="647">
        <v>16.091104973364001</v>
      </c>
      <c r="H44" s="647">
        <v>0.17488502663599803</v>
      </c>
      <c r="I44" s="648">
        <v>1.0108684286707152</v>
      </c>
      <c r="J44" s="649" t="s">
        <v>1</v>
      </c>
    </row>
    <row r="45" spans="1:10" ht="14.4" customHeight="1" x14ac:dyDescent="0.3">
      <c r="A45" s="645" t="s">
        <v>585</v>
      </c>
      <c r="B45" s="646" t="s">
        <v>368</v>
      </c>
      <c r="C45" s="647" t="s">
        <v>576</v>
      </c>
      <c r="D45" s="647">
        <v>0.9870000000000001</v>
      </c>
      <c r="E45" s="647"/>
      <c r="F45" s="647">
        <v>0.82900000000000007</v>
      </c>
      <c r="G45" s="647">
        <v>0.69662375163099999</v>
      </c>
      <c r="H45" s="647">
        <v>0.13237624836900008</v>
      </c>
      <c r="I45" s="648">
        <v>1.1900254593086563</v>
      </c>
      <c r="J45" s="649" t="s">
        <v>1</v>
      </c>
    </row>
    <row r="46" spans="1:10" ht="14.4" customHeight="1" x14ac:dyDescent="0.3">
      <c r="A46" s="645" t="s">
        <v>585</v>
      </c>
      <c r="B46" s="646" t="s">
        <v>369</v>
      </c>
      <c r="C46" s="647">
        <v>1.6779999999999997</v>
      </c>
      <c r="D46" s="647">
        <v>1.8589999999999998</v>
      </c>
      <c r="E46" s="647"/>
      <c r="F46" s="647">
        <v>1.8164999999999998</v>
      </c>
      <c r="G46" s="647">
        <v>1.9551666360510001</v>
      </c>
      <c r="H46" s="647">
        <v>-0.13866663605100027</v>
      </c>
      <c r="I46" s="648">
        <v>0.92907681959473498</v>
      </c>
      <c r="J46" s="649" t="s">
        <v>1</v>
      </c>
    </row>
    <row r="47" spans="1:10" ht="14.4" customHeight="1" x14ac:dyDescent="0.3">
      <c r="A47" s="645" t="s">
        <v>585</v>
      </c>
      <c r="B47" s="646" t="s">
        <v>587</v>
      </c>
      <c r="C47" s="647">
        <v>24.749479999997998</v>
      </c>
      <c r="D47" s="647">
        <v>25.750379999999996</v>
      </c>
      <c r="E47" s="647"/>
      <c r="F47" s="647">
        <v>34.247959999999992</v>
      </c>
      <c r="G47" s="647">
        <v>26.602783006355001</v>
      </c>
      <c r="H47" s="647">
        <v>7.6451769936449914</v>
      </c>
      <c r="I47" s="648">
        <v>1.2873826017307541</v>
      </c>
      <c r="J47" s="649" t="s">
        <v>583</v>
      </c>
    </row>
    <row r="48" spans="1:10" ht="14.4" customHeight="1" x14ac:dyDescent="0.3">
      <c r="A48" s="645" t="s">
        <v>576</v>
      </c>
      <c r="B48" s="646" t="s">
        <v>576</v>
      </c>
      <c r="C48" s="647" t="s">
        <v>576</v>
      </c>
      <c r="D48" s="647" t="s">
        <v>576</v>
      </c>
      <c r="E48" s="647"/>
      <c r="F48" s="647" t="s">
        <v>576</v>
      </c>
      <c r="G48" s="647" t="s">
        <v>576</v>
      </c>
      <c r="H48" s="647" t="s">
        <v>576</v>
      </c>
      <c r="I48" s="648" t="s">
        <v>576</v>
      </c>
      <c r="J48" s="649" t="s">
        <v>584</v>
      </c>
    </row>
    <row r="49" spans="1:10" ht="14.4" customHeight="1" x14ac:dyDescent="0.3">
      <c r="A49" s="645" t="s">
        <v>588</v>
      </c>
      <c r="B49" s="646" t="s">
        <v>589</v>
      </c>
      <c r="C49" s="647" t="s">
        <v>576</v>
      </c>
      <c r="D49" s="647" t="s">
        <v>576</v>
      </c>
      <c r="E49" s="647"/>
      <c r="F49" s="647" t="s">
        <v>576</v>
      </c>
      <c r="G49" s="647" t="s">
        <v>576</v>
      </c>
      <c r="H49" s="647" t="s">
        <v>576</v>
      </c>
      <c r="I49" s="648" t="s">
        <v>576</v>
      </c>
      <c r="J49" s="649" t="s">
        <v>0</v>
      </c>
    </row>
    <row r="50" spans="1:10" ht="14.4" customHeight="1" x14ac:dyDescent="0.3">
      <c r="A50" s="645" t="s">
        <v>588</v>
      </c>
      <c r="B50" s="646" t="s">
        <v>360</v>
      </c>
      <c r="C50" s="647">
        <v>906.85535000000004</v>
      </c>
      <c r="D50" s="647">
        <v>1031.43659</v>
      </c>
      <c r="E50" s="647"/>
      <c r="F50" s="647">
        <v>813.11538000000007</v>
      </c>
      <c r="G50" s="647">
        <v>1000.96402959427</v>
      </c>
      <c r="H50" s="647">
        <v>-187.84864959426989</v>
      </c>
      <c r="I50" s="648">
        <v>0.81233226765360156</v>
      </c>
      <c r="J50" s="649" t="s">
        <v>1</v>
      </c>
    </row>
    <row r="51" spans="1:10" ht="14.4" customHeight="1" x14ac:dyDescent="0.3">
      <c r="A51" s="645" t="s">
        <v>588</v>
      </c>
      <c r="B51" s="646" t="s">
        <v>363</v>
      </c>
      <c r="C51" s="647">
        <v>0.78197000000000005</v>
      </c>
      <c r="D51" s="647">
        <v>0.83973999999999993</v>
      </c>
      <c r="E51" s="647"/>
      <c r="F51" s="647">
        <v>0.60842999999900005</v>
      </c>
      <c r="G51" s="647">
        <v>1.461065296001</v>
      </c>
      <c r="H51" s="647">
        <v>-0.85263529600199994</v>
      </c>
      <c r="I51" s="648">
        <v>0.41642902727502989</v>
      </c>
      <c r="J51" s="649" t="s">
        <v>1</v>
      </c>
    </row>
    <row r="52" spans="1:10" ht="14.4" customHeight="1" x14ac:dyDescent="0.3">
      <c r="A52" s="645" t="s">
        <v>588</v>
      </c>
      <c r="B52" s="646" t="s">
        <v>364</v>
      </c>
      <c r="C52" s="647">
        <v>388.55725999999999</v>
      </c>
      <c r="D52" s="647">
        <v>243.65518000000003</v>
      </c>
      <c r="E52" s="647"/>
      <c r="F52" s="647">
        <v>260.59699999999998</v>
      </c>
      <c r="G52" s="647">
        <v>312.22086618486202</v>
      </c>
      <c r="H52" s="647">
        <v>-51.623866184862038</v>
      </c>
      <c r="I52" s="648">
        <v>0.83465593822836881</v>
      </c>
      <c r="J52" s="649" t="s">
        <v>1</v>
      </c>
    </row>
    <row r="53" spans="1:10" ht="14.4" customHeight="1" x14ac:dyDescent="0.3">
      <c r="A53" s="645" t="s">
        <v>588</v>
      </c>
      <c r="B53" s="646" t="s">
        <v>365</v>
      </c>
      <c r="C53" s="647">
        <v>1952.7467500000012</v>
      </c>
      <c r="D53" s="647">
        <v>2286.8152400000008</v>
      </c>
      <c r="E53" s="647"/>
      <c r="F53" s="647">
        <v>1661.9182600000001</v>
      </c>
      <c r="G53" s="647">
        <v>2201.1534024139901</v>
      </c>
      <c r="H53" s="647">
        <v>-539.23514241398993</v>
      </c>
      <c r="I53" s="648">
        <v>0.75502155287195594</v>
      </c>
      <c r="J53" s="649" t="s">
        <v>1</v>
      </c>
    </row>
    <row r="54" spans="1:10" ht="14.4" customHeight="1" x14ac:dyDescent="0.3">
      <c r="A54" s="645" t="s">
        <v>588</v>
      </c>
      <c r="B54" s="646" t="s">
        <v>366</v>
      </c>
      <c r="C54" s="647">
        <v>148.31629999999899</v>
      </c>
      <c r="D54" s="647">
        <v>150.25245999999999</v>
      </c>
      <c r="E54" s="647"/>
      <c r="F54" s="647">
        <v>215.83848</v>
      </c>
      <c r="G54" s="647">
        <v>156.48970981252899</v>
      </c>
      <c r="H54" s="647">
        <v>59.348770187471018</v>
      </c>
      <c r="I54" s="648">
        <v>1.3792503050748159</v>
      </c>
      <c r="J54" s="649" t="s">
        <v>1</v>
      </c>
    </row>
    <row r="55" spans="1:10" ht="14.4" customHeight="1" x14ac:dyDescent="0.3">
      <c r="A55" s="645" t="s">
        <v>588</v>
      </c>
      <c r="B55" s="646" t="s">
        <v>368</v>
      </c>
      <c r="C55" s="647">
        <v>10.999999999999</v>
      </c>
      <c r="D55" s="647">
        <v>20.323250000000002</v>
      </c>
      <c r="E55" s="647"/>
      <c r="F55" s="647">
        <v>27.058250000000001</v>
      </c>
      <c r="G55" s="647">
        <v>26.593112346659005</v>
      </c>
      <c r="H55" s="647">
        <v>0.46513765334099588</v>
      </c>
      <c r="I55" s="648">
        <v>1.0174909069415274</v>
      </c>
      <c r="J55" s="649" t="s">
        <v>1</v>
      </c>
    </row>
    <row r="56" spans="1:10" ht="14.4" customHeight="1" x14ac:dyDescent="0.3">
      <c r="A56" s="645" t="s">
        <v>588</v>
      </c>
      <c r="B56" s="646" t="s">
        <v>369</v>
      </c>
      <c r="C56" s="647">
        <v>130.53289999999902</v>
      </c>
      <c r="D56" s="647">
        <v>138.58321000000004</v>
      </c>
      <c r="E56" s="647"/>
      <c r="F56" s="647">
        <v>125.00759999999902</v>
      </c>
      <c r="G56" s="647">
        <v>128.22390619797099</v>
      </c>
      <c r="H56" s="647">
        <v>-3.2163061979719743</v>
      </c>
      <c r="I56" s="648">
        <v>0.97491648559663935</v>
      </c>
      <c r="J56" s="649" t="s">
        <v>1</v>
      </c>
    </row>
    <row r="57" spans="1:10" ht="14.4" customHeight="1" x14ac:dyDescent="0.3">
      <c r="A57" s="645" t="s">
        <v>588</v>
      </c>
      <c r="B57" s="646" t="s">
        <v>370</v>
      </c>
      <c r="C57" s="647">
        <v>126.59335999999998</v>
      </c>
      <c r="D57" s="647">
        <v>219.25824999999998</v>
      </c>
      <c r="E57" s="647"/>
      <c r="F57" s="647">
        <v>167.08431999999999</v>
      </c>
      <c r="G57" s="647">
        <v>192.51652143715</v>
      </c>
      <c r="H57" s="647">
        <v>-25.432201437150013</v>
      </c>
      <c r="I57" s="648">
        <v>0.86789600576980741</v>
      </c>
      <c r="J57" s="649" t="s">
        <v>1</v>
      </c>
    </row>
    <row r="58" spans="1:10" ht="14.4" customHeight="1" x14ac:dyDescent="0.3">
      <c r="A58" s="645" t="s">
        <v>588</v>
      </c>
      <c r="B58" s="646" t="s">
        <v>371</v>
      </c>
      <c r="C58" s="647" t="s">
        <v>576</v>
      </c>
      <c r="D58" s="647" t="s">
        <v>576</v>
      </c>
      <c r="E58" s="647"/>
      <c r="F58" s="647">
        <v>217.92230000000001</v>
      </c>
      <c r="G58" s="647">
        <v>0</v>
      </c>
      <c r="H58" s="647">
        <v>217.92230000000001</v>
      </c>
      <c r="I58" s="648" t="s">
        <v>576</v>
      </c>
      <c r="J58" s="649" t="s">
        <v>1</v>
      </c>
    </row>
    <row r="59" spans="1:10" ht="14.4" customHeight="1" x14ac:dyDescent="0.3">
      <c r="A59" s="645" t="s">
        <v>588</v>
      </c>
      <c r="B59" s="646" t="s">
        <v>590</v>
      </c>
      <c r="C59" s="647">
        <v>3665.3838899999982</v>
      </c>
      <c r="D59" s="647">
        <v>4091.1639200000009</v>
      </c>
      <c r="E59" s="647"/>
      <c r="F59" s="647">
        <v>3489.1500199999982</v>
      </c>
      <c r="G59" s="647">
        <v>4019.6226132834317</v>
      </c>
      <c r="H59" s="647">
        <v>-530.47259328343353</v>
      </c>
      <c r="I59" s="648">
        <v>0.86802925440552325</v>
      </c>
      <c r="J59" s="649" t="s">
        <v>583</v>
      </c>
    </row>
    <row r="60" spans="1:10" ht="14.4" customHeight="1" x14ac:dyDescent="0.3">
      <c r="A60" s="645" t="s">
        <v>576</v>
      </c>
      <c r="B60" s="646" t="s">
        <v>576</v>
      </c>
      <c r="C60" s="647" t="s">
        <v>576</v>
      </c>
      <c r="D60" s="647" t="s">
        <v>576</v>
      </c>
      <c r="E60" s="647"/>
      <c r="F60" s="647" t="s">
        <v>576</v>
      </c>
      <c r="G60" s="647" t="s">
        <v>576</v>
      </c>
      <c r="H60" s="647" t="s">
        <v>576</v>
      </c>
      <c r="I60" s="648" t="s">
        <v>576</v>
      </c>
      <c r="J60" s="649" t="s">
        <v>584</v>
      </c>
    </row>
    <row r="61" spans="1:10" ht="14.4" customHeight="1" x14ac:dyDescent="0.3">
      <c r="A61" s="645" t="s">
        <v>591</v>
      </c>
      <c r="B61" s="646" t="s">
        <v>592</v>
      </c>
      <c r="C61" s="647" t="s">
        <v>576</v>
      </c>
      <c r="D61" s="647" t="s">
        <v>576</v>
      </c>
      <c r="E61" s="647"/>
      <c r="F61" s="647" t="s">
        <v>576</v>
      </c>
      <c r="G61" s="647" t="s">
        <v>576</v>
      </c>
      <c r="H61" s="647" t="s">
        <v>576</v>
      </c>
      <c r="I61" s="648" t="s">
        <v>576</v>
      </c>
      <c r="J61" s="649" t="s">
        <v>0</v>
      </c>
    </row>
    <row r="62" spans="1:10" ht="14.4" customHeight="1" x14ac:dyDescent="0.3">
      <c r="A62" s="645" t="s">
        <v>591</v>
      </c>
      <c r="B62" s="646" t="s">
        <v>6026</v>
      </c>
      <c r="C62" s="647" t="s">
        <v>576</v>
      </c>
      <c r="D62" s="647">
        <v>0</v>
      </c>
      <c r="E62" s="647"/>
      <c r="F62" s="647" t="s">
        <v>576</v>
      </c>
      <c r="G62" s="647" t="s">
        <v>576</v>
      </c>
      <c r="H62" s="647" t="s">
        <v>576</v>
      </c>
      <c r="I62" s="648" t="s">
        <v>576</v>
      </c>
      <c r="J62" s="649" t="s">
        <v>1</v>
      </c>
    </row>
    <row r="63" spans="1:10" ht="14.4" customHeight="1" x14ac:dyDescent="0.3">
      <c r="A63" s="645" t="s">
        <v>591</v>
      </c>
      <c r="B63" s="646" t="s">
        <v>358</v>
      </c>
      <c r="C63" s="647">
        <v>4121.7202200000011</v>
      </c>
      <c r="D63" s="647">
        <v>3625.3044800000021</v>
      </c>
      <c r="E63" s="647"/>
      <c r="F63" s="647">
        <v>3048.5957200000007</v>
      </c>
      <c r="G63" s="647">
        <v>3628.9998856952998</v>
      </c>
      <c r="H63" s="647">
        <v>-580.40416569529907</v>
      </c>
      <c r="I63" s="648">
        <v>0.84006498099293925</v>
      </c>
      <c r="J63" s="649" t="s">
        <v>1</v>
      </c>
    </row>
    <row r="64" spans="1:10" ht="14.4" customHeight="1" x14ac:dyDescent="0.3">
      <c r="A64" s="645" t="s">
        <v>591</v>
      </c>
      <c r="B64" s="646" t="s">
        <v>359</v>
      </c>
      <c r="C64" s="647" t="s">
        <v>576</v>
      </c>
      <c r="D64" s="647">
        <v>539.73163999999997</v>
      </c>
      <c r="E64" s="647"/>
      <c r="F64" s="647">
        <v>1304.7335399999988</v>
      </c>
      <c r="G64" s="647">
        <v>654.99997936908699</v>
      </c>
      <c r="H64" s="647">
        <v>649.73356063091182</v>
      </c>
      <c r="I64" s="648">
        <v>1.9919596657953365</v>
      </c>
      <c r="J64" s="649" t="s">
        <v>1</v>
      </c>
    </row>
    <row r="65" spans="1:10" ht="14.4" customHeight="1" x14ac:dyDescent="0.3">
      <c r="A65" s="645" t="s">
        <v>591</v>
      </c>
      <c r="B65" s="646" t="s">
        <v>360</v>
      </c>
      <c r="C65" s="647">
        <v>85.832009999999997</v>
      </c>
      <c r="D65" s="647">
        <v>133.46808999999999</v>
      </c>
      <c r="E65" s="647"/>
      <c r="F65" s="647">
        <v>132.07632000000001</v>
      </c>
      <c r="G65" s="647">
        <v>101.185399827548</v>
      </c>
      <c r="H65" s="647">
        <v>30.890920172452013</v>
      </c>
      <c r="I65" s="648">
        <v>1.3052902911398279</v>
      </c>
      <c r="J65" s="649" t="s">
        <v>1</v>
      </c>
    </row>
    <row r="66" spans="1:10" ht="14.4" customHeight="1" x14ac:dyDescent="0.3">
      <c r="A66" s="645" t="s">
        <v>591</v>
      </c>
      <c r="B66" s="646" t="s">
        <v>361</v>
      </c>
      <c r="C66" s="647" t="s">
        <v>576</v>
      </c>
      <c r="D66" s="647" t="s">
        <v>576</v>
      </c>
      <c r="E66" s="647"/>
      <c r="F66" s="647">
        <v>21.146000000000001</v>
      </c>
      <c r="G66" s="647">
        <v>0</v>
      </c>
      <c r="H66" s="647">
        <v>21.146000000000001</v>
      </c>
      <c r="I66" s="648" t="s">
        <v>576</v>
      </c>
      <c r="J66" s="649" t="s">
        <v>1</v>
      </c>
    </row>
    <row r="67" spans="1:10" ht="14.4" customHeight="1" x14ac:dyDescent="0.3">
      <c r="A67" s="645" t="s">
        <v>591</v>
      </c>
      <c r="B67" s="646" t="s">
        <v>363</v>
      </c>
      <c r="C67" s="647">
        <v>0.37947999999999998</v>
      </c>
      <c r="D67" s="647">
        <v>0.18584999999999999</v>
      </c>
      <c r="E67" s="647"/>
      <c r="F67" s="647">
        <v>0.27661000000000002</v>
      </c>
      <c r="G67" s="647">
        <v>0.53893464100300004</v>
      </c>
      <c r="H67" s="647">
        <v>-0.26232464100300001</v>
      </c>
      <c r="I67" s="648">
        <v>0.51325333158248454</v>
      </c>
      <c r="J67" s="649" t="s">
        <v>1</v>
      </c>
    </row>
    <row r="68" spans="1:10" ht="14.4" customHeight="1" x14ac:dyDescent="0.3">
      <c r="A68" s="645" t="s">
        <v>591</v>
      </c>
      <c r="B68" s="646" t="s">
        <v>364</v>
      </c>
      <c r="C68" s="647">
        <v>384.39420000000001</v>
      </c>
      <c r="D68" s="647">
        <v>385.59869999999995</v>
      </c>
      <c r="E68" s="647"/>
      <c r="F68" s="647">
        <v>411.96931999999998</v>
      </c>
      <c r="G68" s="647">
        <v>383.99922928563899</v>
      </c>
      <c r="H68" s="647">
        <v>27.970090714360992</v>
      </c>
      <c r="I68" s="648">
        <v>1.0728389240947027</v>
      </c>
      <c r="J68" s="649" t="s">
        <v>1</v>
      </c>
    </row>
    <row r="69" spans="1:10" ht="14.4" customHeight="1" x14ac:dyDescent="0.3">
      <c r="A69" s="645" t="s">
        <v>591</v>
      </c>
      <c r="B69" s="646" t="s">
        <v>365</v>
      </c>
      <c r="C69" s="647">
        <v>17440.812600000012</v>
      </c>
      <c r="D69" s="647">
        <v>19342.916470000011</v>
      </c>
      <c r="E69" s="647"/>
      <c r="F69" s="647">
        <v>20671.278839999999</v>
      </c>
      <c r="G69" s="647">
        <v>19845.778789064301</v>
      </c>
      <c r="H69" s="647">
        <v>825.5000509356978</v>
      </c>
      <c r="I69" s="648">
        <v>1.0415957498926964</v>
      </c>
      <c r="J69" s="649" t="s">
        <v>1</v>
      </c>
    </row>
    <row r="70" spans="1:10" ht="14.4" customHeight="1" x14ac:dyDescent="0.3">
      <c r="A70" s="645" t="s">
        <v>591</v>
      </c>
      <c r="B70" s="646" t="s">
        <v>366</v>
      </c>
      <c r="C70" s="647">
        <v>938.66325000000006</v>
      </c>
      <c r="D70" s="647">
        <v>841.05961000000013</v>
      </c>
      <c r="E70" s="647"/>
      <c r="F70" s="647">
        <v>1156.1297299999999</v>
      </c>
      <c r="G70" s="647">
        <v>979.75736726619402</v>
      </c>
      <c r="H70" s="647">
        <v>176.37236273380586</v>
      </c>
      <c r="I70" s="648">
        <v>1.1800163679564213</v>
      </c>
      <c r="J70" s="649" t="s">
        <v>1</v>
      </c>
    </row>
    <row r="71" spans="1:10" ht="14.4" customHeight="1" x14ac:dyDescent="0.3">
      <c r="A71" s="645" t="s">
        <v>591</v>
      </c>
      <c r="B71" s="646" t="s">
        <v>367</v>
      </c>
      <c r="C71" s="647">
        <v>2129.9143700000013</v>
      </c>
      <c r="D71" s="647">
        <v>1951.9770200000009</v>
      </c>
      <c r="E71" s="647"/>
      <c r="F71" s="647">
        <v>1992.1488400000001</v>
      </c>
      <c r="G71" s="647">
        <v>1929.9999392096797</v>
      </c>
      <c r="H71" s="647">
        <v>62.14890079032034</v>
      </c>
      <c r="I71" s="648">
        <v>1.0322015040144352</v>
      </c>
      <c r="J71" s="649" t="s">
        <v>1</v>
      </c>
    </row>
    <row r="72" spans="1:10" ht="14.4" customHeight="1" x14ac:dyDescent="0.3">
      <c r="A72" s="645" t="s">
        <v>591</v>
      </c>
      <c r="B72" s="646" t="s">
        <v>368</v>
      </c>
      <c r="C72" s="647">
        <v>107.3027</v>
      </c>
      <c r="D72" s="647">
        <v>171.12157999999999</v>
      </c>
      <c r="E72" s="647"/>
      <c r="F72" s="647">
        <v>21.145909999999997</v>
      </c>
      <c r="G72" s="647">
        <v>214.92006274270699</v>
      </c>
      <c r="H72" s="647">
        <v>-193.774152742707</v>
      </c>
      <c r="I72" s="648">
        <v>9.8389651157486241E-2</v>
      </c>
      <c r="J72" s="649" t="s">
        <v>1</v>
      </c>
    </row>
    <row r="73" spans="1:10" ht="14.4" customHeight="1" x14ac:dyDescent="0.3">
      <c r="A73" s="645" t="s">
        <v>591</v>
      </c>
      <c r="B73" s="646" t="s">
        <v>369</v>
      </c>
      <c r="C73" s="647">
        <v>81.120769999998998</v>
      </c>
      <c r="D73" s="647">
        <v>79.581760000000003</v>
      </c>
      <c r="E73" s="647"/>
      <c r="F73" s="647">
        <v>71.597359999999995</v>
      </c>
      <c r="G73" s="647">
        <v>75.729552338052002</v>
      </c>
      <c r="H73" s="647">
        <v>-4.1321923380520076</v>
      </c>
      <c r="I73" s="648">
        <v>0.94543487700011541</v>
      </c>
      <c r="J73" s="649" t="s">
        <v>1</v>
      </c>
    </row>
    <row r="74" spans="1:10" ht="14.4" customHeight="1" x14ac:dyDescent="0.3">
      <c r="A74" s="645" t="s">
        <v>591</v>
      </c>
      <c r="B74" s="646" t="s">
        <v>370</v>
      </c>
      <c r="C74" s="647">
        <v>2454.8398400000005</v>
      </c>
      <c r="D74" s="647">
        <v>3037.9721100000011</v>
      </c>
      <c r="E74" s="647"/>
      <c r="F74" s="647">
        <v>3087.7401200000008</v>
      </c>
      <c r="G74" s="647">
        <v>2939.4833905271198</v>
      </c>
      <c r="H74" s="647">
        <v>148.25672947288103</v>
      </c>
      <c r="I74" s="648">
        <v>1.0504363215491057</v>
      </c>
      <c r="J74" s="649" t="s">
        <v>1</v>
      </c>
    </row>
    <row r="75" spans="1:10" ht="14.4" customHeight="1" x14ac:dyDescent="0.3">
      <c r="A75" s="645" t="s">
        <v>591</v>
      </c>
      <c r="B75" s="646" t="s">
        <v>371</v>
      </c>
      <c r="C75" s="647" t="s">
        <v>576</v>
      </c>
      <c r="D75" s="647" t="s">
        <v>576</v>
      </c>
      <c r="E75" s="647"/>
      <c r="F75" s="647">
        <v>584.53033999999991</v>
      </c>
      <c r="G75" s="647">
        <v>0</v>
      </c>
      <c r="H75" s="647">
        <v>584.53033999999991</v>
      </c>
      <c r="I75" s="648" t="s">
        <v>576</v>
      </c>
      <c r="J75" s="649" t="s">
        <v>1</v>
      </c>
    </row>
    <row r="76" spans="1:10" ht="14.4" customHeight="1" x14ac:dyDescent="0.3">
      <c r="A76" s="645" t="s">
        <v>591</v>
      </c>
      <c r="B76" s="646" t="s">
        <v>372</v>
      </c>
      <c r="C76" s="647">
        <v>192.12885</v>
      </c>
      <c r="D76" s="647">
        <v>51.674290000000013</v>
      </c>
      <c r="E76" s="647"/>
      <c r="F76" s="647">
        <v>70.38154000000003</v>
      </c>
      <c r="G76" s="647">
        <v>192.99845735349101</v>
      </c>
      <c r="H76" s="647">
        <v>-122.61691735349098</v>
      </c>
      <c r="I76" s="648">
        <v>0.36467410654527155</v>
      </c>
      <c r="J76" s="649" t="s">
        <v>1</v>
      </c>
    </row>
    <row r="77" spans="1:10" ht="14.4" customHeight="1" x14ac:dyDescent="0.3">
      <c r="A77" s="645" t="s">
        <v>591</v>
      </c>
      <c r="B77" s="646" t="s">
        <v>593</v>
      </c>
      <c r="C77" s="647">
        <v>27937.108290000015</v>
      </c>
      <c r="D77" s="647">
        <v>30160.591600000018</v>
      </c>
      <c r="E77" s="647"/>
      <c r="F77" s="647">
        <v>32573.750190000002</v>
      </c>
      <c r="G77" s="647">
        <v>30948.390987320116</v>
      </c>
      <c r="H77" s="647">
        <v>1625.3592026798869</v>
      </c>
      <c r="I77" s="648">
        <v>1.0525183749728964</v>
      </c>
      <c r="J77" s="649" t="s">
        <v>583</v>
      </c>
    </row>
    <row r="78" spans="1:10" ht="14.4" customHeight="1" x14ac:dyDescent="0.3">
      <c r="A78" s="645" t="s">
        <v>576</v>
      </c>
      <c r="B78" s="646" t="s">
        <v>576</v>
      </c>
      <c r="C78" s="647" t="s">
        <v>576</v>
      </c>
      <c r="D78" s="647" t="s">
        <v>576</v>
      </c>
      <c r="E78" s="647"/>
      <c r="F78" s="647" t="s">
        <v>576</v>
      </c>
      <c r="G78" s="647" t="s">
        <v>576</v>
      </c>
      <c r="H78" s="647" t="s">
        <v>576</v>
      </c>
      <c r="I78" s="648" t="s">
        <v>576</v>
      </c>
      <c r="J78" s="649" t="s">
        <v>584</v>
      </c>
    </row>
    <row r="79" spans="1:10" ht="14.4" customHeight="1" x14ac:dyDescent="0.3">
      <c r="A79" s="645" t="s">
        <v>574</v>
      </c>
      <c r="B79" s="646" t="s">
        <v>578</v>
      </c>
      <c r="C79" s="647">
        <v>32866.464150000007</v>
      </c>
      <c r="D79" s="647">
        <v>35986.293730000019</v>
      </c>
      <c r="E79" s="647"/>
      <c r="F79" s="647">
        <v>37902.190600000002</v>
      </c>
      <c r="G79" s="647">
        <v>36545.99738709729</v>
      </c>
      <c r="H79" s="647">
        <v>1356.1932129027118</v>
      </c>
      <c r="I79" s="648">
        <v>1.0371092133165183</v>
      </c>
      <c r="J79" s="649" t="s">
        <v>579</v>
      </c>
    </row>
  </sheetData>
  <mergeCells count="3">
    <mergeCell ref="A1:I1"/>
    <mergeCell ref="F3:I3"/>
    <mergeCell ref="C4:D4"/>
  </mergeCells>
  <conditionalFormatting sqref="F22 F80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79">
    <cfRule type="expression" dxfId="29" priority="5">
      <formula>$H23&gt;0</formula>
    </cfRule>
  </conditionalFormatting>
  <conditionalFormatting sqref="A23:A79">
    <cfRule type="expression" dxfId="28" priority="2">
      <formula>AND($J23&lt;&gt;"mezeraKL",$J23&lt;&gt;"")</formula>
    </cfRule>
  </conditionalFormatting>
  <conditionalFormatting sqref="I23:I79">
    <cfRule type="expression" dxfId="27" priority="6">
      <formula>$I23&gt;1</formula>
    </cfRule>
  </conditionalFormatting>
  <conditionalFormatting sqref="B23:B79">
    <cfRule type="expression" dxfId="26" priority="1">
      <formula>OR($J23="NS",$J23="SumaNS",$J23="Účet")</formula>
    </cfRule>
  </conditionalFormatting>
  <conditionalFormatting sqref="A23:D79 F23:I79">
    <cfRule type="expression" dxfId="25" priority="8">
      <formula>AND($J23&lt;&gt;"",$J23&lt;&gt;"mezeraKL")</formula>
    </cfRule>
  </conditionalFormatting>
  <conditionalFormatting sqref="B23:D79 F23:I79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79 F23:I79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7653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41.02855776781508</v>
      </c>
      <c r="J3" s="207">
        <f>SUBTOTAL(9,J5:J1048576)</f>
        <v>917311</v>
      </c>
      <c r="K3" s="208">
        <f>SUBTOTAL(9,K5:K1048576)</f>
        <v>37635947.354552217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574</v>
      </c>
      <c r="B5" s="737" t="s">
        <v>575</v>
      </c>
      <c r="C5" s="740" t="s">
        <v>580</v>
      </c>
      <c r="D5" s="755" t="s">
        <v>4207</v>
      </c>
      <c r="E5" s="740" t="s">
        <v>7624</v>
      </c>
      <c r="F5" s="755" t="s">
        <v>7625</v>
      </c>
      <c r="G5" s="740" t="s">
        <v>6030</v>
      </c>
      <c r="H5" s="740" t="s">
        <v>6031</v>
      </c>
      <c r="I5" s="229">
        <v>260.3</v>
      </c>
      <c r="J5" s="229">
        <v>2</v>
      </c>
      <c r="K5" s="750">
        <v>520.6</v>
      </c>
    </row>
    <row r="6" spans="1:11" ht="14.4" customHeight="1" x14ac:dyDescent="0.3">
      <c r="A6" s="661" t="s">
        <v>574</v>
      </c>
      <c r="B6" s="662" t="s">
        <v>575</v>
      </c>
      <c r="C6" s="663" t="s">
        <v>580</v>
      </c>
      <c r="D6" s="664" t="s">
        <v>4207</v>
      </c>
      <c r="E6" s="663" t="s">
        <v>7624</v>
      </c>
      <c r="F6" s="664" t="s">
        <v>7625</v>
      </c>
      <c r="G6" s="663" t="s">
        <v>6032</v>
      </c>
      <c r="H6" s="663" t="s">
        <v>6033</v>
      </c>
      <c r="I6" s="665">
        <v>0.39000000000000007</v>
      </c>
      <c r="J6" s="665">
        <v>1900</v>
      </c>
      <c r="K6" s="666">
        <v>741</v>
      </c>
    </row>
    <row r="7" spans="1:11" ht="14.4" customHeight="1" x14ac:dyDescent="0.3">
      <c r="A7" s="661" t="s">
        <v>574</v>
      </c>
      <c r="B7" s="662" t="s">
        <v>575</v>
      </c>
      <c r="C7" s="663" t="s">
        <v>580</v>
      </c>
      <c r="D7" s="664" t="s">
        <v>4207</v>
      </c>
      <c r="E7" s="663" t="s">
        <v>7624</v>
      </c>
      <c r="F7" s="664" t="s">
        <v>7625</v>
      </c>
      <c r="G7" s="663" t="s">
        <v>6032</v>
      </c>
      <c r="H7" s="663" t="s">
        <v>6034</v>
      </c>
      <c r="I7" s="665">
        <v>0.45</v>
      </c>
      <c r="J7" s="665">
        <v>2020</v>
      </c>
      <c r="K7" s="666">
        <v>901.4</v>
      </c>
    </row>
    <row r="8" spans="1:11" ht="14.4" customHeight="1" x14ac:dyDescent="0.3">
      <c r="A8" s="661" t="s">
        <v>574</v>
      </c>
      <c r="B8" s="662" t="s">
        <v>575</v>
      </c>
      <c r="C8" s="663" t="s">
        <v>580</v>
      </c>
      <c r="D8" s="664" t="s">
        <v>4207</v>
      </c>
      <c r="E8" s="663" t="s">
        <v>7624</v>
      </c>
      <c r="F8" s="664" t="s">
        <v>7625</v>
      </c>
      <c r="G8" s="663" t="s">
        <v>6035</v>
      </c>
      <c r="H8" s="663" t="s">
        <v>6036</v>
      </c>
      <c r="I8" s="665">
        <v>34.696666666666665</v>
      </c>
      <c r="J8" s="665">
        <v>36</v>
      </c>
      <c r="K8" s="666">
        <v>1248.9900000000002</v>
      </c>
    </row>
    <row r="9" spans="1:11" ht="14.4" customHeight="1" x14ac:dyDescent="0.3">
      <c r="A9" s="661" t="s">
        <v>574</v>
      </c>
      <c r="B9" s="662" t="s">
        <v>575</v>
      </c>
      <c r="C9" s="663" t="s">
        <v>580</v>
      </c>
      <c r="D9" s="664" t="s">
        <v>4207</v>
      </c>
      <c r="E9" s="663" t="s">
        <v>7624</v>
      </c>
      <c r="F9" s="664" t="s">
        <v>7625</v>
      </c>
      <c r="G9" s="663" t="s">
        <v>6037</v>
      </c>
      <c r="H9" s="663" t="s">
        <v>6038</v>
      </c>
      <c r="I9" s="665">
        <v>2.4745454545454537</v>
      </c>
      <c r="J9" s="665">
        <v>280</v>
      </c>
      <c r="K9" s="666">
        <v>692.6</v>
      </c>
    </row>
    <row r="10" spans="1:11" ht="14.4" customHeight="1" x14ac:dyDescent="0.3">
      <c r="A10" s="661" t="s">
        <v>574</v>
      </c>
      <c r="B10" s="662" t="s">
        <v>575</v>
      </c>
      <c r="C10" s="663" t="s">
        <v>580</v>
      </c>
      <c r="D10" s="664" t="s">
        <v>4207</v>
      </c>
      <c r="E10" s="663" t="s">
        <v>7624</v>
      </c>
      <c r="F10" s="664" t="s">
        <v>7625</v>
      </c>
      <c r="G10" s="663" t="s">
        <v>6039</v>
      </c>
      <c r="H10" s="663" t="s">
        <v>6040</v>
      </c>
      <c r="I10" s="665">
        <v>3.9279999999999999</v>
      </c>
      <c r="J10" s="665">
        <v>240</v>
      </c>
      <c r="K10" s="666">
        <v>944</v>
      </c>
    </row>
    <row r="11" spans="1:11" ht="14.4" customHeight="1" x14ac:dyDescent="0.3">
      <c r="A11" s="661" t="s">
        <v>574</v>
      </c>
      <c r="B11" s="662" t="s">
        <v>575</v>
      </c>
      <c r="C11" s="663" t="s">
        <v>580</v>
      </c>
      <c r="D11" s="664" t="s">
        <v>4207</v>
      </c>
      <c r="E11" s="663" t="s">
        <v>7624</v>
      </c>
      <c r="F11" s="664" t="s">
        <v>7625</v>
      </c>
      <c r="G11" s="663" t="s">
        <v>6041</v>
      </c>
      <c r="H11" s="663" t="s">
        <v>6042</v>
      </c>
      <c r="I11" s="665">
        <v>132.93714285714287</v>
      </c>
      <c r="J11" s="665">
        <v>70</v>
      </c>
      <c r="K11" s="666">
        <v>9305.42</v>
      </c>
    </row>
    <row r="12" spans="1:11" ht="14.4" customHeight="1" x14ac:dyDescent="0.3">
      <c r="A12" s="661" t="s">
        <v>574</v>
      </c>
      <c r="B12" s="662" t="s">
        <v>575</v>
      </c>
      <c r="C12" s="663" t="s">
        <v>580</v>
      </c>
      <c r="D12" s="664" t="s">
        <v>4207</v>
      </c>
      <c r="E12" s="663" t="s">
        <v>7624</v>
      </c>
      <c r="F12" s="664" t="s">
        <v>7625</v>
      </c>
      <c r="G12" s="663" t="s">
        <v>6043</v>
      </c>
      <c r="H12" s="663" t="s">
        <v>6044</v>
      </c>
      <c r="I12" s="665">
        <v>8.52</v>
      </c>
      <c r="J12" s="665">
        <v>2</v>
      </c>
      <c r="K12" s="666">
        <v>17.04</v>
      </c>
    </row>
    <row r="13" spans="1:11" ht="14.4" customHeight="1" x14ac:dyDescent="0.3">
      <c r="A13" s="661" t="s">
        <v>574</v>
      </c>
      <c r="B13" s="662" t="s">
        <v>575</v>
      </c>
      <c r="C13" s="663" t="s">
        <v>580</v>
      </c>
      <c r="D13" s="664" t="s">
        <v>4207</v>
      </c>
      <c r="E13" s="663" t="s">
        <v>7624</v>
      </c>
      <c r="F13" s="664" t="s">
        <v>7625</v>
      </c>
      <c r="G13" s="663" t="s">
        <v>6045</v>
      </c>
      <c r="H13" s="663" t="s">
        <v>6046</v>
      </c>
      <c r="I13" s="665">
        <v>28.051666666666666</v>
      </c>
      <c r="J13" s="665">
        <v>148</v>
      </c>
      <c r="K13" s="666">
        <v>4154.3600000000006</v>
      </c>
    </row>
    <row r="14" spans="1:11" ht="14.4" customHeight="1" x14ac:dyDescent="0.3">
      <c r="A14" s="661" t="s">
        <v>574</v>
      </c>
      <c r="B14" s="662" t="s">
        <v>575</v>
      </c>
      <c r="C14" s="663" t="s">
        <v>580</v>
      </c>
      <c r="D14" s="664" t="s">
        <v>4207</v>
      </c>
      <c r="E14" s="663" t="s">
        <v>7624</v>
      </c>
      <c r="F14" s="664" t="s">
        <v>7625</v>
      </c>
      <c r="G14" s="663" t="s">
        <v>6047</v>
      </c>
      <c r="H14" s="663" t="s">
        <v>6048</v>
      </c>
      <c r="I14" s="665">
        <v>3.9525000000000001</v>
      </c>
      <c r="J14" s="665">
        <v>180</v>
      </c>
      <c r="K14" s="666">
        <v>712.3</v>
      </c>
    </row>
    <row r="15" spans="1:11" ht="14.4" customHeight="1" x14ac:dyDescent="0.3">
      <c r="A15" s="661" t="s">
        <v>574</v>
      </c>
      <c r="B15" s="662" t="s">
        <v>575</v>
      </c>
      <c r="C15" s="663" t="s">
        <v>580</v>
      </c>
      <c r="D15" s="664" t="s">
        <v>4207</v>
      </c>
      <c r="E15" s="663" t="s">
        <v>7624</v>
      </c>
      <c r="F15" s="664" t="s">
        <v>7625</v>
      </c>
      <c r="G15" s="663" t="s">
        <v>6047</v>
      </c>
      <c r="H15" s="663" t="s">
        <v>6049</v>
      </c>
      <c r="I15" s="665">
        <v>4.1074999999999999</v>
      </c>
      <c r="J15" s="665">
        <v>200</v>
      </c>
      <c r="K15" s="666">
        <v>821.5</v>
      </c>
    </row>
    <row r="16" spans="1:11" ht="14.4" customHeight="1" x14ac:dyDescent="0.3">
      <c r="A16" s="661" t="s">
        <v>574</v>
      </c>
      <c r="B16" s="662" t="s">
        <v>575</v>
      </c>
      <c r="C16" s="663" t="s">
        <v>580</v>
      </c>
      <c r="D16" s="664" t="s">
        <v>4207</v>
      </c>
      <c r="E16" s="663" t="s">
        <v>7624</v>
      </c>
      <c r="F16" s="664" t="s">
        <v>7625</v>
      </c>
      <c r="G16" s="663" t="s">
        <v>6050</v>
      </c>
      <c r="H16" s="663" t="s">
        <v>6051</v>
      </c>
      <c r="I16" s="665">
        <v>6.0625</v>
      </c>
      <c r="J16" s="665">
        <v>180</v>
      </c>
      <c r="K16" s="666">
        <v>1087.7</v>
      </c>
    </row>
    <row r="17" spans="1:11" ht="14.4" customHeight="1" x14ac:dyDescent="0.3">
      <c r="A17" s="661" t="s">
        <v>574</v>
      </c>
      <c r="B17" s="662" t="s">
        <v>575</v>
      </c>
      <c r="C17" s="663" t="s">
        <v>580</v>
      </c>
      <c r="D17" s="664" t="s">
        <v>4207</v>
      </c>
      <c r="E17" s="663" t="s">
        <v>7624</v>
      </c>
      <c r="F17" s="664" t="s">
        <v>7625</v>
      </c>
      <c r="G17" s="663" t="s">
        <v>6050</v>
      </c>
      <c r="H17" s="663" t="s">
        <v>6052</v>
      </c>
      <c r="I17" s="665">
        <v>6.25</v>
      </c>
      <c r="J17" s="665">
        <v>50</v>
      </c>
      <c r="K17" s="666">
        <v>312.5</v>
      </c>
    </row>
    <row r="18" spans="1:11" ht="14.4" customHeight="1" x14ac:dyDescent="0.3">
      <c r="A18" s="661" t="s">
        <v>574</v>
      </c>
      <c r="B18" s="662" t="s">
        <v>575</v>
      </c>
      <c r="C18" s="663" t="s">
        <v>580</v>
      </c>
      <c r="D18" s="664" t="s">
        <v>4207</v>
      </c>
      <c r="E18" s="663" t="s">
        <v>7624</v>
      </c>
      <c r="F18" s="664" t="s">
        <v>7625</v>
      </c>
      <c r="G18" s="663" t="s">
        <v>6053</v>
      </c>
      <c r="H18" s="663" t="s">
        <v>6054</v>
      </c>
      <c r="I18" s="665">
        <v>0.88</v>
      </c>
      <c r="J18" s="665">
        <v>3100</v>
      </c>
      <c r="K18" s="666">
        <v>2728</v>
      </c>
    </row>
    <row r="19" spans="1:11" ht="14.4" customHeight="1" x14ac:dyDescent="0.3">
      <c r="A19" s="661" t="s">
        <v>574</v>
      </c>
      <c r="B19" s="662" t="s">
        <v>575</v>
      </c>
      <c r="C19" s="663" t="s">
        <v>580</v>
      </c>
      <c r="D19" s="664" t="s">
        <v>4207</v>
      </c>
      <c r="E19" s="663" t="s">
        <v>7624</v>
      </c>
      <c r="F19" s="664" t="s">
        <v>7625</v>
      </c>
      <c r="G19" s="663" t="s">
        <v>6053</v>
      </c>
      <c r="H19" s="663" t="s">
        <v>6055</v>
      </c>
      <c r="I19" s="665">
        <v>0.88000000000000012</v>
      </c>
      <c r="J19" s="665">
        <v>2700</v>
      </c>
      <c r="K19" s="666">
        <v>2376</v>
      </c>
    </row>
    <row r="20" spans="1:11" ht="14.4" customHeight="1" x14ac:dyDescent="0.3">
      <c r="A20" s="661" t="s">
        <v>574</v>
      </c>
      <c r="B20" s="662" t="s">
        <v>575</v>
      </c>
      <c r="C20" s="663" t="s">
        <v>580</v>
      </c>
      <c r="D20" s="664" t="s">
        <v>4207</v>
      </c>
      <c r="E20" s="663" t="s">
        <v>7624</v>
      </c>
      <c r="F20" s="664" t="s">
        <v>7625</v>
      </c>
      <c r="G20" s="663" t="s">
        <v>6056</v>
      </c>
      <c r="H20" s="663" t="s">
        <v>6057</v>
      </c>
      <c r="I20" s="665">
        <v>1.4224999999999999</v>
      </c>
      <c r="J20" s="665">
        <v>1600</v>
      </c>
      <c r="K20" s="666">
        <v>2276.5100000000002</v>
      </c>
    </row>
    <row r="21" spans="1:11" ht="14.4" customHeight="1" x14ac:dyDescent="0.3">
      <c r="A21" s="661" t="s">
        <v>574</v>
      </c>
      <c r="B21" s="662" t="s">
        <v>575</v>
      </c>
      <c r="C21" s="663" t="s">
        <v>580</v>
      </c>
      <c r="D21" s="664" t="s">
        <v>4207</v>
      </c>
      <c r="E21" s="663" t="s">
        <v>7624</v>
      </c>
      <c r="F21" s="664" t="s">
        <v>7625</v>
      </c>
      <c r="G21" s="663" t="s">
        <v>6058</v>
      </c>
      <c r="H21" s="663" t="s">
        <v>6059</v>
      </c>
      <c r="I21" s="665">
        <v>0.14500000000000002</v>
      </c>
      <c r="J21" s="665">
        <v>200</v>
      </c>
      <c r="K21" s="666">
        <v>29</v>
      </c>
    </row>
    <row r="22" spans="1:11" ht="14.4" customHeight="1" x14ac:dyDescent="0.3">
      <c r="A22" s="661" t="s">
        <v>574</v>
      </c>
      <c r="B22" s="662" t="s">
        <v>575</v>
      </c>
      <c r="C22" s="663" t="s">
        <v>580</v>
      </c>
      <c r="D22" s="664" t="s">
        <v>4207</v>
      </c>
      <c r="E22" s="663" t="s">
        <v>7624</v>
      </c>
      <c r="F22" s="664" t="s">
        <v>7625</v>
      </c>
      <c r="G22" s="663" t="s">
        <v>6060</v>
      </c>
      <c r="H22" s="663" t="s">
        <v>6061</v>
      </c>
      <c r="I22" s="665">
        <v>129.26</v>
      </c>
      <c r="J22" s="665">
        <v>20</v>
      </c>
      <c r="K22" s="666">
        <v>2585.1999999999998</v>
      </c>
    </row>
    <row r="23" spans="1:11" ht="14.4" customHeight="1" x14ac:dyDescent="0.3">
      <c r="A23" s="661" t="s">
        <v>574</v>
      </c>
      <c r="B23" s="662" t="s">
        <v>575</v>
      </c>
      <c r="C23" s="663" t="s">
        <v>580</v>
      </c>
      <c r="D23" s="664" t="s">
        <v>4207</v>
      </c>
      <c r="E23" s="663" t="s">
        <v>7624</v>
      </c>
      <c r="F23" s="664" t="s">
        <v>7625</v>
      </c>
      <c r="G23" s="663" t="s">
        <v>6062</v>
      </c>
      <c r="H23" s="663" t="s">
        <v>6063</v>
      </c>
      <c r="I23" s="665">
        <v>86.38</v>
      </c>
      <c r="J23" s="665">
        <v>10</v>
      </c>
      <c r="K23" s="666">
        <v>863.8</v>
      </c>
    </row>
    <row r="24" spans="1:11" ht="14.4" customHeight="1" x14ac:dyDescent="0.3">
      <c r="A24" s="661" t="s">
        <v>574</v>
      </c>
      <c r="B24" s="662" t="s">
        <v>575</v>
      </c>
      <c r="C24" s="663" t="s">
        <v>580</v>
      </c>
      <c r="D24" s="664" t="s">
        <v>4207</v>
      </c>
      <c r="E24" s="663" t="s">
        <v>7624</v>
      </c>
      <c r="F24" s="664" t="s">
        <v>7625</v>
      </c>
      <c r="G24" s="663" t="s">
        <v>6064</v>
      </c>
      <c r="H24" s="663" t="s">
        <v>6065</v>
      </c>
      <c r="I24" s="665">
        <v>10.891818181818183</v>
      </c>
      <c r="J24" s="665">
        <v>900</v>
      </c>
      <c r="K24" s="666">
        <v>9808.630000000001</v>
      </c>
    </row>
    <row r="25" spans="1:11" ht="14.4" customHeight="1" x14ac:dyDescent="0.3">
      <c r="A25" s="661" t="s">
        <v>574</v>
      </c>
      <c r="B25" s="662" t="s">
        <v>575</v>
      </c>
      <c r="C25" s="663" t="s">
        <v>580</v>
      </c>
      <c r="D25" s="664" t="s">
        <v>4207</v>
      </c>
      <c r="E25" s="663" t="s">
        <v>7624</v>
      </c>
      <c r="F25" s="664" t="s">
        <v>7625</v>
      </c>
      <c r="G25" s="663" t="s">
        <v>6066</v>
      </c>
      <c r="H25" s="663" t="s">
        <v>6067</v>
      </c>
      <c r="I25" s="665">
        <v>233.8</v>
      </c>
      <c r="J25" s="665">
        <v>5</v>
      </c>
      <c r="K25" s="666">
        <v>1169</v>
      </c>
    </row>
    <row r="26" spans="1:11" ht="14.4" customHeight="1" x14ac:dyDescent="0.3">
      <c r="A26" s="661" t="s">
        <v>574</v>
      </c>
      <c r="B26" s="662" t="s">
        <v>575</v>
      </c>
      <c r="C26" s="663" t="s">
        <v>580</v>
      </c>
      <c r="D26" s="664" t="s">
        <v>4207</v>
      </c>
      <c r="E26" s="663" t="s">
        <v>7624</v>
      </c>
      <c r="F26" s="664" t="s">
        <v>7625</v>
      </c>
      <c r="G26" s="663" t="s">
        <v>6068</v>
      </c>
      <c r="H26" s="663" t="s">
        <v>6069</v>
      </c>
      <c r="I26" s="665">
        <v>61.211666666666666</v>
      </c>
      <c r="J26" s="665">
        <v>7</v>
      </c>
      <c r="K26" s="666">
        <v>428.49</v>
      </c>
    </row>
    <row r="27" spans="1:11" ht="14.4" customHeight="1" x14ac:dyDescent="0.3">
      <c r="A27" s="661" t="s">
        <v>574</v>
      </c>
      <c r="B27" s="662" t="s">
        <v>575</v>
      </c>
      <c r="C27" s="663" t="s">
        <v>580</v>
      </c>
      <c r="D27" s="664" t="s">
        <v>4207</v>
      </c>
      <c r="E27" s="663" t="s">
        <v>7624</v>
      </c>
      <c r="F27" s="664" t="s">
        <v>7625</v>
      </c>
      <c r="G27" s="663" t="s">
        <v>6070</v>
      </c>
      <c r="H27" s="663" t="s">
        <v>6071</v>
      </c>
      <c r="I27" s="665">
        <v>22.148888888888891</v>
      </c>
      <c r="J27" s="665">
        <v>350</v>
      </c>
      <c r="K27" s="666">
        <v>7752</v>
      </c>
    </row>
    <row r="28" spans="1:11" ht="14.4" customHeight="1" x14ac:dyDescent="0.3">
      <c r="A28" s="661" t="s">
        <v>574</v>
      </c>
      <c r="B28" s="662" t="s">
        <v>575</v>
      </c>
      <c r="C28" s="663" t="s">
        <v>580</v>
      </c>
      <c r="D28" s="664" t="s">
        <v>4207</v>
      </c>
      <c r="E28" s="663" t="s">
        <v>7624</v>
      </c>
      <c r="F28" s="664" t="s">
        <v>7625</v>
      </c>
      <c r="G28" s="663" t="s">
        <v>6072</v>
      </c>
      <c r="H28" s="663" t="s">
        <v>6073</v>
      </c>
      <c r="I28" s="665">
        <v>30.175000000000004</v>
      </c>
      <c r="J28" s="665">
        <v>401</v>
      </c>
      <c r="K28" s="666">
        <v>12100.42</v>
      </c>
    </row>
    <row r="29" spans="1:11" ht="14.4" customHeight="1" x14ac:dyDescent="0.3">
      <c r="A29" s="661" t="s">
        <v>574</v>
      </c>
      <c r="B29" s="662" t="s">
        <v>575</v>
      </c>
      <c r="C29" s="663" t="s">
        <v>580</v>
      </c>
      <c r="D29" s="664" t="s">
        <v>4207</v>
      </c>
      <c r="E29" s="663" t="s">
        <v>7624</v>
      </c>
      <c r="F29" s="664" t="s">
        <v>7625</v>
      </c>
      <c r="G29" s="663" t="s">
        <v>6074</v>
      </c>
      <c r="H29" s="663" t="s">
        <v>6075</v>
      </c>
      <c r="I29" s="665">
        <v>1.38</v>
      </c>
      <c r="J29" s="665">
        <v>700</v>
      </c>
      <c r="K29" s="666">
        <v>966</v>
      </c>
    </row>
    <row r="30" spans="1:11" ht="14.4" customHeight="1" x14ac:dyDescent="0.3">
      <c r="A30" s="661" t="s">
        <v>574</v>
      </c>
      <c r="B30" s="662" t="s">
        <v>575</v>
      </c>
      <c r="C30" s="663" t="s">
        <v>580</v>
      </c>
      <c r="D30" s="664" t="s">
        <v>4207</v>
      </c>
      <c r="E30" s="663" t="s">
        <v>7624</v>
      </c>
      <c r="F30" s="664" t="s">
        <v>7625</v>
      </c>
      <c r="G30" s="663" t="s">
        <v>6074</v>
      </c>
      <c r="H30" s="663" t="s">
        <v>6076</v>
      </c>
      <c r="I30" s="665">
        <v>1.38</v>
      </c>
      <c r="J30" s="665">
        <v>50</v>
      </c>
      <c r="K30" s="666">
        <v>69</v>
      </c>
    </row>
    <row r="31" spans="1:11" ht="14.4" customHeight="1" x14ac:dyDescent="0.3">
      <c r="A31" s="661" t="s">
        <v>574</v>
      </c>
      <c r="B31" s="662" t="s">
        <v>575</v>
      </c>
      <c r="C31" s="663" t="s">
        <v>580</v>
      </c>
      <c r="D31" s="664" t="s">
        <v>4207</v>
      </c>
      <c r="E31" s="663" t="s">
        <v>7624</v>
      </c>
      <c r="F31" s="664" t="s">
        <v>7625</v>
      </c>
      <c r="G31" s="663" t="s">
        <v>6077</v>
      </c>
      <c r="H31" s="663" t="s">
        <v>6078</v>
      </c>
      <c r="I31" s="665">
        <v>8.379999999999999</v>
      </c>
      <c r="J31" s="665">
        <v>100</v>
      </c>
      <c r="K31" s="666">
        <v>838</v>
      </c>
    </row>
    <row r="32" spans="1:11" ht="14.4" customHeight="1" x14ac:dyDescent="0.3">
      <c r="A32" s="661" t="s">
        <v>574</v>
      </c>
      <c r="B32" s="662" t="s">
        <v>575</v>
      </c>
      <c r="C32" s="663" t="s">
        <v>580</v>
      </c>
      <c r="D32" s="664" t="s">
        <v>4207</v>
      </c>
      <c r="E32" s="663" t="s">
        <v>7624</v>
      </c>
      <c r="F32" s="664" t="s">
        <v>7625</v>
      </c>
      <c r="G32" s="663" t="s">
        <v>6077</v>
      </c>
      <c r="H32" s="663" t="s">
        <v>6079</v>
      </c>
      <c r="I32" s="665">
        <v>8.59</v>
      </c>
      <c r="J32" s="665">
        <v>20</v>
      </c>
      <c r="K32" s="666">
        <v>171.8</v>
      </c>
    </row>
    <row r="33" spans="1:11" ht="14.4" customHeight="1" x14ac:dyDescent="0.3">
      <c r="A33" s="661" t="s">
        <v>574</v>
      </c>
      <c r="B33" s="662" t="s">
        <v>575</v>
      </c>
      <c r="C33" s="663" t="s">
        <v>580</v>
      </c>
      <c r="D33" s="664" t="s">
        <v>4207</v>
      </c>
      <c r="E33" s="663" t="s">
        <v>7624</v>
      </c>
      <c r="F33" s="664" t="s">
        <v>7625</v>
      </c>
      <c r="G33" s="663" t="s">
        <v>6080</v>
      </c>
      <c r="H33" s="663" t="s">
        <v>6081</v>
      </c>
      <c r="I33" s="665">
        <v>0.63111111111111107</v>
      </c>
      <c r="J33" s="665">
        <v>15000</v>
      </c>
      <c r="K33" s="666">
        <v>9350</v>
      </c>
    </row>
    <row r="34" spans="1:11" ht="14.4" customHeight="1" x14ac:dyDescent="0.3">
      <c r="A34" s="661" t="s">
        <v>574</v>
      </c>
      <c r="B34" s="662" t="s">
        <v>575</v>
      </c>
      <c r="C34" s="663" t="s">
        <v>580</v>
      </c>
      <c r="D34" s="664" t="s">
        <v>4207</v>
      </c>
      <c r="E34" s="663" t="s">
        <v>7624</v>
      </c>
      <c r="F34" s="664" t="s">
        <v>7625</v>
      </c>
      <c r="G34" s="663" t="s">
        <v>6080</v>
      </c>
      <c r="H34" s="663" t="s">
        <v>6082</v>
      </c>
      <c r="I34" s="665">
        <v>0.70666666666666667</v>
      </c>
      <c r="J34" s="665">
        <v>3500</v>
      </c>
      <c r="K34" s="666">
        <v>2460</v>
      </c>
    </row>
    <row r="35" spans="1:11" ht="14.4" customHeight="1" x14ac:dyDescent="0.3">
      <c r="A35" s="661" t="s">
        <v>574</v>
      </c>
      <c r="B35" s="662" t="s">
        <v>575</v>
      </c>
      <c r="C35" s="663" t="s">
        <v>580</v>
      </c>
      <c r="D35" s="664" t="s">
        <v>4207</v>
      </c>
      <c r="E35" s="663" t="s">
        <v>7624</v>
      </c>
      <c r="F35" s="664" t="s">
        <v>7625</v>
      </c>
      <c r="G35" s="663" t="s">
        <v>6083</v>
      </c>
      <c r="H35" s="663" t="s">
        <v>6084</v>
      </c>
      <c r="I35" s="665">
        <v>3.313333333333333</v>
      </c>
      <c r="J35" s="665">
        <v>300</v>
      </c>
      <c r="K35" s="666">
        <v>994</v>
      </c>
    </row>
    <row r="36" spans="1:11" ht="14.4" customHeight="1" x14ac:dyDescent="0.3">
      <c r="A36" s="661" t="s">
        <v>574</v>
      </c>
      <c r="B36" s="662" t="s">
        <v>575</v>
      </c>
      <c r="C36" s="663" t="s">
        <v>580</v>
      </c>
      <c r="D36" s="664" t="s">
        <v>4207</v>
      </c>
      <c r="E36" s="663" t="s">
        <v>7624</v>
      </c>
      <c r="F36" s="664" t="s">
        <v>7625</v>
      </c>
      <c r="G36" s="663" t="s">
        <v>6085</v>
      </c>
      <c r="H36" s="663" t="s">
        <v>6086</v>
      </c>
      <c r="I36" s="665">
        <v>0.44000000000000006</v>
      </c>
      <c r="J36" s="665">
        <v>2400</v>
      </c>
      <c r="K36" s="666">
        <v>1056</v>
      </c>
    </row>
    <row r="37" spans="1:11" ht="14.4" customHeight="1" x14ac:dyDescent="0.3">
      <c r="A37" s="661" t="s">
        <v>574</v>
      </c>
      <c r="B37" s="662" t="s">
        <v>575</v>
      </c>
      <c r="C37" s="663" t="s">
        <v>580</v>
      </c>
      <c r="D37" s="664" t="s">
        <v>4207</v>
      </c>
      <c r="E37" s="663" t="s">
        <v>7624</v>
      </c>
      <c r="F37" s="664" t="s">
        <v>7625</v>
      </c>
      <c r="G37" s="663" t="s">
        <v>6087</v>
      </c>
      <c r="H37" s="663" t="s">
        <v>6088</v>
      </c>
      <c r="I37" s="665">
        <v>0.33</v>
      </c>
      <c r="J37" s="665">
        <v>300</v>
      </c>
      <c r="K37" s="666">
        <v>99</v>
      </c>
    </row>
    <row r="38" spans="1:11" ht="14.4" customHeight="1" x14ac:dyDescent="0.3">
      <c r="A38" s="661" t="s">
        <v>574</v>
      </c>
      <c r="B38" s="662" t="s">
        <v>575</v>
      </c>
      <c r="C38" s="663" t="s">
        <v>580</v>
      </c>
      <c r="D38" s="664" t="s">
        <v>4207</v>
      </c>
      <c r="E38" s="663" t="s">
        <v>7624</v>
      </c>
      <c r="F38" s="664" t="s">
        <v>7625</v>
      </c>
      <c r="G38" s="663" t="s">
        <v>6089</v>
      </c>
      <c r="H38" s="663" t="s">
        <v>6090</v>
      </c>
      <c r="I38" s="665">
        <v>8.58</v>
      </c>
      <c r="J38" s="665">
        <v>132</v>
      </c>
      <c r="K38" s="666">
        <v>1132.56</v>
      </c>
    </row>
    <row r="39" spans="1:11" ht="14.4" customHeight="1" x14ac:dyDescent="0.3">
      <c r="A39" s="661" t="s">
        <v>574</v>
      </c>
      <c r="B39" s="662" t="s">
        <v>575</v>
      </c>
      <c r="C39" s="663" t="s">
        <v>580</v>
      </c>
      <c r="D39" s="664" t="s">
        <v>4207</v>
      </c>
      <c r="E39" s="663" t="s">
        <v>7624</v>
      </c>
      <c r="F39" s="664" t="s">
        <v>7625</v>
      </c>
      <c r="G39" s="663" t="s">
        <v>6091</v>
      </c>
      <c r="H39" s="663" t="s">
        <v>6092</v>
      </c>
      <c r="I39" s="665">
        <v>28.688181818181814</v>
      </c>
      <c r="J39" s="665">
        <v>29</v>
      </c>
      <c r="K39" s="666">
        <v>830.67</v>
      </c>
    </row>
    <row r="40" spans="1:11" ht="14.4" customHeight="1" x14ac:dyDescent="0.3">
      <c r="A40" s="661" t="s">
        <v>574</v>
      </c>
      <c r="B40" s="662" t="s">
        <v>575</v>
      </c>
      <c r="C40" s="663" t="s">
        <v>580</v>
      </c>
      <c r="D40" s="664" t="s">
        <v>4207</v>
      </c>
      <c r="E40" s="663" t="s">
        <v>7624</v>
      </c>
      <c r="F40" s="664" t="s">
        <v>7625</v>
      </c>
      <c r="G40" s="663" t="s">
        <v>6093</v>
      </c>
      <c r="H40" s="663" t="s">
        <v>6094</v>
      </c>
      <c r="I40" s="665">
        <v>1.292</v>
      </c>
      <c r="J40" s="665">
        <v>1900</v>
      </c>
      <c r="K40" s="666">
        <v>2453</v>
      </c>
    </row>
    <row r="41" spans="1:11" ht="14.4" customHeight="1" x14ac:dyDescent="0.3">
      <c r="A41" s="661" t="s">
        <v>574</v>
      </c>
      <c r="B41" s="662" t="s">
        <v>575</v>
      </c>
      <c r="C41" s="663" t="s">
        <v>580</v>
      </c>
      <c r="D41" s="664" t="s">
        <v>4207</v>
      </c>
      <c r="E41" s="663" t="s">
        <v>7624</v>
      </c>
      <c r="F41" s="664" t="s">
        <v>7625</v>
      </c>
      <c r="G41" s="663" t="s">
        <v>6093</v>
      </c>
      <c r="H41" s="663" t="s">
        <v>6095</v>
      </c>
      <c r="I41" s="665">
        <v>1.29</v>
      </c>
      <c r="J41" s="665">
        <v>2300</v>
      </c>
      <c r="K41" s="666">
        <v>2967</v>
      </c>
    </row>
    <row r="42" spans="1:11" ht="14.4" customHeight="1" x14ac:dyDescent="0.3">
      <c r="A42" s="661" t="s">
        <v>574</v>
      </c>
      <c r="B42" s="662" t="s">
        <v>575</v>
      </c>
      <c r="C42" s="663" t="s">
        <v>580</v>
      </c>
      <c r="D42" s="664" t="s">
        <v>4207</v>
      </c>
      <c r="E42" s="663" t="s">
        <v>7624</v>
      </c>
      <c r="F42" s="664" t="s">
        <v>7625</v>
      </c>
      <c r="G42" s="663" t="s">
        <v>6096</v>
      </c>
      <c r="H42" s="663" t="s">
        <v>6097</v>
      </c>
      <c r="I42" s="665">
        <v>1.1719999999999999</v>
      </c>
      <c r="J42" s="665">
        <v>1600</v>
      </c>
      <c r="K42" s="666">
        <v>1878</v>
      </c>
    </row>
    <row r="43" spans="1:11" ht="14.4" customHeight="1" x14ac:dyDescent="0.3">
      <c r="A43" s="661" t="s">
        <v>574</v>
      </c>
      <c r="B43" s="662" t="s">
        <v>575</v>
      </c>
      <c r="C43" s="663" t="s">
        <v>580</v>
      </c>
      <c r="D43" s="664" t="s">
        <v>4207</v>
      </c>
      <c r="E43" s="663" t="s">
        <v>7624</v>
      </c>
      <c r="F43" s="664" t="s">
        <v>7625</v>
      </c>
      <c r="G43" s="663" t="s">
        <v>6096</v>
      </c>
      <c r="H43" s="663" t="s">
        <v>6098</v>
      </c>
      <c r="I43" s="665">
        <v>1.17</v>
      </c>
      <c r="J43" s="665">
        <v>1600</v>
      </c>
      <c r="K43" s="666">
        <v>1872</v>
      </c>
    </row>
    <row r="44" spans="1:11" ht="14.4" customHeight="1" x14ac:dyDescent="0.3">
      <c r="A44" s="661" t="s">
        <v>574</v>
      </c>
      <c r="B44" s="662" t="s">
        <v>575</v>
      </c>
      <c r="C44" s="663" t="s">
        <v>580</v>
      </c>
      <c r="D44" s="664" t="s">
        <v>4207</v>
      </c>
      <c r="E44" s="663" t="s">
        <v>7624</v>
      </c>
      <c r="F44" s="664" t="s">
        <v>7625</v>
      </c>
      <c r="G44" s="663" t="s">
        <v>6099</v>
      </c>
      <c r="H44" s="663" t="s">
        <v>6100</v>
      </c>
      <c r="I44" s="665">
        <v>46</v>
      </c>
      <c r="J44" s="665">
        <v>6</v>
      </c>
      <c r="K44" s="666">
        <v>276</v>
      </c>
    </row>
    <row r="45" spans="1:11" ht="14.4" customHeight="1" x14ac:dyDescent="0.3">
      <c r="A45" s="661" t="s">
        <v>574</v>
      </c>
      <c r="B45" s="662" t="s">
        <v>575</v>
      </c>
      <c r="C45" s="663" t="s">
        <v>580</v>
      </c>
      <c r="D45" s="664" t="s">
        <v>4207</v>
      </c>
      <c r="E45" s="663" t="s">
        <v>7624</v>
      </c>
      <c r="F45" s="664" t="s">
        <v>7625</v>
      </c>
      <c r="G45" s="663" t="s">
        <v>6101</v>
      </c>
      <c r="H45" s="663" t="s">
        <v>6102</v>
      </c>
      <c r="I45" s="665">
        <v>98.38</v>
      </c>
      <c r="J45" s="665">
        <v>10</v>
      </c>
      <c r="K45" s="666">
        <v>983.8</v>
      </c>
    </row>
    <row r="46" spans="1:11" ht="14.4" customHeight="1" x14ac:dyDescent="0.3">
      <c r="A46" s="661" t="s">
        <v>574</v>
      </c>
      <c r="B46" s="662" t="s">
        <v>575</v>
      </c>
      <c r="C46" s="663" t="s">
        <v>580</v>
      </c>
      <c r="D46" s="664" t="s">
        <v>4207</v>
      </c>
      <c r="E46" s="663" t="s">
        <v>7624</v>
      </c>
      <c r="F46" s="664" t="s">
        <v>7625</v>
      </c>
      <c r="G46" s="663" t="s">
        <v>6103</v>
      </c>
      <c r="H46" s="663" t="s">
        <v>6104</v>
      </c>
      <c r="I46" s="665">
        <v>26.167999999999999</v>
      </c>
      <c r="J46" s="665">
        <v>6</v>
      </c>
      <c r="K46" s="666">
        <v>157</v>
      </c>
    </row>
    <row r="47" spans="1:11" ht="14.4" customHeight="1" x14ac:dyDescent="0.3">
      <c r="A47" s="661" t="s">
        <v>574</v>
      </c>
      <c r="B47" s="662" t="s">
        <v>575</v>
      </c>
      <c r="C47" s="663" t="s">
        <v>580</v>
      </c>
      <c r="D47" s="664" t="s">
        <v>4207</v>
      </c>
      <c r="E47" s="663" t="s">
        <v>7624</v>
      </c>
      <c r="F47" s="664" t="s">
        <v>7625</v>
      </c>
      <c r="G47" s="663" t="s">
        <v>6105</v>
      </c>
      <c r="H47" s="663" t="s">
        <v>6106</v>
      </c>
      <c r="I47" s="665">
        <v>283.02</v>
      </c>
      <c r="J47" s="665">
        <v>10</v>
      </c>
      <c r="K47" s="666">
        <v>2830.16</v>
      </c>
    </row>
    <row r="48" spans="1:11" ht="14.4" customHeight="1" x14ac:dyDescent="0.3">
      <c r="A48" s="661" t="s">
        <v>574</v>
      </c>
      <c r="B48" s="662" t="s">
        <v>575</v>
      </c>
      <c r="C48" s="663" t="s">
        <v>580</v>
      </c>
      <c r="D48" s="664" t="s">
        <v>4207</v>
      </c>
      <c r="E48" s="663" t="s">
        <v>7624</v>
      </c>
      <c r="F48" s="664" t="s">
        <v>7625</v>
      </c>
      <c r="G48" s="663" t="s">
        <v>6107</v>
      </c>
      <c r="H48" s="663" t="s">
        <v>6108</v>
      </c>
      <c r="I48" s="665">
        <v>26.369999999999997</v>
      </c>
      <c r="J48" s="665">
        <v>60</v>
      </c>
      <c r="K48" s="666">
        <v>1582.19</v>
      </c>
    </row>
    <row r="49" spans="1:11" ht="14.4" customHeight="1" x14ac:dyDescent="0.3">
      <c r="A49" s="661" t="s">
        <v>574</v>
      </c>
      <c r="B49" s="662" t="s">
        <v>575</v>
      </c>
      <c r="C49" s="663" t="s">
        <v>580</v>
      </c>
      <c r="D49" s="664" t="s">
        <v>4207</v>
      </c>
      <c r="E49" s="663" t="s">
        <v>7624</v>
      </c>
      <c r="F49" s="664" t="s">
        <v>7625</v>
      </c>
      <c r="G49" s="663" t="s">
        <v>6109</v>
      </c>
      <c r="H49" s="663" t="s">
        <v>6110</v>
      </c>
      <c r="I49" s="665">
        <v>95.61</v>
      </c>
      <c r="J49" s="665">
        <v>10</v>
      </c>
      <c r="K49" s="666">
        <v>956.06</v>
      </c>
    </row>
    <row r="50" spans="1:11" ht="14.4" customHeight="1" x14ac:dyDescent="0.3">
      <c r="A50" s="661" t="s">
        <v>574</v>
      </c>
      <c r="B50" s="662" t="s">
        <v>575</v>
      </c>
      <c r="C50" s="663" t="s">
        <v>580</v>
      </c>
      <c r="D50" s="664" t="s">
        <v>4207</v>
      </c>
      <c r="E50" s="663" t="s">
        <v>7624</v>
      </c>
      <c r="F50" s="664" t="s">
        <v>7625</v>
      </c>
      <c r="G50" s="663" t="s">
        <v>6111</v>
      </c>
      <c r="H50" s="663" t="s">
        <v>6112</v>
      </c>
      <c r="I50" s="665">
        <v>7.5100000000000007</v>
      </c>
      <c r="J50" s="665">
        <v>36</v>
      </c>
      <c r="K50" s="666">
        <v>270.36</v>
      </c>
    </row>
    <row r="51" spans="1:11" ht="14.4" customHeight="1" x14ac:dyDescent="0.3">
      <c r="A51" s="661" t="s">
        <v>574</v>
      </c>
      <c r="B51" s="662" t="s">
        <v>575</v>
      </c>
      <c r="C51" s="663" t="s">
        <v>580</v>
      </c>
      <c r="D51" s="664" t="s">
        <v>4207</v>
      </c>
      <c r="E51" s="663" t="s">
        <v>7624</v>
      </c>
      <c r="F51" s="664" t="s">
        <v>7625</v>
      </c>
      <c r="G51" s="663" t="s">
        <v>6113</v>
      </c>
      <c r="H51" s="663" t="s">
        <v>6114</v>
      </c>
      <c r="I51" s="665">
        <v>0.8553846153846153</v>
      </c>
      <c r="J51" s="665">
        <v>2500</v>
      </c>
      <c r="K51" s="666">
        <v>2139</v>
      </c>
    </row>
    <row r="52" spans="1:11" ht="14.4" customHeight="1" x14ac:dyDescent="0.3">
      <c r="A52" s="661" t="s">
        <v>574</v>
      </c>
      <c r="B52" s="662" t="s">
        <v>575</v>
      </c>
      <c r="C52" s="663" t="s">
        <v>580</v>
      </c>
      <c r="D52" s="664" t="s">
        <v>4207</v>
      </c>
      <c r="E52" s="663" t="s">
        <v>7624</v>
      </c>
      <c r="F52" s="664" t="s">
        <v>7625</v>
      </c>
      <c r="G52" s="663" t="s">
        <v>6115</v>
      </c>
      <c r="H52" s="663" t="s">
        <v>6116</v>
      </c>
      <c r="I52" s="665">
        <v>1.5174999999999998</v>
      </c>
      <c r="J52" s="665">
        <v>2100</v>
      </c>
      <c r="K52" s="666">
        <v>3186</v>
      </c>
    </row>
    <row r="53" spans="1:11" ht="14.4" customHeight="1" x14ac:dyDescent="0.3">
      <c r="A53" s="661" t="s">
        <v>574</v>
      </c>
      <c r="B53" s="662" t="s">
        <v>575</v>
      </c>
      <c r="C53" s="663" t="s">
        <v>580</v>
      </c>
      <c r="D53" s="664" t="s">
        <v>4207</v>
      </c>
      <c r="E53" s="663" t="s">
        <v>7624</v>
      </c>
      <c r="F53" s="664" t="s">
        <v>7625</v>
      </c>
      <c r="G53" s="663" t="s">
        <v>6117</v>
      </c>
      <c r="H53" s="663" t="s">
        <v>6118</v>
      </c>
      <c r="I53" s="665">
        <v>2.0641666666666665</v>
      </c>
      <c r="J53" s="665">
        <v>1900</v>
      </c>
      <c r="K53" s="666">
        <v>3920</v>
      </c>
    </row>
    <row r="54" spans="1:11" ht="14.4" customHeight="1" x14ac:dyDescent="0.3">
      <c r="A54" s="661" t="s">
        <v>574</v>
      </c>
      <c r="B54" s="662" t="s">
        <v>575</v>
      </c>
      <c r="C54" s="663" t="s">
        <v>580</v>
      </c>
      <c r="D54" s="664" t="s">
        <v>4207</v>
      </c>
      <c r="E54" s="663" t="s">
        <v>7624</v>
      </c>
      <c r="F54" s="664" t="s">
        <v>7625</v>
      </c>
      <c r="G54" s="663" t="s">
        <v>6119</v>
      </c>
      <c r="H54" s="663" t="s">
        <v>6120</v>
      </c>
      <c r="I54" s="665">
        <v>3.3609999999999998</v>
      </c>
      <c r="J54" s="665">
        <v>1050</v>
      </c>
      <c r="K54" s="666">
        <v>3528.77</v>
      </c>
    </row>
    <row r="55" spans="1:11" ht="14.4" customHeight="1" x14ac:dyDescent="0.3">
      <c r="A55" s="661" t="s">
        <v>574</v>
      </c>
      <c r="B55" s="662" t="s">
        <v>575</v>
      </c>
      <c r="C55" s="663" t="s">
        <v>580</v>
      </c>
      <c r="D55" s="664" t="s">
        <v>4207</v>
      </c>
      <c r="E55" s="663" t="s">
        <v>7624</v>
      </c>
      <c r="F55" s="664" t="s">
        <v>7625</v>
      </c>
      <c r="G55" s="663" t="s">
        <v>6121</v>
      </c>
      <c r="H55" s="663" t="s">
        <v>6122</v>
      </c>
      <c r="I55" s="665">
        <v>5.8771428571428572</v>
      </c>
      <c r="J55" s="665">
        <v>2300</v>
      </c>
      <c r="K55" s="666">
        <v>13517.8</v>
      </c>
    </row>
    <row r="56" spans="1:11" ht="14.4" customHeight="1" x14ac:dyDescent="0.3">
      <c r="A56" s="661" t="s">
        <v>574</v>
      </c>
      <c r="B56" s="662" t="s">
        <v>575</v>
      </c>
      <c r="C56" s="663" t="s">
        <v>580</v>
      </c>
      <c r="D56" s="664" t="s">
        <v>4207</v>
      </c>
      <c r="E56" s="663" t="s">
        <v>7624</v>
      </c>
      <c r="F56" s="664" t="s">
        <v>7625</v>
      </c>
      <c r="G56" s="663" t="s">
        <v>6123</v>
      </c>
      <c r="H56" s="663" t="s">
        <v>6124</v>
      </c>
      <c r="I56" s="665">
        <v>1300.5477777777778</v>
      </c>
      <c r="J56" s="665">
        <v>16</v>
      </c>
      <c r="K56" s="666">
        <v>20844.45</v>
      </c>
    </row>
    <row r="57" spans="1:11" ht="14.4" customHeight="1" x14ac:dyDescent="0.3">
      <c r="A57" s="661" t="s">
        <v>574</v>
      </c>
      <c r="B57" s="662" t="s">
        <v>575</v>
      </c>
      <c r="C57" s="663" t="s">
        <v>580</v>
      </c>
      <c r="D57" s="664" t="s">
        <v>4207</v>
      </c>
      <c r="E57" s="663" t="s">
        <v>7624</v>
      </c>
      <c r="F57" s="664" t="s">
        <v>7625</v>
      </c>
      <c r="G57" s="663" t="s">
        <v>6125</v>
      </c>
      <c r="H57" s="663" t="s">
        <v>6126</v>
      </c>
      <c r="I57" s="665">
        <v>1348.7850000000001</v>
      </c>
      <c r="J57" s="665">
        <v>10</v>
      </c>
      <c r="K57" s="666">
        <v>13487.869999999999</v>
      </c>
    </row>
    <row r="58" spans="1:11" ht="14.4" customHeight="1" x14ac:dyDescent="0.3">
      <c r="A58" s="661" t="s">
        <v>574</v>
      </c>
      <c r="B58" s="662" t="s">
        <v>575</v>
      </c>
      <c r="C58" s="663" t="s">
        <v>580</v>
      </c>
      <c r="D58" s="664" t="s">
        <v>4207</v>
      </c>
      <c r="E58" s="663" t="s">
        <v>7624</v>
      </c>
      <c r="F58" s="664" t="s">
        <v>7625</v>
      </c>
      <c r="G58" s="663" t="s">
        <v>6127</v>
      </c>
      <c r="H58" s="663" t="s">
        <v>6128</v>
      </c>
      <c r="I58" s="665">
        <v>733.68</v>
      </c>
      <c r="J58" s="665">
        <v>6</v>
      </c>
      <c r="K58" s="666">
        <v>4402.08</v>
      </c>
    </row>
    <row r="59" spans="1:11" ht="14.4" customHeight="1" x14ac:dyDescent="0.3">
      <c r="A59" s="661" t="s">
        <v>574</v>
      </c>
      <c r="B59" s="662" t="s">
        <v>575</v>
      </c>
      <c r="C59" s="663" t="s">
        <v>580</v>
      </c>
      <c r="D59" s="664" t="s">
        <v>4207</v>
      </c>
      <c r="E59" s="663" t="s">
        <v>7624</v>
      </c>
      <c r="F59" s="664" t="s">
        <v>7625</v>
      </c>
      <c r="G59" s="663" t="s">
        <v>6129</v>
      </c>
      <c r="H59" s="663" t="s">
        <v>6130</v>
      </c>
      <c r="I59" s="665">
        <v>1.5887500000000001</v>
      </c>
      <c r="J59" s="665">
        <v>300</v>
      </c>
      <c r="K59" s="666">
        <v>476.16000000000008</v>
      </c>
    </row>
    <row r="60" spans="1:11" ht="14.4" customHeight="1" x14ac:dyDescent="0.3">
      <c r="A60" s="661" t="s">
        <v>574</v>
      </c>
      <c r="B60" s="662" t="s">
        <v>575</v>
      </c>
      <c r="C60" s="663" t="s">
        <v>580</v>
      </c>
      <c r="D60" s="664" t="s">
        <v>4207</v>
      </c>
      <c r="E60" s="663" t="s">
        <v>7624</v>
      </c>
      <c r="F60" s="664" t="s">
        <v>7625</v>
      </c>
      <c r="G60" s="663" t="s">
        <v>6131</v>
      </c>
      <c r="H60" s="663" t="s">
        <v>6132</v>
      </c>
      <c r="I60" s="665">
        <v>58.53</v>
      </c>
      <c r="J60" s="665">
        <v>20</v>
      </c>
      <c r="K60" s="666">
        <v>1170.6399999999999</v>
      </c>
    </row>
    <row r="61" spans="1:11" ht="14.4" customHeight="1" x14ac:dyDescent="0.3">
      <c r="A61" s="661" t="s">
        <v>574</v>
      </c>
      <c r="B61" s="662" t="s">
        <v>575</v>
      </c>
      <c r="C61" s="663" t="s">
        <v>580</v>
      </c>
      <c r="D61" s="664" t="s">
        <v>4207</v>
      </c>
      <c r="E61" s="663" t="s">
        <v>7624</v>
      </c>
      <c r="F61" s="664" t="s">
        <v>7625</v>
      </c>
      <c r="G61" s="663" t="s">
        <v>6133</v>
      </c>
      <c r="H61" s="663" t="s">
        <v>6134</v>
      </c>
      <c r="I61" s="665">
        <v>112.82</v>
      </c>
      <c r="J61" s="665">
        <v>5</v>
      </c>
      <c r="K61" s="666">
        <v>564.08000000000004</v>
      </c>
    </row>
    <row r="62" spans="1:11" ht="14.4" customHeight="1" x14ac:dyDescent="0.3">
      <c r="A62" s="661" t="s">
        <v>574</v>
      </c>
      <c r="B62" s="662" t="s">
        <v>575</v>
      </c>
      <c r="C62" s="663" t="s">
        <v>580</v>
      </c>
      <c r="D62" s="664" t="s">
        <v>4207</v>
      </c>
      <c r="E62" s="663" t="s">
        <v>7624</v>
      </c>
      <c r="F62" s="664" t="s">
        <v>7625</v>
      </c>
      <c r="G62" s="663" t="s">
        <v>6135</v>
      </c>
      <c r="H62" s="663" t="s">
        <v>6136</v>
      </c>
      <c r="I62" s="665">
        <v>202.02500000000001</v>
      </c>
      <c r="J62" s="665">
        <v>50</v>
      </c>
      <c r="K62" s="666">
        <v>10101.15</v>
      </c>
    </row>
    <row r="63" spans="1:11" ht="14.4" customHeight="1" x14ac:dyDescent="0.3">
      <c r="A63" s="661" t="s">
        <v>574</v>
      </c>
      <c r="B63" s="662" t="s">
        <v>575</v>
      </c>
      <c r="C63" s="663" t="s">
        <v>580</v>
      </c>
      <c r="D63" s="664" t="s">
        <v>4207</v>
      </c>
      <c r="E63" s="663" t="s">
        <v>7624</v>
      </c>
      <c r="F63" s="664" t="s">
        <v>7625</v>
      </c>
      <c r="G63" s="663" t="s">
        <v>6137</v>
      </c>
      <c r="H63" s="663" t="s">
        <v>6138</v>
      </c>
      <c r="I63" s="665">
        <v>1331.0164285714288</v>
      </c>
      <c r="J63" s="665">
        <v>30</v>
      </c>
      <c r="K63" s="666">
        <v>39841.660000000003</v>
      </c>
    </row>
    <row r="64" spans="1:11" ht="14.4" customHeight="1" x14ac:dyDescent="0.3">
      <c r="A64" s="661" t="s">
        <v>574</v>
      </c>
      <c r="B64" s="662" t="s">
        <v>575</v>
      </c>
      <c r="C64" s="663" t="s">
        <v>580</v>
      </c>
      <c r="D64" s="664" t="s">
        <v>4207</v>
      </c>
      <c r="E64" s="663" t="s">
        <v>7624</v>
      </c>
      <c r="F64" s="664" t="s">
        <v>7625</v>
      </c>
      <c r="G64" s="663" t="s">
        <v>6139</v>
      </c>
      <c r="H64" s="663" t="s">
        <v>6140</v>
      </c>
      <c r="I64" s="665">
        <v>790.88</v>
      </c>
      <c r="J64" s="665">
        <v>1</v>
      </c>
      <c r="K64" s="666">
        <v>790.88</v>
      </c>
    </row>
    <row r="65" spans="1:11" ht="14.4" customHeight="1" x14ac:dyDescent="0.3">
      <c r="A65" s="661" t="s">
        <v>574</v>
      </c>
      <c r="B65" s="662" t="s">
        <v>575</v>
      </c>
      <c r="C65" s="663" t="s">
        <v>580</v>
      </c>
      <c r="D65" s="664" t="s">
        <v>4207</v>
      </c>
      <c r="E65" s="663" t="s">
        <v>7624</v>
      </c>
      <c r="F65" s="664" t="s">
        <v>7625</v>
      </c>
      <c r="G65" s="663" t="s">
        <v>6141</v>
      </c>
      <c r="H65" s="663" t="s">
        <v>6142</v>
      </c>
      <c r="I65" s="665">
        <v>12.5</v>
      </c>
      <c r="J65" s="665">
        <v>800</v>
      </c>
      <c r="K65" s="666">
        <v>10018.64</v>
      </c>
    </row>
    <row r="66" spans="1:11" ht="14.4" customHeight="1" x14ac:dyDescent="0.3">
      <c r="A66" s="661" t="s">
        <v>574</v>
      </c>
      <c r="B66" s="662" t="s">
        <v>575</v>
      </c>
      <c r="C66" s="663" t="s">
        <v>580</v>
      </c>
      <c r="D66" s="664" t="s">
        <v>4207</v>
      </c>
      <c r="E66" s="663" t="s">
        <v>7624</v>
      </c>
      <c r="F66" s="664" t="s">
        <v>7625</v>
      </c>
      <c r="G66" s="663" t="s">
        <v>6143</v>
      </c>
      <c r="H66" s="663" t="s">
        <v>6144</v>
      </c>
      <c r="I66" s="665">
        <v>129.19999999999999</v>
      </c>
      <c r="J66" s="665">
        <v>24</v>
      </c>
      <c r="K66" s="666">
        <v>3100.8599999999997</v>
      </c>
    </row>
    <row r="67" spans="1:11" ht="14.4" customHeight="1" x14ac:dyDescent="0.3">
      <c r="A67" s="661" t="s">
        <v>574</v>
      </c>
      <c r="B67" s="662" t="s">
        <v>575</v>
      </c>
      <c r="C67" s="663" t="s">
        <v>580</v>
      </c>
      <c r="D67" s="664" t="s">
        <v>4207</v>
      </c>
      <c r="E67" s="663" t="s">
        <v>7624</v>
      </c>
      <c r="F67" s="664" t="s">
        <v>7625</v>
      </c>
      <c r="G67" s="663" t="s">
        <v>6145</v>
      </c>
      <c r="H67" s="663" t="s">
        <v>6146</v>
      </c>
      <c r="I67" s="665">
        <v>0.32</v>
      </c>
      <c r="J67" s="665">
        <v>50</v>
      </c>
      <c r="K67" s="666">
        <v>15.95</v>
      </c>
    </row>
    <row r="68" spans="1:11" ht="14.4" customHeight="1" x14ac:dyDescent="0.3">
      <c r="A68" s="661" t="s">
        <v>574</v>
      </c>
      <c r="B68" s="662" t="s">
        <v>575</v>
      </c>
      <c r="C68" s="663" t="s">
        <v>580</v>
      </c>
      <c r="D68" s="664" t="s">
        <v>4207</v>
      </c>
      <c r="E68" s="663" t="s">
        <v>7624</v>
      </c>
      <c r="F68" s="664" t="s">
        <v>7625</v>
      </c>
      <c r="G68" s="663" t="s">
        <v>6147</v>
      </c>
      <c r="H68" s="663" t="s">
        <v>6148</v>
      </c>
      <c r="I68" s="665">
        <v>4.79</v>
      </c>
      <c r="J68" s="665">
        <v>396</v>
      </c>
      <c r="K68" s="666">
        <v>1897.56</v>
      </c>
    </row>
    <row r="69" spans="1:11" ht="14.4" customHeight="1" x14ac:dyDescent="0.3">
      <c r="A69" s="661" t="s">
        <v>574</v>
      </c>
      <c r="B69" s="662" t="s">
        <v>575</v>
      </c>
      <c r="C69" s="663" t="s">
        <v>580</v>
      </c>
      <c r="D69" s="664" t="s">
        <v>4207</v>
      </c>
      <c r="E69" s="663" t="s">
        <v>7624</v>
      </c>
      <c r="F69" s="664" t="s">
        <v>7625</v>
      </c>
      <c r="G69" s="663" t="s">
        <v>6149</v>
      </c>
      <c r="H69" s="663" t="s">
        <v>6150</v>
      </c>
      <c r="I69" s="665">
        <v>170.63</v>
      </c>
      <c r="J69" s="665">
        <v>17</v>
      </c>
      <c r="K69" s="666">
        <v>2900.66</v>
      </c>
    </row>
    <row r="70" spans="1:11" ht="14.4" customHeight="1" x14ac:dyDescent="0.3">
      <c r="A70" s="661" t="s">
        <v>574</v>
      </c>
      <c r="B70" s="662" t="s">
        <v>575</v>
      </c>
      <c r="C70" s="663" t="s">
        <v>580</v>
      </c>
      <c r="D70" s="664" t="s">
        <v>4207</v>
      </c>
      <c r="E70" s="663" t="s">
        <v>7624</v>
      </c>
      <c r="F70" s="664" t="s">
        <v>7625</v>
      </c>
      <c r="G70" s="663" t="s">
        <v>6151</v>
      </c>
      <c r="H70" s="663" t="s">
        <v>6152</v>
      </c>
      <c r="I70" s="665">
        <v>69</v>
      </c>
      <c r="J70" s="665">
        <v>10</v>
      </c>
      <c r="K70" s="666">
        <v>690</v>
      </c>
    </row>
    <row r="71" spans="1:11" ht="14.4" customHeight="1" x14ac:dyDescent="0.3">
      <c r="A71" s="661" t="s">
        <v>574</v>
      </c>
      <c r="B71" s="662" t="s">
        <v>575</v>
      </c>
      <c r="C71" s="663" t="s">
        <v>580</v>
      </c>
      <c r="D71" s="664" t="s">
        <v>4207</v>
      </c>
      <c r="E71" s="663" t="s">
        <v>7624</v>
      </c>
      <c r="F71" s="664" t="s">
        <v>7625</v>
      </c>
      <c r="G71" s="663" t="s">
        <v>6153</v>
      </c>
      <c r="H71" s="663" t="s">
        <v>6154</v>
      </c>
      <c r="I71" s="665">
        <v>749.27</v>
      </c>
      <c r="J71" s="665">
        <v>9</v>
      </c>
      <c r="K71" s="666">
        <v>6743.4299999999994</v>
      </c>
    </row>
    <row r="72" spans="1:11" ht="14.4" customHeight="1" x14ac:dyDescent="0.3">
      <c r="A72" s="661" t="s">
        <v>574</v>
      </c>
      <c r="B72" s="662" t="s">
        <v>575</v>
      </c>
      <c r="C72" s="663" t="s">
        <v>580</v>
      </c>
      <c r="D72" s="664" t="s">
        <v>4207</v>
      </c>
      <c r="E72" s="663" t="s">
        <v>7624</v>
      </c>
      <c r="F72" s="664" t="s">
        <v>7625</v>
      </c>
      <c r="G72" s="663" t="s">
        <v>6155</v>
      </c>
      <c r="H72" s="663" t="s">
        <v>6156</v>
      </c>
      <c r="I72" s="665">
        <v>7.1</v>
      </c>
      <c r="J72" s="665">
        <v>4</v>
      </c>
      <c r="K72" s="666">
        <v>28.4</v>
      </c>
    </row>
    <row r="73" spans="1:11" ht="14.4" customHeight="1" x14ac:dyDescent="0.3">
      <c r="A73" s="661" t="s">
        <v>574</v>
      </c>
      <c r="B73" s="662" t="s">
        <v>575</v>
      </c>
      <c r="C73" s="663" t="s">
        <v>580</v>
      </c>
      <c r="D73" s="664" t="s">
        <v>4207</v>
      </c>
      <c r="E73" s="663" t="s">
        <v>7624</v>
      </c>
      <c r="F73" s="664" t="s">
        <v>7625</v>
      </c>
      <c r="G73" s="663" t="s">
        <v>6157</v>
      </c>
      <c r="H73" s="663" t="s">
        <v>6158</v>
      </c>
      <c r="I73" s="665">
        <v>784.95749999999998</v>
      </c>
      <c r="J73" s="665">
        <v>7</v>
      </c>
      <c r="K73" s="666">
        <v>5494.71</v>
      </c>
    </row>
    <row r="74" spans="1:11" ht="14.4" customHeight="1" x14ac:dyDescent="0.3">
      <c r="A74" s="661" t="s">
        <v>574</v>
      </c>
      <c r="B74" s="662" t="s">
        <v>575</v>
      </c>
      <c r="C74" s="663" t="s">
        <v>580</v>
      </c>
      <c r="D74" s="664" t="s">
        <v>4207</v>
      </c>
      <c r="E74" s="663" t="s">
        <v>7624</v>
      </c>
      <c r="F74" s="664" t="s">
        <v>7625</v>
      </c>
      <c r="G74" s="663" t="s">
        <v>6159</v>
      </c>
      <c r="H74" s="663" t="s">
        <v>6160</v>
      </c>
      <c r="I74" s="665">
        <v>713.59500000000003</v>
      </c>
      <c r="J74" s="665">
        <v>7</v>
      </c>
      <c r="K74" s="666">
        <v>4995.1500000000005</v>
      </c>
    </row>
    <row r="75" spans="1:11" ht="14.4" customHeight="1" x14ac:dyDescent="0.3">
      <c r="A75" s="661" t="s">
        <v>574</v>
      </c>
      <c r="B75" s="662" t="s">
        <v>575</v>
      </c>
      <c r="C75" s="663" t="s">
        <v>580</v>
      </c>
      <c r="D75" s="664" t="s">
        <v>4207</v>
      </c>
      <c r="E75" s="663" t="s">
        <v>7624</v>
      </c>
      <c r="F75" s="664" t="s">
        <v>7625</v>
      </c>
      <c r="G75" s="663" t="s">
        <v>6161</v>
      </c>
      <c r="H75" s="663" t="s">
        <v>6162</v>
      </c>
      <c r="I75" s="665">
        <v>927.67</v>
      </c>
      <c r="J75" s="665">
        <v>14</v>
      </c>
      <c r="K75" s="666">
        <v>12987.380000000001</v>
      </c>
    </row>
    <row r="76" spans="1:11" ht="14.4" customHeight="1" x14ac:dyDescent="0.3">
      <c r="A76" s="661" t="s">
        <v>574</v>
      </c>
      <c r="B76" s="662" t="s">
        <v>575</v>
      </c>
      <c r="C76" s="663" t="s">
        <v>580</v>
      </c>
      <c r="D76" s="664" t="s">
        <v>4207</v>
      </c>
      <c r="E76" s="663" t="s">
        <v>7624</v>
      </c>
      <c r="F76" s="664" t="s">
        <v>7625</v>
      </c>
      <c r="G76" s="663" t="s">
        <v>6163</v>
      </c>
      <c r="H76" s="663" t="s">
        <v>6164</v>
      </c>
      <c r="I76" s="665">
        <v>1106.0550000000001</v>
      </c>
      <c r="J76" s="665">
        <v>9</v>
      </c>
      <c r="K76" s="666">
        <v>9954.5199999999986</v>
      </c>
    </row>
    <row r="77" spans="1:11" ht="14.4" customHeight="1" x14ac:dyDescent="0.3">
      <c r="A77" s="661" t="s">
        <v>574</v>
      </c>
      <c r="B77" s="662" t="s">
        <v>575</v>
      </c>
      <c r="C77" s="663" t="s">
        <v>580</v>
      </c>
      <c r="D77" s="664" t="s">
        <v>4207</v>
      </c>
      <c r="E77" s="663" t="s">
        <v>7624</v>
      </c>
      <c r="F77" s="664" t="s">
        <v>7625</v>
      </c>
      <c r="G77" s="663" t="s">
        <v>6165</v>
      </c>
      <c r="H77" s="663" t="s">
        <v>6166</v>
      </c>
      <c r="I77" s="665">
        <v>8.2799999999999994</v>
      </c>
      <c r="J77" s="665">
        <v>2</v>
      </c>
      <c r="K77" s="666">
        <v>16.559999999999999</v>
      </c>
    </row>
    <row r="78" spans="1:11" ht="14.4" customHeight="1" x14ac:dyDescent="0.3">
      <c r="A78" s="661" t="s">
        <v>574</v>
      </c>
      <c r="B78" s="662" t="s">
        <v>575</v>
      </c>
      <c r="C78" s="663" t="s">
        <v>580</v>
      </c>
      <c r="D78" s="664" t="s">
        <v>4207</v>
      </c>
      <c r="E78" s="663" t="s">
        <v>7624</v>
      </c>
      <c r="F78" s="664" t="s">
        <v>7625</v>
      </c>
      <c r="G78" s="663" t="s">
        <v>6167</v>
      </c>
      <c r="H78" s="663" t="s">
        <v>6168</v>
      </c>
      <c r="I78" s="665">
        <v>5.92</v>
      </c>
      <c r="J78" s="665">
        <v>4</v>
      </c>
      <c r="K78" s="666">
        <v>23.68</v>
      </c>
    </row>
    <row r="79" spans="1:11" ht="14.4" customHeight="1" x14ac:dyDescent="0.3">
      <c r="A79" s="661" t="s">
        <v>574</v>
      </c>
      <c r="B79" s="662" t="s">
        <v>575</v>
      </c>
      <c r="C79" s="663" t="s">
        <v>580</v>
      </c>
      <c r="D79" s="664" t="s">
        <v>4207</v>
      </c>
      <c r="E79" s="663" t="s">
        <v>7624</v>
      </c>
      <c r="F79" s="664" t="s">
        <v>7625</v>
      </c>
      <c r="G79" s="663" t="s">
        <v>6169</v>
      </c>
      <c r="H79" s="663" t="s">
        <v>6170</v>
      </c>
      <c r="I79" s="665">
        <v>34.79</v>
      </c>
      <c r="J79" s="665">
        <v>50</v>
      </c>
      <c r="K79" s="666">
        <v>1739.5</v>
      </c>
    </row>
    <row r="80" spans="1:11" ht="14.4" customHeight="1" x14ac:dyDescent="0.3">
      <c r="A80" s="661" t="s">
        <v>574</v>
      </c>
      <c r="B80" s="662" t="s">
        <v>575</v>
      </c>
      <c r="C80" s="663" t="s">
        <v>580</v>
      </c>
      <c r="D80" s="664" t="s">
        <v>4207</v>
      </c>
      <c r="E80" s="663" t="s">
        <v>7624</v>
      </c>
      <c r="F80" s="664" t="s">
        <v>7625</v>
      </c>
      <c r="G80" s="663" t="s">
        <v>6171</v>
      </c>
      <c r="H80" s="663" t="s">
        <v>6172</v>
      </c>
      <c r="I80" s="665">
        <v>67.319999999999993</v>
      </c>
      <c r="J80" s="665">
        <v>105</v>
      </c>
      <c r="K80" s="666">
        <v>7068.75</v>
      </c>
    </row>
    <row r="81" spans="1:11" ht="14.4" customHeight="1" x14ac:dyDescent="0.3">
      <c r="A81" s="661" t="s">
        <v>574</v>
      </c>
      <c r="B81" s="662" t="s">
        <v>575</v>
      </c>
      <c r="C81" s="663" t="s">
        <v>580</v>
      </c>
      <c r="D81" s="664" t="s">
        <v>4207</v>
      </c>
      <c r="E81" s="663" t="s">
        <v>7624</v>
      </c>
      <c r="F81" s="664" t="s">
        <v>7625</v>
      </c>
      <c r="G81" s="663" t="s">
        <v>6173</v>
      </c>
      <c r="H81" s="663" t="s">
        <v>6174</v>
      </c>
      <c r="I81" s="665">
        <v>235.13</v>
      </c>
      <c r="J81" s="665">
        <v>10</v>
      </c>
      <c r="K81" s="666">
        <v>2351.3000000000002</v>
      </c>
    </row>
    <row r="82" spans="1:11" ht="14.4" customHeight="1" x14ac:dyDescent="0.3">
      <c r="A82" s="661" t="s">
        <v>574</v>
      </c>
      <c r="B82" s="662" t="s">
        <v>575</v>
      </c>
      <c r="C82" s="663" t="s">
        <v>580</v>
      </c>
      <c r="D82" s="664" t="s">
        <v>4207</v>
      </c>
      <c r="E82" s="663" t="s">
        <v>7624</v>
      </c>
      <c r="F82" s="664" t="s">
        <v>7625</v>
      </c>
      <c r="G82" s="663" t="s">
        <v>6175</v>
      </c>
      <c r="H82" s="663" t="s">
        <v>6176</v>
      </c>
      <c r="I82" s="665">
        <v>82.08</v>
      </c>
      <c r="J82" s="665">
        <v>10</v>
      </c>
      <c r="K82" s="666">
        <v>820.8</v>
      </c>
    </row>
    <row r="83" spans="1:11" ht="14.4" customHeight="1" x14ac:dyDescent="0.3">
      <c r="A83" s="661" t="s">
        <v>574</v>
      </c>
      <c r="B83" s="662" t="s">
        <v>575</v>
      </c>
      <c r="C83" s="663" t="s">
        <v>580</v>
      </c>
      <c r="D83" s="664" t="s">
        <v>4207</v>
      </c>
      <c r="E83" s="663" t="s">
        <v>7624</v>
      </c>
      <c r="F83" s="664" t="s">
        <v>7625</v>
      </c>
      <c r="G83" s="663" t="s">
        <v>6177</v>
      </c>
      <c r="H83" s="663" t="s">
        <v>6178</v>
      </c>
      <c r="I83" s="665">
        <v>269.32</v>
      </c>
      <c r="J83" s="665">
        <v>15</v>
      </c>
      <c r="K83" s="666">
        <v>4039.87</v>
      </c>
    </row>
    <row r="84" spans="1:11" ht="14.4" customHeight="1" x14ac:dyDescent="0.3">
      <c r="A84" s="661" t="s">
        <v>574</v>
      </c>
      <c r="B84" s="662" t="s">
        <v>575</v>
      </c>
      <c r="C84" s="663" t="s">
        <v>580</v>
      </c>
      <c r="D84" s="664" t="s">
        <v>4207</v>
      </c>
      <c r="E84" s="663" t="s">
        <v>7624</v>
      </c>
      <c r="F84" s="664" t="s">
        <v>7625</v>
      </c>
      <c r="G84" s="663" t="s">
        <v>6179</v>
      </c>
      <c r="H84" s="663" t="s">
        <v>6180</v>
      </c>
      <c r="I84" s="665">
        <v>656.64</v>
      </c>
      <c r="J84" s="665">
        <v>8</v>
      </c>
      <c r="K84" s="666">
        <v>5253.12</v>
      </c>
    </row>
    <row r="85" spans="1:11" ht="14.4" customHeight="1" x14ac:dyDescent="0.3">
      <c r="A85" s="661" t="s">
        <v>574</v>
      </c>
      <c r="B85" s="662" t="s">
        <v>575</v>
      </c>
      <c r="C85" s="663" t="s">
        <v>580</v>
      </c>
      <c r="D85" s="664" t="s">
        <v>4207</v>
      </c>
      <c r="E85" s="663" t="s">
        <v>7624</v>
      </c>
      <c r="F85" s="664" t="s">
        <v>7625</v>
      </c>
      <c r="G85" s="663" t="s">
        <v>6179</v>
      </c>
      <c r="H85" s="663" t="s">
        <v>6181</v>
      </c>
      <c r="I85" s="665">
        <v>656.64</v>
      </c>
      <c r="J85" s="665">
        <v>2</v>
      </c>
      <c r="K85" s="666">
        <v>1313.28</v>
      </c>
    </row>
    <row r="86" spans="1:11" ht="14.4" customHeight="1" x14ac:dyDescent="0.3">
      <c r="A86" s="661" t="s">
        <v>574</v>
      </c>
      <c r="B86" s="662" t="s">
        <v>575</v>
      </c>
      <c r="C86" s="663" t="s">
        <v>580</v>
      </c>
      <c r="D86" s="664" t="s">
        <v>4207</v>
      </c>
      <c r="E86" s="663" t="s">
        <v>7624</v>
      </c>
      <c r="F86" s="664" t="s">
        <v>7625</v>
      </c>
      <c r="G86" s="663" t="s">
        <v>6182</v>
      </c>
      <c r="H86" s="663" t="s">
        <v>6183</v>
      </c>
      <c r="I86" s="665">
        <v>431.93</v>
      </c>
      <c r="J86" s="665">
        <v>1</v>
      </c>
      <c r="K86" s="666">
        <v>431.93</v>
      </c>
    </row>
    <row r="87" spans="1:11" ht="14.4" customHeight="1" x14ac:dyDescent="0.3">
      <c r="A87" s="661" t="s">
        <v>574</v>
      </c>
      <c r="B87" s="662" t="s">
        <v>575</v>
      </c>
      <c r="C87" s="663" t="s">
        <v>580</v>
      </c>
      <c r="D87" s="664" t="s">
        <v>4207</v>
      </c>
      <c r="E87" s="663" t="s">
        <v>7624</v>
      </c>
      <c r="F87" s="664" t="s">
        <v>7625</v>
      </c>
      <c r="G87" s="663" t="s">
        <v>6184</v>
      </c>
      <c r="H87" s="663" t="s">
        <v>6185</v>
      </c>
      <c r="I87" s="665">
        <v>79.209999999999994</v>
      </c>
      <c r="J87" s="665">
        <v>20</v>
      </c>
      <c r="K87" s="666">
        <v>1584.12</v>
      </c>
    </row>
    <row r="88" spans="1:11" ht="14.4" customHeight="1" x14ac:dyDescent="0.3">
      <c r="A88" s="661" t="s">
        <v>574</v>
      </c>
      <c r="B88" s="662" t="s">
        <v>575</v>
      </c>
      <c r="C88" s="663" t="s">
        <v>580</v>
      </c>
      <c r="D88" s="664" t="s">
        <v>4207</v>
      </c>
      <c r="E88" s="663" t="s">
        <v>7624</v>
      </c>
      <c r="F88" s="664" t="s">
        <v>7625</v>
      </c>
      <c r="G88" s="663" t="s">
        <v>6186</v>
      </c>
      <c r="H88" s="663" t="s">
        <v>6187</v>
      </c>
      <c r="I88" s="665">
        <v>1868.75</v>
      </c>
      <c r="J88" s="665">
        <v>4</v>
      </c>
      <c r="K88" s="666">
        <v>7475</v>
      </c>
    </row>
    <row r="89" spans="1:11" ht="14.4" customHeight="1" x14ac:dyDescent="0.3">
      <c r="A89" s="661" t="s">
        <v>574</v>
      </c>
      <c r="B89" s="662" t="s">
        <v>575</v>
      </c>
      <c r="C89" s="663" t="s">
        <v>580</v>
      </c>
      <c r="D89" s="664" t="s">
        <v>4207</v>
      </c>
      <c r="E89" s="663" t="s">
        <v>7624</v>
      </c>
      <c r="F89" s="664" t="s">
        <v>7625</v>
      </c>
      <c r="G89" s="663" t="s">
        <v>6188</v>
      </c>
      <c r="H89" s="663" t="s">
        <v>6189</v>
      </c>
      <c r="I89" s="665">
        <v>309.12</v>
      </c>
      <c r="J89" s="665">
        <v>5</v>
      </c>
      <c r="K89" s="666">
        <v>1545.6</v>
      </c>
    </row>
    <row r="90" spans="1:11" ht="14.4" customHeight="1" x14ac:dyDescent="0.3">
      <c r="A90" s="661" t="s">
        <v>574</v>
      </c>
      <c r="B90" s="662" t="s">
        <v>575</v>
      </c>
      <c r="C90" s="663" t="s">
        <v>580</v>
      </c>
      <c r="D90" s="664" t="s">
        <v>4207</v>
      </c>
      <c r="E90" s="663" t="s">
        <v>7624</v>
      </c>
      <c r="F90" s="664" t="s">
        <v>7625</v>
      </c>
      <c r="G90" s="663" t="s">
        <v>6190</v>
      </c>
      <c r="H90" s="663" t="s">
        <v>6191</v>
      </c>
      <c r="I90" s="665">
        <v>123.05</v>
      </c>
      <c r="J90" s="665">
        <v>10</v>
      </c>
      <c r="K90" s="666">
        <v>1230.5</v>
      </c>
    </row>
    <row r="91" spans="1:11" ht="14.4" customHeight="1" x14ac:dyDescent="0.3">
      <c r="A91" s="661" t="s">
        <v>574</v>
      </c>
      <c r="B91" s="662" t="s">
        <v>575</v>
      </c>
      <c r="C91" s="663" t="s">
        <v>580</v>
      </c>
      <c r="D91" s="664" t="s">
        <v>4207</v>
      </c>
      <c r="E91" s="663" t="s">
        <v>7624</v>
      </c>
      <c r="F91" s="664" t="s">
        <v>7625</v>
      </c>
      <c r="G91" s="663" t="s">
        <v>6192</v>
      </c>
      <c r="H91" s="663" t="s">
        <v>6193</v>
      </c>
      <c r="I91" s="665">
        <v>1319</v>
      </c>
      <c r="J91" s="665">
        <v>2</v>
      </c>
      <c r="K91" s="666">
        <v>2638</v>
      </c>
    </row>
    <row r="92" spans="1:11" ht="14.4" customHeight="1" x14ac:dyDescent="0.3">
      <c r="A92" s="661" t="s">
        <v>574</v>
      </c>
      <c r="B92" s="662" t="s">
        <v>575</v>
      </c>
      <c r="C92" s="663" t="s">
        <v>580</v>
      </c>
      <c r="D92" s="664" t="s">
        <v>4207</v>
      </c>
      <c r="E92" s="663" t="s">
        <v>7624</v>
      </c>
      <c r="F92" s="664" t="s">
        <v>7625</v>
      </c>
      <c r="G92" s="663" t="s">
        <v>6194</v>
      </c>
      <c r="H92" s="663" t="s">
        <v>6195</v>
      </c>
      <c r="I92" s="665">
        <v>48.22</v>
      </c>
      <c r="J92" s="665">
        <v>10</v>
      </c>
      <c r="K92" s="666">
        <v>482.18</v>
      </c>
    </row>
    <row r="93" spans="1:11" ht="14.4" customHeight="1" x14ac:dyDescent="0.3">
      <c r="A93" s="661" t="s">
        <v>574</v>
      </c>
      <c r="B93" s="662" t="s">
        <v>575</v>
      </c>
      <c r="C93" s="663" t="s">
        <v>580</v>
      </c>
      <c r="D93" s="664" t="s">
        <v>4207</v>
      </c>
      <c r="E93" s="663" t="s">
        <v>7624</v>
      </c>
      <c r="F93" s="664" t="s">
        <v>7625</v>
      </c>
      <c r="G93" s="663" t="s">
        <v>6196</v>
      </c>
      <c r="H93" s="663" t="s">
        <v>6197</v>
      </c>
      <c r="I93" s="665">
        <v>1490.348</v>
      </c>
      <c r="J93" s="665">
        <v>29</v>
      </c>
      <c r="K93" s="666">
        <v>43219.3</v>
      </c>
    </row>
    <row r="94" spans="1:11" ht="14.4" customHeight="1" x14ac:dyDescent="0.3">
      <c r="A94" s="661" t="s">
        <v>574</v>
      </c>
      <c r="B94" s="662" t="s">
        <v>575</v>
      </c>
      <c r="C94" s="663" t="s">
        <v>580</v>
      </c>
      <c r="D94" s="664" t="s">
        <v>4207</v>
      </c>
      <c r="E94" s="663" t="s">
        <v>7624</v>
      </c>
      <c r="F94" s="664" t="s">
        <v>7625</v>
      </c>
      <c r="G94" s="663" t="s">
        <v>6198</v>
      </c>
      <c r="H94" s="663" t="s">
        <v>6199</v>
      </c>
      <c r="I94" s="665">
        <v>12.65</v>
      </c>
      <c r="J94" s="665">
        <v>105</v>
      </c>
      <c r="K94" s="666">
        <v>1328.25</v>
      </c>
    </row>
    <row r="95" spans="1:11" ht="14.4" customHeight="1" x14ac:dyDescent="0.3">
      <c r="A95" s="661" t="s">
        <v>574</v>
      </c>
      <c r="B95" s="662" t="s">
        <v>575</v>
      </c>
      <c r="C95" s="663" t="s">
        <v>580</v>
      </c>
      <c r="D95" s="664" t="s">
        <v>4207</v>
      </c>
      <c r="E95" s="663" t="s">
        <v>7624</v>
      </c>
      <c r="F95" s="664" t="s">
        <v>7625</v>
      </c>
      <c r="G95" s="663" t="s">
        <v>6200</v>
      </c>
      <c r="H95" s="663" t="s">
        <v>6201</v>
      </c>
      <c r="I95" s="665">
        <v>11.5</v>
      </c>
      <c r="J95" s="665">
        <v>15</v>
      </c>
      <c r="K95" s="666">
        <v>172.5</v>
      </c>
    </row>
    <row r="96" spans="1:11" ht="14.4" customHeight="1" x14ac:dyDescent="0.3">
      <c r="A96" s="661" t="s">
        <v>574</v>
      </c>
      <c r="B96" s="662" t="s">
        <v>575</v>
      </c>
      <c r="C96" s="663" t="s">
        <v>580</v>
      </c>
      <c r="D96" s="664" t="s">
        <v>4207</v>
      </c>
      <c r="E96" s="663" t="s">
        <v>7624</v>
      </c>
      <c r="F96" s="664" t="s">
        <v>7625</v>
      </c>
      <c r="G96" s="663" t="s">
        <v>6202</v>
      </c>
      <c r="H96" s="663" t="s">
        <v>6203</v>
      </c>
      <c r="I96" s="665">
        <v>286.35000000000002</v>
      </c>
      <c r="J96" s="665">
        <v>5</v>
      </c>
      <c r="K96" s="666">
        <v>1431.75</v>
      </c>
    </row>
    <row r="97" spans="1:11" ht="14.4" customHeight="1" x14ac:dyDescent="0.3">
      <c r="A97" s="661" t="s">
        <v>574</v>
      </c>
      <c r="B97" s="662" t="s">
        <v>575</v>
      </c>
      <c r="C97" s="663" t="s">
        <v>580</v>
      </c>
      <c r="D97" s="664" t="s">
        <v>4207</v>
      </c>
      <c r="E97" s="663" t="s">
        <v>7624</v>
      </c>
      <c r="F97" s="664" t="s">
        <v>7625</v>
      </c>
      <c r="G97" s="663" t="s">
        <v>6204</v>
      </c>
      <c r="H97" s="663" t="s">
        <v>6205</v>
      </c>
      <c r="I97" s="665">
        <v>99.7</v>
      </c>
      <c r="J97" s="665">
        <v>10</v>
      </c>
      <c r="K97" s="666">
        <v>997</v>
      </c>
    </row>
    <row r="98" spans="1:11" ht="14.4" customHeight="1" x14ac:dyDescent="0.3">
      <c r="A98" s="661" t="s">
        <v>574</v>
      </c>
      <c r="B98" s="662" t="s">
        <v>575</v>
      </c>
      <c r="C98" s="663" t="s">
        <v>580</v>
      </c>
      <c r="D98" s="664" t="s">
        <v>4207</v>
      </c>
      <c r="E98" s="663" t="s">
        <v>7624</v>
      </c>
      <c r="F98" s="664" t="s">
        <v>7625</v>
      </c>
      <c r="G98" s="663" t="s">
        <v>6206</v>
      </c>
      <c r="H98" s="663" t="s">
        <v>6207</v>
      </c>
      <c r="I98" s="665">
        <v>713.56</v>
      </c>
      <c r="J98" s="665">
        <v>2</v>
      </c>
      <c r="K98" s="666">
        <v>1427.12</v>
      </c>
    </row>
    <row r="99" spans="1:11" ht="14.4" customHeight="1" x14ac:dyDescent="0.3">
      <c r="A99" s="661" t="s">
        <v>574</v>
      </c>
      <c r="B99" s="662" t="s">
        <v>575</v>
      </c>
      <c r="C99" s="663" t="s">
        <v>580</v>
      </c>
      <c r="D99" s="664" t="s">
        <v>4207</v>
      </c>
      <c r="E99" s="663" t="s">
        <v>7624</v>
      </c>
      <c r="F99" s="664" t="s">
        <v>7625</v>
      </c>
      <c r="G99" s="663" t="s">
        <v>6208</v>
      </c>
      <c r="H99" s="663" t="s">
        <v>6209</v>
      </c>
      <c r="I99" s="665">
        <v>293.25</v>
      </c>
      <c r="J99" s="665">
        <v>5</v>
      </c>
      <c r="K99" s="666">
        <v>1466.25</v>
      </c>
    </row>
    <row r="100" spans="1:11" ht="14.4" customHeight="1" x14ac:dyDescent="0.3">
      <c r="A100" s="661" t="s">
        <v>574</v>
      </c>
      <c r="B100" s="662" t="s">
        <v>575</v>
      </c>
      <c r="C100" s="663" t="s">
        <v>580</v>
      </c>
      <c r="D100" s="664" t="s">
        <v>4207</v>
      </c>
      <c r="E100" s="663" t="s">
        <v>7624</v>
      </c>
      <c r="F100" s="664" t="s">
        <v>7625</v>
      </c>
      <c r="G100" s="663" t="s">
        <v>6210</v>
      </c>
      <c r="H100" s="663" t="s">
        <v>6211</v>
      </c>
      <c r="I100" s="665">
        <v>991.3</v>
      </c>
      <c r="J100" s="665">
        <v>7</v>
      </c>
      <c r="K100" s="666">
        <v>6939.0999999999995</v>
      </c>
    </row>
    <row r="101" spans="1:11" ht="14.4" customHeight="1" x14ac:dyDescent="0.3">
      <c r="A101" s="661" t="s">
        <v>574</v>
      </c>
      <c r="B101" s="662" t="s">
        <v>575</v>
      </c>
      <c r="C101" s="663" t="s">
        <v>580</v>
      </c>
      <c r="D101" s="664" t="s">
        <v>4207</v>
      </c>
      <c r="E101" s="663" t="s">
        <v>7624</v>
      </c>
      <c r="F101" s="664" t="s">
        <v>7625</v>
      </c>
      <c r="G101" s="663" t="s">
        <v>6212</v>
      </c>
      <c r="H101" s="663" t="s">
        <v>6213</v>
      </c>
      <c r="I101" s="665">
        <v>0.38000000000000006</v>
      </c>
      <c r="J101" s="665">
        <v>300</v>
      </c>
      <c r="K101" s="666">
        <v>114</v>
      </c>
    </row>
    <row r="102" spans="1:11" ht="14.4" customHeight="1" x14ac:dyDescent="0.3">
      <c r="A102" s="661" t="s">
        <v>574</v>
      </c>
      <c r="B102" s="662" t="s">
        <v>575</v>
      </c>
      <c r="C102" s="663" t="s">
        <v>580</v>
      </c>
      <c r="D102" s="664" t="s">
        <v>4207</v>
      </c>
      <c r="E102" s="663" t="s">
        <v>7624</v>
      </c>
      <c r="F102" s="664" t="s">
        <v>7625</v>
      </c>
      <c r="G102" s="663" t="s">
        <v>6214</v>
      </c>
      <c r="H102" s="663" t="s">
        <v>6215</v>
      </c>
      <c r="I102" s="665">
        <v>573.54</v>
      </c>
      <c r="J102" s="665">
        <v>2</v>
      </c>
      <c r="K102" s="666">
        <v>1147.08</v>
      </c>
    </row>
    <row r="103" spans="1:11" ht="14.4" customHeight="1" x14ac:dyDescent="0.3">
      <c r="A103" s="661" t="s">
        <v>574</v>
      </c>
      <c r="B103" s="662" t="s">
        <v>575</v>
      </c>
      <c r="C103" s="663" t="s">
        <v>580</v>
      </c>
      <c r="D103" s="664" t="s">
        <v>4207</v>
      </c>
      <c r="E103" s="663" t="s">
        <v>7624</v>
      </c>
      <c r="F103" s="664" t="s">
        <v>7625</v>
      </c>
      <c r="G103" s="663" t="s">
        <v>6216</v>
      </c>
      <c r="H103" s="663" t="s">
        <v>6217</v>
      </c>
      <c r="I103" s="665">
        <v>1.1749999999999998</v>
      </c>
      <c r="J103" s="665">
        <v>200</v>
      </c>
      <c r="K103" s="666">
        <v>235</v>
      </c>
    </row>
    <row r="104" spans="1:11" ht="14.4" customHeight="1" x14ac:dyDescent="0.3">
      <c r="A104" s="661" t="s">
        <v>574</v>
      </c>
      <c r="B104" s="662" t="s">
        <v>575</v>
      </c>
      <c r="C104" s="663" t="s">
        <v>580</v>
      </c>
      <c r="D104" s="664" t="s">
        <v>4207</v>
      </c>
      <c r="E104" s="663" t="s">
        <v>7624</v>
      </c>
      <c r="F104" s="664" t="s">
        <v>7625</v>
      </c>
      <c r="G104" s="663" t="s">
        <v>6218</v>
      </c>
      <c r="H104" s="663" t="s">
        <v>6219</v>
      </c>
      <c r="I104" s="665">
        <v>202.09</v>
      </c>
      <c r="J104" s="665">
        <v>2</v>
      </c>
      <c r="K104" s="666">
        <v>404.19</v>
      </c>
    </row>
    <row r="105" spans="1:11" ht="14.4" customHeight="1" x14ac:dyDescent="0.3">
      <c r="A105" s="661" t="s">
        <v>574</v>
      </c>
      <c r="B105" s="662" t="s">
        <v>575</v>
      </c>
      <c r="C105" s="663" t="s">
        <v>580</v>
      </c>
      <c r="D105" s="664" t="s">
        <v>4207</v>
      </c>
      <c r="E105" s="663" t="s">
        <v>7624</v>
      </c>
      <c r="F105" s="664" t="s">
        <v>7625</v>
      </c>
      <c r="G105" s="663" t="s">
        <v>6220</v>
      </c>
      <c r="H105" s="663" t="s">
        <v>6221</v>
      </c>
      <c r="I105" s="665">
        <v>201.25</v>
      </c>
      <c r="J105" s="665">
        <v>10</v>
      </c>
      <c r="K105" s="666">
        <v>2012.5</v>
      </c>
    </row>
    <row r="106" spans="1:11" ht="14.4" customHeight="1" x14ac:dyDescent="0.3">
      <c r="A106" s="661" t="s">
        <v>574</v>
      </c>
      <c r="B106" s="662" t="s">
        <v>575</v>
      </c>
      <c r="C106" s="663" t="s">
        <v>580</v>
      </c>
      <c r="D106" s="664" t="s">
        <v>4207</v>
      </c>
      <c r="E106" s="663" t="s">
        <v>7626</v>
      </c>
      <c r="F106" s="664" t="s">
        <v>7627</v>
      </c>
      <c r="G106" s="663" t="s">
        <v>6222</v>
      </c>
      <c r="H106" s="663" t="s">
        <v>6223</v>
      </c>
      <c r="I106" s="665">
        <v>471.9</v>
      </c>
      <c r="J106" s="665">
        <v>2</v>
      </c>
      <c r="K106" s="666">
        <v>943.8</v>
      </c>
    </row>
    <row r="107" spans="1:11" ht="14.4" customHeight="1" x14ac:dyDescent="0.3">
      <c r="A107" s="661" t="s">
        <v>574</v>
      </c>
      <c r="B107" s="662" t="s">
        <v>575</v>
      </c>
      <c r="C107" s="663" t="s">
        <v>580</v>
      </c>
      <c r="D107" s="664" t="s">
        <v>4207</v>
      </c>
      <c r="E107" s="663" t="s">
        <v>7626</v>
      </c>
      <c r="F107" s="664" t="s">
        <v>7627</v>
      </c>
      <c r="G107" s="663" t="s">
        <v>6224</v>
      </c>
      <c r="H107" s="663" t="s">
        <v>6225</v>
      </c>
      <c r="I107" s="665">
        <v>58.37</v>
      </c>
      <c r="J107" s="665">
        <v>20</v>
      </c>
      <c r="K107" s="666">
        <v>1167.4000000000001</v>
      </c>
    </row>
    <row r="108" spans="1:11" ht="14.4" customHeight="1" x14ac:dyDescent="0.3">
      <c r="A108" s="661" t="s">
        <v>574</v>
      </c>
      <c r="B108" s="662" t="s">
        <v>575</v>
      </c>
      <c r="C108" s="663" t="s">
        <v>580</v>
      </c>
      <c r="D108" s="664" t="s">
        <v>4207</v>
      </c>
      <c r="E108" s="663" t="s">
        <v>7626</v>
      </c>
      <c r="F108" s="664" t="s">
        <v>7627</v>
      </c>
      <c r="G108" s="663" t="s">
        <v>6226</v>
      </c>
      <c r="H108" s="663" t="s">
        <v>6227</v>
      </c>
      <c r="I108" s="665">
        <v>3.0266666666666668</v>
      </c>
      <c r="J108" s="665">
        <v>150</v>
      </c>
      <c r="K108" s="666">
        <v>454</v>
      </c>
    </row>
    <row r="109" spans="1:11" ht="14.4" customHeight="1" x14ac:dyDescent="0.3">
      <c r="A109" s="661" t="s">
        <v>574</v>
      </c>
      <c r="B109" s="662" t="s">
        <v>575</v>
      </c>
      <c r="C109" s="663" t="s">
        <v>580</v>
      </c>
      <c r="D109" s="664" t="s">
        <v>4207</v>
      </c>
      <c r="E109" s="663" t="s">
        <v>7626</v>
      </c>
      <c r="F109" s="664" t="s">
        <v>7627</v>
      </c>
      <c r="G109" s="663" t="s">
        <v>6228</v>
      </c>
      <c r="H109" s="663" t="s">
        <v>6229</v>
      </c>
      <c r="I109" s="665">
        <v>0.245</v>
      </c>
      <c r="J109" s="665">
        <v>200</v>
      </c>
      <c r="K109" s="666">
        <v>49</v>
      </c>
    </row>
    <row r="110" spans="1:11" ht="14.4" customHeight="1" x14ac:dyDescent="0.3">
      <c r="A110" s="661" t="s">
        <v>574</v>
      </c>
      <c r="B110" s="662" t="s">
        <v>575</v>
      </c>
      <c r="C110" s="663" t="s">
        <v>580</v>
      </c>
      <c r="D110" s="664" t="s">
        <v>4207</v>
      </c>
      <c r="E110" s="663" t="s">
        <v>7626</v>
      </c>
      <c r="F110" s="664" t="s">
        <v>7627</v>
      </c>
      <c r="G110" s="663" t="s">
        <v>6230</v>
      </c>
      <c r="H110" s="663" t="s">
        <v>6231</v>
      </c>
      <c r="I110" s="665">
        <v>15.92</v>
      </c>
      <c r="J110" s="665">
        <v>100</v>
      </c>
      <c r="K110" s="666">
        <v>1592</v>
      </c>
    </row>
    <row r="111" spans="1:11" ht="14.4" customHeight="1" x14ac:dyDescent="0.3">
      <c r="A111" s="661" t="s">
        <v>574</v>
      </c>
      <c r="B111" s="662" t="s">
        <v>575</v>
      </c>
      <c r="C111" s="663" t="s">
        <v>580</v>
      </c>
      <c r="D111" s="664" t="s">
        <v>4207</v>
      </c>
      <c r="E111" s="663" t="s">
        <v>7626</v>
      </c>
      <c r="F111" s="664" t="s">
        <v>7627</v>
      </c>
      <c r="G111" s="663" t="s">
        <v>6232</v>
      </c>
      <c r="H111" s="663" t="s">
        <v>6233</v>
      </c>
      <c r="I111" s="665">
        <v>11.144545454545456</v>
      </c>
      <c r="J111" s="665">
        <v>851</v>
      </c>
      <c r="K111" s="666">
        <v>9484.15</v>
      </c>
    </row>
    <row r="112" spans="1:11" ht="14.4" customHeight="1" x14ac:dyDescent="0.3">
      <c r="A112" s="661" t="s">
        <v>574</v>
      </c>
      <c r="B112" s="662" t="s">
        <v>575</v>
      </c>
      <c r="C112" s="663" t="s">
        <v>580</v>
      </c>
      <c r="D112" s="664" t="s">
        <v>4207</v>
      </c>
      <c r="E112" s="663" t="s">
        <v>7626</v>
      </c>
      <c r="F112" s="664" t="s">
        <v>7627</v>
      </c>
      <c r="G112" s="663" t="s">
        <v>6234</v>
      </c>
      <c r="H112" s="663" t="s">
        <v>6235</v>
      </c>
      <c r="I112" s="665">
        <v>1.0900000000000001</v>
      </c>
      <c r="J112" s="665">
        <v>7200</v>
      </c>
      <c r="K112" s="666">
        <v>7848</v>
      </c>
    </row>
    <row r="113" spans="1:11" ht="14.4" customHeight="1" x14ac:dyDescent="0.3">
      <c r="A113" s="661" t="s">
        <v>574</v>
      </c>
      <c r="B113" s="662" t="s">
        <v>575</v>
      </c>
      <c r="C113" s="663" t="s">
        <v>580</v>
      </c>
      <c r="D113" s="664" t="s">
        <v>4207</v>
      </c>
      <c r="E113" s="663" t="s">
        <v>7626</v>
      </c>
      <c r="F113" s="664" t="s">
        <v>7627</v>
      </c>
      <c r="G113" s="663" t="s">
        <v>6236</v>
      </c>
      <c r="H113" s="663" t="s">
        <v>6237</v>
      </c>
      <c r="I113" s="665">
        <v>1.67</v>
      </c>
      <c r="J113" s="665">
        <v>2400</v>
      </c>
      <c r="K113" s="666">
        <v>4008</v>
      </c>
    </row>
    <row r="114" spans="1:11" ht="14.4" customHeight="1" x14ac:dyDescent="0.3">
      <c r="A114" s="661" t="s">
        <v>574</v>
      </c>
      <c r="B114" s="662" t="s">
        <v>575</v>
      </c>
      <c r="C114" s="663" t="s">
        <v>580</v>
      </c>
      <c r="D114" s="664" t="s">
        <v>4207</v>
      </c>
      <c r="E114" s="663" t="s">
        <v>7626</v>
      </c>
      <c r="F114" s="664" t="s">
        <v>7627</v>
      </c>
      <c r="G114" s="663" t="s">
        <v>6238</v>
      </c>
      <c r="H114" s="663" t="s">
        <v>6239</v>
      </c>
      <c r="I114" s="665">
        <v>0.48</v>
      </c>
      <c r="J114" s="665">
        <v>2600</v>
      </c>
      <c r="K114" s="666">
        <v>1248</v>
      </c>
    </row>
    <row r="115" spans="1:11" ht="14.4" customHeight="1" x14ac:dyDescent="0.3">
      <c r="A115" s="661" t="s">
        <v>574</v>
      </c>
      <c r="B115" s="662" t="s">
        <v>575</v>
      </c>
      <c r="C115" s="663" t="s">
        <v>580</v>
      </c>
      <c r="D115" s="664" t="s">
        <v>4207</v>
      </c>
      <c r="E115" s="663" t="s">
        <v>7626</v>
      </c>
      <c r="F115" s="664" t="s">
        <v>7627</v>
      </c>
      <c r="G115" s="663" t="s">
        <v>6240</v>
      </c>
      <c r="H115" s="663" t="s">
        <v>6241</v>
      </c>
      <c r="I115" s="665">
        <v>0.67</v>
      </c>
      <c r="J115" s="665">
        <v>1900</v>
      </c>
      <c r="K115" s="666">
        <v>1273</v>
      </c>
    </row>
    <row r="116" spans="1:11" ht="14.4" customHeight="1" x14ac:dyDescent="0.3">
      <c r="A116" s="661" t="s">
        <v>574</v>
      </c>
      <c r="B116" s="662" t="s">
        <v>575</v>
      </c>
      <c r="C116" s="663" t="s">
        <v>580</v>
      </c>
      <c r="D116" s="664" t="s">
        <v>4207</v>
      </c>
      <c r="E116" s="663" t="s">
        <v>7626</v>
      </c>
      <c r="F116" s="664" t="s">
        <v>7627</v>
      </c>
      <c r="G116" s="663" t="s">
        <v>6242</v>
      </c>
      <c r="H116" s="663" t="s">
        <v>6243</v>
      </c>
      <c r="I116" s="665">
        <v>3.1327272727272724</v>
      </c>
      <c r="J116" s="665">
        <v>2100</v>
      </c>
      <c r="K116" s="666">
        <v>6578</v>
      </c>
    </row>
    <row r="117" spans="1:11" ht="14.4" customHeight="1" x14ac:dyDescent="0.3">
      <c r="A117" s="661" t="s">
        <v>574</v>
      </c>
      <c r="B117" s="662" t="s">
        <v>575</v>
      </c>
      <c r="C117" s="663" t="s">
        <v>580</v>
      </c>
      <c r="D117" s="664" t="s">
        <v>4207</v>
      </c>
      <c r="E117" s="663" t="s">
        <v>7626</v>
      </c>
      <c r="F117" s="664" t="s">
        <v>7627</v>
      </c>
      <c r="G117" s="663" t="s">
        <v>6244</v>
      </c>
      <c r="H117" s="663" t="s">
        <v>6245</v>
      </c>
      <c r="I117" s="665">
        <v>6.2900000000000009</v>
      </c>
      <c r="J117" s="665">
        <v>650</v>
      </c>
      <c r="K117" s="666">
        <v>4088.5</v>
      </c>
    </row>
    <row r="118" spans="1:11" ht="14.4" customHeight="1" x14ac:dyDescent="0.3">
      <c r="A118" s="661" t="s">
        <v>574</v>
      </c>
      <c r="B118" s="662" t="s">
        <v>575</v>
      </c>
      <c r="C118" s="663" t="s">
        <v>580</v>
      </c>
      <c r="D118" s="664" t="s">
        <v>4207</v>
      </c>
      <c r="E118" s="663" t="s">
        <v>7626</v>
      </c>
      <c r="F118" s="664" t="s">
        <v>7627</v>
      </c>
      <c r="G118" s="663" t="s">
        <v>6246</v>
      </c>
      <c r="H118" s="663" t="s">
        <v>6247</v>
      </c>
      <c r="I118" s="665">
        <v>6.2350000000000003</v>
      </c>
      <c r="J118" s="665">
        <v>20</v>
      </c>
      <c r="K118" s="666">
        <v>124.69999999999999</v>
      </c>
    </row>
    <row r="119" spans="1:11" ht="14.4" customHeight="1" x14ac:dyDescent="0.3">
      <c r="A119" s="661" t="s">
        <v>574</v>
      </c>
      <c r="B119" s="662" t="s">
        <v>575</v>
      </c>
      <c r="C119" s="663" t="s">
        <v>580</v>
      </c>
      <c r="D119" s="664" t="s">
        <v>4207</v>
      </c>
      <c r="E119" s="663" t="s">
        <v>7626</v>
      </c>
      <c r="F119" s="664" t="s">
        <v>7627</v>
      </c>
      <c r="G119" s="663" t="s">
        <v>6248</v>
      </c>
      <c r="H119" s="663" t="s">
        <v>6249</v>
      </c>
      <c r="I119" s="665">
        <v>63.334000000000017</v>
      </c>
      <c r="J119" s="665">
        <v>24</v>
      </c>
      <c r="K119" s="666">
        <v>1332.7800000000002</v>
      </c>
    </row>
    <row r="120" spans="1:11" ht="14.4" customHeight="1" x14ac:dyDescent="0.3">
      <c r="A120" s="661" t="s">
        <v>574</v>
      </c>
      <c r="B120" s="662" t="s">
        <v>575</v>
      </c>
      <c r="C120" s="663" t="s">
        <v>580</v>
      </c>
      <c r="D120" s="664" t="s">
        <v>4207</v>
      </c>
      <c r="E120" s="663" t="s">
        <v>7626</v>
      </c>
      <c r="F120" s="664" t="s">
        <v>7627</v>
      </c>
      <c r="G120" s="663" t="s">
        <v>6250</v>
      </c>
      <c r="H120" s="663" t="s">
        <v>6251</v>
      </c>
      <c r="I120" s="665">
        <v>1140.4250000000002</v>
      </c>
      <c r="J120" s="665">
        <v>3</v>
      </c>
      <c r="K120" s="666">
        <v>3421.3</v>
      </c>
    </row>
    <row r="121" spans="1:11" ht="14.4" customHeight="1" x14ac:dyDescent="0.3">
      <c r="A121" s="661" t="s">
        <v>574</v>
      </c>
      <c r="B121" s="662" t="s">
        <v>575</v>
      </c>
      <c r="C121" s="663" t="s">
        <v>580</v>
      </c>
      <c r="D121" s="664" t="s">
        <v>4207</v>
      </c>
      <c r="E121" s="663" t="s">
        <v>7626</v>
      </c>
      <c r="F121" s="664" t="s">
        <v>7627</v>
      </c>
      <c r="G121" s="663" t="s">
        <v>6252</v>
      </c>
      <c r="H121" s="663" t="s">
        <v>6253</v>
      </c>
      <c r="I121" s="665">
        <v>50.82</v>
      </c>
      <c r="J121" s="665">
        <v>60</v>
      </c>
      <c r="K121" s="666">
        <v>3049.2</v>
      </c>
    </row>
    <row r="122" spans="1:11" ht="14.4" customHeight="1" x14ac:dyDescent="0.3">
      <c r="A122" s="661" t="s">
        <v>574</v>
      </c>
      <c r="B122" s="662" t="s">
        <v>575</v>
      </c>
      <c r="C122" s="663" t="s">
        <v>580</v>
      </c>
      <c r="D122" s="664" t="s">
        <v>4207</v>
      </c>
      <c r="E122" s="663" t="s">
        <v>7626</v>
      </c>
      <c r="F122" s="664" t="s">
        <v>7627</v>
      </c>
      <c r="G122" s="663" t="s">
        <v>6254</v>
      </c>
      <c r="H122" s="663" t="s">
        <v>6255</v>
      </c>
      <c r="I122" s="665">
        <v>169.4</v>
      </c>
      <c r="J122" s="665">
        <v>10</v>
      </c>
      <c r="K122" s="666">
        <v>1694</v>
      </c>
    </row>
    <row r="123" spans="1:11" ht="14.4" customHeight="1" x14ac:dyDescent="0.3">
      <c r="A123" s="661" t="s">
        <v>574</v>
      </c>
      <c r="B123" s="662" t="s">
        <v>575</v>
      </c>
      <c r="C123" s="663" t="s">
        <v>580</v>
      </c>
      <c r="D123" s="664" t="s">
        <v>4207</v>
      </c>
      <c r="E123" s="663" t="s">
        <v>7626</v>
      </c>
      <c r="F123" s="664" t="s">
        <v>7627</v>
      </c>
      <c r="G123" s="663" t="s">
        <v>6256</v>
      </c>
      <c r="H123" s="663" t="s">
        <v>6257</v>
      </c>
      <c r="I123" s="665">
        <v>94.38</v>
      </c>
      <c r="J123" s="665">
        <v>6</v>
      </c>
      <c r="K123" s="666">
        <v>566.28</v>
      </c>
    </row>
    <row r="124" spans="1:11" ht="14.4" customHeight="1" x14ac:dyDescent="0.3">
      <c r="A124" s="661" t="s">
        <v>574</v>
      </c>
      <c r="B124" s="662" t="s">
        <v>575</v>
      </c>
      <c r="C124" s="663" t="s">
        <v>580</v>
      </c>
      <c r="D124" s="664" t="s">
        <v>4207</v>
      </c>
      <c r="E124" s="663" t="s">
        <v>7626</v>
      </c>
      <c r="F124" s="664" t="s">
        <v>7627</v>
      </c>
      <c r="G124" s="663" t="s">
        <v>6258</v>
      </c>
      <c r="H124" s="663" t="s">
        <v>6259</v>
      </c>
      <c r="I124" s="665">
        <v>5.97</v>
      </c>
      <c r="J124" s="665">
        <v>130</v>
      </c>
      <c r="K124" s="666">
        <v>790.9</v>
      </c>
    </row>
    <row r="125" spans="1:11" ht="14.4" customHeight="1" x14ac:dyDescent="0.3">
      <c r="A125" s="661" t="s">
        <v>574</v>
      </c>
      <c r="B125" s="662" t="s">
        <v>575</v>
      </c>
      <c r="C125" s="663" t="s">
        <v>580</v>
      </c>
      <c r="D125" s="664" t="s">
        <v>4207</v>
      </c>
      <c r="E125" s="663" t="s">
        <v>7626</v>
      </c>
      <c r="F125" s="664" t="s">
        <v>7627</v>
      </c>
      <c r="G125" s="663" t="s">
        <v>6260</v>
      </c>
      <c r="H125" s="663" t="s">
        <v>6261</v>
      </c>
      <c r="I125" s="665">
        <v>45.5</v>
      </c>
      <c r="J125" s="665">
        <v>20</v>
      </c>
      <c r="K125" s="666">
        <v>910</v>
      </c>
    </row>
    <row r="126" spans="1:11" ht="14.4" customHeight="1" x14ac:dyDescent="0.3">
      <c r="A126" s="661" t="s">
        <v>574</v>
      </c>
      <c r="B126" s="662" t="s">
        <v>575</v>
      </c>
      <c r="C126" s="663" t="s">
        <v>580</v>
      </c>
      <c r="D126" s="664" t="s">
        <v>4207</v>
      </c>
      <c r="E126" s="663" t="s">
        <v>7626</v>
      </c>
      <c r="F126" s="664" t="s">
        <v>7627</v>
      </c>
      <c r="G126" s="663" t="s">
        <v>6262</v>
      </c>
      <c r="H126" s="663" t="s">
        <v>6263</v>
      </c>
      <c r="I126" s="665">
        <v>20.69</v>
      </c>
      <c r="J126" s="665">
        <v>600</v>
      </c>
      <c r="K126" s="666">
        <v>12414.4</v>
      </c>
    </row>
    <row r="127" spans="1:11" ht="14.4" customHeight="1" x14ac:dyDescent="0.3">
      <c r="A127" s="661" t="s">
        <v>574</v>
      </c>
      <c r="B127" s="662" t="s">
        <v>575</v>
      </c>
      <c r="C127" s="663" t="s">
        <v>580</v>
      </c>
      <c r="D127" s="664" t="s">
        <v>4207</v>
      </c>
      <c r="E127" s="663" t="s">
        <v>7626</v>
      </c>
      <c r="F127" s="664" t="s">
        <v>7627</v>
      </c>
      <c r="G127" s="663" t="s">
        <v>6264</v>
      </c>
      <c r="H127" s="663" t="s">
        <v>6265</v>
      </c>
      <c r="I127" s="665">
        <v>45.98</v>
      </c>
      <c r="J127" s="665">
        <v>20</v>
      </c>
      <c r="K127" s="666">
        <v>919.6</v>
      </c>
    </row>
    <row r="128" spans="1:11" ht="14.4" customHeight="1" x14ac:dyDescent="0.3">
      <c r="A128" s="661" t="s">
        <v>574</v>
      </c>
      <c r="B128" s="662" t="s">
        <v>575</v>
      </c>
      <c r="C128" s="663" t="s">
        <v>580</v>
      </c>
      <c r="D128" s="664" t="s">
        <v>4207</v>
      </c>
      <c r="E128" s="663" t="s">
        <v>7626</v>
      </c>
      <c r="F128" s="664" t="s">
        <v>7627</v>
      </c>
      <c r="G128" s="663" t="s">
        <v>6266</v>
      </c>
      <c r="H128" s="663" t="s">
        <v>6267</v>
      </c>
      <c r="I128" s="665">
        <v>26.02</v>
      </c>
      <c r="J128" s="665">
        <v>1440</v>
      </c>
      <c r="K128" s="666">
        <v>37461.599999999999</v>
      </c>
    </row>
    <row r="129" spans="1:11" ht="14.4" customHeight="1" x14ac:dyDescent="0.3">
      <c r="A129" s="661" t="s">
        <v>574</v>
      </c>
      <c r="B129" s="662" t="s">
        <v>575</v>
      </c>
      <c r="C129" s="663" t="s">
        <v>580</v>
      </c>
      <c r="D129" s="664" t="s">
        <v>4207</v>
      </c>
      <c r="E129" s="663" t="s">
        <v>7626</v>
      </c>
      <c r="F129" s="664" t="s">
        <v>7627</v>
      </c>
      <c r="G129" s="663" t="s">
        <v>6266</v>
      </c>
      <c r="H129" s="663" t="s">
        <v>6268</v>
      </c>
      <c r="I129" s="665">
        <v>26.02</v>
      </c>
      <c r="J129" s="665">
        <v>1160</v>
      </c>
      <c r="K129" s="666">
        <v>30177.4</v>
      </c>
    </row>
    <row r="130" spans="1:11" ht="14.4" customHeight="1" x14ac:dyDescent="0.3">
      <c r="A130" s="661" t="s">
        <v>574</v>
      </c>
      <c r="B130" s="662" t="s">
        <v>575</v>
      </c>
      <c r="C130" s="663" t="s">
        <v>580</v>
      </c>
      <c r="D130" s="664" t="s">
        <v>4207</v>
      </c>
      <c r="E130" s="663" t="s">
        <v>7626</v>
      </c>
      <c r="F130" s="664" t="s">
        <v>7627</v>
      </c>
      <c r="G130" s="663" t="s">
        <v>6269</v>
      </c>
      <c r="H130" s="663" t="s">
        <v>6270</v>
      </c>
      <c r="I130" s="665">
        <v>2.7833333333333332</v>
      </c>
      <c r="J130" s="665">
        <v>2400</v>
      </c>
      <c r="K130" s="666">
        <v>6676.1999999999989</v>
      </c>
    </row>
    <row r="131" spans="1:11" ht="14.4" customHeight="1" x14ac:dyDescent="0.3">
      <c r="A131" s="661" t="s">
        <v>574</v>
      </c>
      <c r="B131" s="662" t="s">
        <v>575</v>
      </c>
      <c r="C131" s="663" t="s">
        <v>580</v>
      </c>
      <c r="D131" s="664" t="s">
        <v>4207</v>
      </c>
      <c r="E131" s="663" t="s">
        <v>7626</v>
      </c>
      <c r="F131" s="664" t="s">
        <v>7627</v>
      </c>
      <c r="G131" s="663" t="s">
        <v>6271</v>
      </c>
      <c r="H131" s="663" t="s">
        <v>6272</v>
      </c>
      <c r="I131" s="665">
        <v>206.04</v>
      </c>
      <c r="J131" s="665">
        <v>1</v>
      </c>
      <c r="K131" s="666">
        <v>206.04</v>
      </c>
    </row>
    <row r="132" spans="1:11" ht="14.4" customHeight="1" x14ac:dyDescent="0.3">
      <c r="A132" s="661" t="s">
        <v>574</v>
      </c>
      <c r="B132" s="662" t="s">
        <v>575</v>
      </c>
      <c r="C132" s="663" t="s">
        <v>580</v>
      </c>
      <c r="D132" s="664" t="s">
        <v>4207</v>
      </c>
      <c r="E132" s="663" t="s">
        <v>7626</v>
      </c>
      <c r="F132" s="664" t="s">
        <v>7627</v>
      </c>
      <c r="G132" s="663" t="s">
        <v>6273</v>
      </c>
      <c r="H132" s="663" t="s">
        <v>6274</v>
      </c>
      <c r="I132" s="665">
        <v>75.02</v>
      </c>
      <c r="J132" s="665">
        <v>2</v>
      </c>
      <c r="K132" s="666">
        <v>150.03</v>
      </c>
    </row>
    <row r="133" spans="1:11" ht="14.4" customHeight="1" x14ac:dyDescent="0.3">
      <c r="A133" s="661" t="s">
        <v>574</v>
      </c>
      <c r="B133" s="662" t="s">
        <v>575</v>
      </c>
      <c r="C133" s="663" t="s">
        <v>580</v>
      </c>
      <c r="D133" s="664" t="s">
        <v>4207</v>
      </c>
      <c r="E133" s="663" t="s">
        <v>7626</v>
      </c>
      <c r="F133" s="664" t="s">
        <v>7627</v>
      </c>
      <c r="G133" s="663" t="s">
        <v>6275</v>
      </c>
      <c r="H133" s="663" t="s">
        <v>6276</v>
      </c>
      <c r="I133" s="665">
        <v>75.02</v>
      </c>
      <c r="J133" s="665">
        <v>2</v>
      </c>
      <c r="K133" s="666">
        <v>150.04</v>
      </c>
    </row>
    <row r="134" spans="1:11" ht="14.4" customHeight="1" x14ac:dyDescent="0.3">
      <c r="A134" s="661" t="s">
        <v>574</v>
      </c>
      <c r="B134" s="662" t="s">
        <v>575</v>
      </c>
      <c r="C134" s="663" t="s">
        <v>580</v>
      </c>
      <c r="D134" s="664" t="s">
        <v>4207</v>
      </c>
      <c r="E134" s="663" t="s">
        <v>7626</v>
      </c>
      <c r="F134" s="664" t="s">
        <v>7627</v>
      </c>
      <c r="G134" s="663" t="s">
        <v>6277</v>
      </c>
      <c r="H134" s="663" t="s">
        <v>6278</v>
      </c>
      <c r="I134" s="665">
        <v>26.01</v>
      </c>
      <c r="J134" s="665">
        <v>120</v>
      </c>
      <c r="K134" s="666">
        <v>3121.2</v>
      </c>
    </row>
    <row r="135" spans="1:11" ht="14.4" customHeight="1" x14ac:dyDescent="0.3">
      <c r="A135" s="661" t="s">
        <v>574</v>
      </c>
      <c r="B135" s="662" t="s">
        <v>575</v>
      </c>
      <c r="C135" s="663" t="s">
        <v>580</v>
      </c>
      <c r="D135" s="664" t="s">
        <v>4207</v>
      </c>
      <c r="E135" s="663" t="s">
        <v>7626</v>
      </c>
      <c r="F135" s="664" t="s">
        <v>7627</v>
      </c>
      <c r="G135" s="663" t="s">
        <v>6277</v>
      </c>
      <c r="H135" s="663" t="s">
        <v>6279</v>
      </c>
      <c r="I135" s="665">
        <v>26.015000000000001</v>
      </c>
      <c r="J135" s="665">
        <v>820</v>
      </c>
      <c r="K135" s="666">
        <v>21332.2</v>
      </c>
    </row>
    <row r="136" spans="1:11" ht="14.4" customHeight="1" x14ac:dyDescent="0.3">
      <c r="A136" s="661" t="s">
        <v>574</v>
      </c>
      <c r="B136" s="662" t="s">
        <v>575</v>
      </c>
      <c r="C136" s="663" t="s">
        <v>580</v>
      </c>
      <c r="D136" s="664" t="s">
        <v>4207</v>
      </c>
      <c r="E136" s="663" t="s">
        <v>7626</v>
      </c>
      <c r="F136" s="664" t="s">
        <v>7627</v>
      </c>
      <c r="G136" s="663" t="s">
        <v>6280</v>
      </c>
      <c r="H136" s="663" t="s">
        <v>6281</v>
      </c>
      <c r="I136" s="665">
        <v>26.017500000000002</v>
      </c>
      <c r="J136" s="665">
        <v>525</v>
      </c>
      <c r="K136" s="666">
        <v>13657.95</v>
      </c>
    </row>
    <row r="137" spans="1:11" ht="14.4" customHeight="1" x14ac:dyDescent="0.3">
      <c r="A137" s="661" t="s">
        <v>574</v>
      </c>
      <c r="B137" s="662" t="s">
        <v>575</v>
      </c>
      <c r="C137" s="663" t="s">
        <v>580</v>
      </c>
      <c r="D137" s="664" t="s">
        <v>4207</v>
      </c>
      <c r="E137" s="663" t="s">
        <v>7626</v>
      </c>
      <c r="F137" s="664" t="s">
        <v>7627</v>
      </c>
      <c r="G137" s="663" t="s">
        <v>6282</v>
      </c>
      <c r="H137" s="663" t="s">
        <v>6283</v>
      </c>
      <c r="I137" s="665">
        <v>1.9824999999999999</v>
      </c>
      <c r="J137" s="665">
        <v>2300</v>
      </c>
      <c r="K137" s="666">
        <v>4561</v>
      </c>
    </row>
    <row r="138" spans="1:11" ht="14.4" customHeight="1" x14ac:dyDescent="0.3">
      <c r="A138" s="661" t="s">
        <v>574</v>
      </c>
      <c r="B138" s="662" t="s">
        <v>575</v>
      </c>
      <c r="C138" s="663" t="s">
        <v>580</v>
      </c>
      <c r="D138" s="664" t="s">
        <v>4207</v>
      </c>
      <c r="E138" s="663" t="s">
        <v>7626</v>
      </c>
      <c r="F138" s="664" t="s">
        <v>7627</v>
      </c>
      <c r="G138" s="663" t="s">
        <v>6284</v>
      </c>
      <c r="H138" s="663" t="s">
        <v>6285</v>
      </c>
      <c r="I138" s="665">
        <v>1.9740000000000002</v>
      </c>
      <c r="J138" s="665">
        <v>350</v>
      </c>
      <c r="K138" s="666">
        <v>689.5</v>
      </c>
    </row>
    <row r="139" spans="1:11" ht="14.4" customHeight="1" x14ac:dyDescent="0.3">
      <c r="A139" s="661" t="s">
        <v>574</v>
      </c>
      <c r="B139" s="662" t="s">
        <v>575</v>
      </c>
      <c r="C139" s="663" t="s">
        <v>580</v>
      </c>
      <c r="D139" s="664" t="s">
        <v>4207</v>
      </c>
      <c r="E139" s="663" t="s">
        <v>7626</v>
      </c>
      <c r="F139" s="664" t="s">
        <v>7627</v>
      </c>
      <c r="G139" s="663" t="s">
        <v>6286</v>
      </c>
      <c r="H139" s="663" t="s">
        <v>6287</v>
      </c>
      <c r="I139" s="665">
        <v>3.0857142857142859</v>
      </c>
      <c r="J139" s="665">
        <v>500</v>
      </c>
      <c r="K139" s="666">
        <v>1545</v>
      </c>
    </row>
    <row r="140" spans="1:11" ht="14.4" customHeight="1" x14ac:dyDescent="0.3">
      <c r="A140" s="661" t="s">
        <v>574</v>
      </c>
      <c r="B140" s="662" t="s">
        <v>575</v>
      </c>
      <c r="C140" s="663" t="s">
        <v>580</v>
      </c>
      <c r="D140" s="664" t="s">
        <v>4207</v>
      </c>
      <c r="E140" s="663" t="s">
        <v>7626</v>
      </c>
      <c r="F140" s="664" t="s">
        <v>7627</v>
      </c>
      <c r="G140" s="663" t="s">
        <v>6288</v>
      </c>
      <c r="H140" s="663" t="s">
        <v>6289</v>
      </c>
      <c r="I140" s="665">
        <v>1.9233333333333331</v>
      </c>
      <c r="J140" s="665">
        <v>200</v>
      </c>
      <c r="K140" s="666">
        <v>384.5</v>
      </c>
    </row>
    <row r="141" spans="1:11" ht="14.4" customHeight="1" x14ac:dyDescent="0.3">
      <c r="A141" s="661" t="s">
        <v>574</v>
      </c>
      <c r="B141" s="662" t="s">
        <v>575</v>
      </c>
      <c r="C141" s="663" t="s">
        <v>580</v>
      </c>
      <c r="D141" s="664" t="s">
        <v>4207</v>
      </c>
      <c r="E141" s="663" t="s">
        <v>7626</v>
      </c>
      <c r="F141" s="664" t="s">
        <v>7627</v>
      </c>
      <c r="G141" s="663" t="s">
        <v>6290</v>
      </c>
      <c r="H141" s="663" t="s">
        <v>6291</v>
      </c>
      <c r="I141" s="665">
        <v>9.9999999999999985E-3</v>
      </c>
      <c r="J141" s="665">
        <v>1500</v>
      </c>
      <c r="K141" s="666">
        <v>15</v>
      </c>
    </row>
    <row r="142" spans="1:11" ht="14.4" customHeight="1" x14ac:dyDescent="0.3">
      <c r="A142" s="661" t="s">
        <v>574</v>
      </c>
      <c r="B142" s="662" t="s">
        <v>575</v>
      </c>
      <c r="C142" s="663" t="s">
        <v>580</v>
      </c>
      <c r="D142" s="664" t="s">
        <v>4207</v>
      </c>
      <c r="E142" s="663" t="s">
        <v>7626</v>
      </c>
      <c r="F142" s="664" t="s">
        <v>7627</v>
      </c>
      <c r="G142" s="663" t="s">
        <v>6292</v>
      </c>
      <c r="H142" s="663" t="s">
        <v>6293</v>
      </c>
      <c r="I142" s="665">
        <v>2.9884615384615376</v>
      </c>
      <c r="J142" s="665">
        <v>1551</v>
      </c>
      <c r="K142" s="666">
        <v>4640.51</v>
      </c>
    </row>
    <row r="143" spans="1:11" ht="14.4" customHeight="1" x14ac:dyDescent="0.3">
      <c r="A143" s="661" t="s">
        <v>574</v>
      </c>
      <c r="B143" s="662" t="s">
        <v>575</v>
      </c>
      <c r="C143" s="663" t="s">
        <v>580</v>
      </c>
      <c r="D143" s="664" t="s">
        <v>4207</v>
      </c>
      <c r="E143" s="663" t="s">
        <v>7626</v>
      </c>
      <c r="F143" s="664" t="s">
        <v>7627</v>
      </c>
      <c r="G143" s="663" t="s">
        <v>6294</v>
      </c>
      <c r="H143" s="663" t="s">
        <v>6295</v>
      </c>
      <c r="I143" s="665">
        <v>2.165</v>
      </c>
      <c r="J143" s="665">
        <v>700</v>
      </c>
      <c r="K143" s="666">
        <v>1516</v>
      </c>
    </row>
    <row r="144" spans="1:11" ht="14.4" customHeight="1" x14ac:dyDescent="0.3">
      <c r="A144" s="661" t="s">
        <v>574</v>
      </c>
      <c r="B144" s="662" t="s">
        <v>575</v>
      </c>
      <c r="C144" s="663" t="s">
        <v>580</v>
      </c>
      <c r="D144" s="664" t="s">
        <v>4207</v>
      </c>
      <c r="E144" s="663" t="s">
        <v>7626</v>
      </c>
      <c r="F144" s="664" t="s">
        <v>7627</v>
      </c>
      <c r="G144" s="663" t="s">
        <v>6294</v>
      </c>
      <c r="H144" s="663" t="s">
        <v>6296</v>
      </c>
      <c r="I144" s="665">
        <v>2.1666666666666665</v>
      </c>
      <c r="J144" s="665">
        <v>550</v>
      </c>
      <c r="K144" s="666">
        <v>1191.5</v>
      </c>
    </row>
    <row r="145" spans="1:11" ht="14.4" customHeight="1" x14ac:dyDescent="0.3">
      <c r="A145" s="661" t="s">
        <v>574</v>
      </c>
      <c r="B145" s="662" t="s">
        <v>575</v>
      </c>
      <c r="C145" s="663" t="s">
        <v>580</v>
      </c>
      <c r="D145" s="664" t="s">
        <v>4207</v>
      </c>
      <c r="E145" s="663" t="s">
        <v>7626</v>
      </c>
      <c r="F145" s="664" t="s">
        <v>7627</v>
      </c>
      <c r="G145" s="663" t="s">
        <v>6297</v>
      </c>
      <c r="H145" s="663" t="s">
        <v>6298</v>
      </c>
      <c r="I145" s="665">
        <v>14.65</v>
      </c>
      <c r="J145" s="665">
        <v>600</v>
      </c>
      <c r="K145" s="666">
        <v>8790.7800000000007</v>
      </c>
    </row>
    <row r="146" spans="1:11" ht="14.4" customHeight="1" x14ac:dyDescent="0.3">
      <c r="A146" s="661" t="s">
        <v>574</v>
      </c>
      <c r="B146" s="662" t="s">
        <v>575</v>
      </c>
      <c r="C146" s="663" t="s">
        <v>580</v>
      </c>
      <c r="D146" s="664" t="s">
        <v>4207</v>
      </c>
      <c r="E146" s="663" t="s">
        <v>7626</v>
      </c>
      <c r="F146" s="664" t="s">
        <v>7627</v>
      </c>
      <c r="G146" s="663" t="s">
        <v>6299</v>
      </c>
      <c r="H146" s="663" t="s">
        <v>6300</v>
      </c>
      <c r="I146" s="665">
        <v>7.16</v>
      </c>
      <c r="J146" s="665">
        <v>600</v>
      </c>
      <c r="K146" s="666">
        <v>4295.63</v>
      </c>
    </row>
    <row r="147" spans="1:11" ht="14.4" customHeight="1" x14ac:dyDescent="0.3">
      <c r="A147" s="661" t="s">
        <v>574</v>
      </c>
      <c r="B147" s="662" t="s">
        <v>575</v>
      </c>
      <c r="C147" s="663" t="s">
        <v>580</v>
      </c>
      <c r="D147" s="664" t="s">
        <v>4207</v>
      </c>
      <c r="E147" s="663" t="s">
        <v>7626</v>
      </c>
      <c r="F147" s="664" t="s">
        <v>7627</v>
      </c>
      <c r="G147" s="663" t="s">
        <v>6301</v>
      </c>
      <c r="H147" s="663" t="s">
        <v>6302</v>
      </c>
      <c r="I147" s="665">
        <v>878.46</v>
      </c>
      <c r="J147" s="665">
        <v>10</v>
      </c>
      <c r="K147" s="666">
        <v>8784.6</v>
      </c>
    </row>
    <row r="148" spans="1:11" ht="14.4" customHeight="1" x14ac:dyDescent="0.3">
      <c r="A148" s="661" t="s">
        <v>574</v>
      </c>
      <c r="B148" s="662" t="s">
        <v>575</v>
      </c>
      <c r="C148" s="663" t="s">
        <v>580</v>
      </c>
      <c r="D148" s="664" t="s">
        <v>4207</v>
      </c>
      <c r="E148" s="663" t="s">
        <v>7626</v>
      </c>
      <c r="F148" s="664" t="s">
        <v>7627</v>
      </c>
      <c r="G148" s="663" t="s">
        <v>6303</v>
      </c>
      <c r="H148" s="663" t="s">
        <v>6304</v>
      </c>
      <c r="I148" s="665">
        <v>148.71</v>
      </c>
      <c r="J148" s="665">
        <v>180</v>
      </c>
      <c r="K148" s="666">
        <v>26767.8</v>
      </c>
    </row>
    <row r="149" spans="1:11" ht="14.4" customHeight="1" x14ac:dyDescent="0.3">
      <c r="A149" s="661" t="s">
        <v>574</v>
      </c>
      <c r="B149" s="662" t="s">
        <v>575</v>
      </c>
      <c r="C149" s="663" t="s">
        <v>580</v>
      </c>
      <c r="D149" s="664" t="s">
        <v>4207</v>
      </c>
      <c r="E149" s="663" t="s">
        <v>7626</v>
      </c>
      <c r="F149" s="664" t="s">
        <v>7627</v>
      </c>
      <c r="G149" s="663" t="s">
        <v>6305</v>
      </c>
      <c r="H149" s="663" t="s">
        <v>6306</v>
      </c>
      <c r="I149" s="665">
        <v>2.1788888888888889</v>
      </c>
      <c r="J149" s="665">
        <v>1400</v>
      </c>
      <c r="K149" s="666">
        <v>3051</v>
      </c>
    </row>
    <row r="150" spans="1:11" ht="14.4" customHeight="1" x14ac:dyDescent="0.3">
      <c r="A150" s="661" t="s">
        <v>574</v>
      </c>
      <c r="B150" s="662" t="s">
        <v>575</v>
      </c>
      <c r="C150" s="663" t="s">
        <v>580</v>
      </c>
      <c r="D150" s="664" t="s">
        <v>4207</v>
      </c>
      <c r="E150" s="663" t="s">
        <v>7626</v>
      </c>
      <c r="F150" s="664" t="s">
        <v>7627</v>
      </c>
      <c r="G150" s="663" t="s">
        <v>6307</v>
      </c>
      <c r="H150" s="663" t="s">
        <v>6308</v>
      </c>
      <c r="I150" s="665">
        <v>2.855</v>
      </c>
      <c r="J150" s="665">
        <v>3600</v>
      </c>
      <c r="K150" s="666">
        <v>10279.75</v>
      </c>
    </row>
    <row r="151" spans="1:11" ht="14.4" customHeight="1" x14ac:dyDescent="0.3">
      <c r="A151" s="661" t="s">
        <v>574</v>
      </c>
      <c r="B151" s="662" t="s">
        <v>575</v>
      </c>
      <c r="C151" s="663" t="s">
        <v>580</v>
      </c>
      <c r="D151" s="664" t="s">
        <v>4207</v>
      </c>
      <c r="E151" s="663" t="s">
        <v>7626</v>
      </c>
      <c r="F151" s="664" t="s">
        <v>7627</v>
      </c>
      <c r="G151" s="663" t="s">
        <v>6309</v>
      </c>
      <c r="H151" s="663" t="s">
        <v>6310</v>
      </c>
      <c r="I151" s="665">
        <v>6.05</v>
      </c>
      <c r="J151" s="665">
        <v>10</v>
      </c>
      <c r="K151" s="666">
        <v>60.5</v>
      </c>
    </row>
    <row r="152" spans="1:11" ht="14.4" customHeight="1" x14ac:dyDescent="0.3">
      <c r="A152" s="661" t="s">
        <v>574</v>
      </c>
      <c r="B152" s="662" t="s">
        <v>575</v>
      </c>
      <c r="C152" s="663" t="s">
        <v>580</v>
      </c>
      <c r="D152" s="664" t="s">
        <v>4207</v>
      </c>
      <c r="E152" s="663" t="s">
        <v>7626</v>
      </c>
      <c r="F152" s="664" t="s">
        <v>7627</v>
      </c>
      <c r="G152" s="663" t="s">
        <v>6311</v>
      </c>
      <c r="H152" s="663" t="s">
        <v>6312</v>
      </c>
      <c r="I152" s="665">
        <v>21.22</v>
      </c>
      <c r="J152" s="665">
        <v>25</v>
      </c>
      <c r="K152" s="666">
        <v>530.59</v>
      </c>
    </row>
    <row r="153" spans="1:11" ht="14.4" customHeight="1" x14ac:dyDescent="0.3">
      <c r="A153" s="661" t="s">
        <v>574</v>
      </c>
      <c r="B153" s="662" t="s">
        <v>575</v>
      </c>
      <c r="C153" s="663" t="s">
        <v>580</v>
      </c>
      <c r="D153" s="664" t="s">
        <v>4207</v>
      </c>
      <c r="E153" s="663" t="s">
        <v>7626</v>
      </c>
      <c r="F153" s="664" t="s">
        <v>7627</v>
      </c>
      <c r="G153" s="663" t="s">
        <v>6313</v>
      </c>
      <c r="H153" s="663" t="s">
        <v>6314</v>
      </c>
      <c r="I153" s="665">
        <v>1.6366666666666667</v>
      </c>
      <c r="J153" s="665">
        <v>2700</v>
      </c>
      <c r="K153" s="666">
        <v>4419</v>
      </c>
    </row>
    <row r="154" spans="1:11" ht="14.4" customHeight="1" x14ac:dyDescent="0.3">
      <c r="A154" s="661" t="s">
        <v>574</v>
      </c>
      <c r="B154" s="662" t="s">
        <v>575</v>
      </c>
      <c r="C154" s="663" t="s">
        <v>580</v>
      </c>
      <c r="D154" s="664" t="s">
        <v>4207</v>
      </c>
      <c r="E154" s="663" t="s">
        <v>7626</v>
      </c>
      <c r="F154" s="664" t="s">
        <v>7627</v>
      </c>
      <c r="G154" s="663" t="s">
        <v>6313</v>
      </c>
      <c r="H154" s="663" t="s">
        <v>6315</v>
      </c>
      <c r="I154" s="665">
        <v>1.64</v>
      </c>
      <c r="J154" s="665">
        <v>1800</v>
      </c>
      <c r="K154" s="666">
        <v>2952</v>
      </c>
    </row>
    <row r="155" spans="1:11" ht="14.4" customHeight="1" x14ac:dyDescent="0.3">
      <c r="A155" s="661" t="s">
        <v>574</v>
      </c>
      <c r="B155" s="662" t="s">
        <v>575</v>
      </c>
      <c r="C155" s="663" t="s">
        <v>580</v>
      </c>
      <c r="D155" s="664" t="s">
        <v>4207</v>
      </c>
      <c r="E155" s="663" t="s">
        <v>7626</v>
      </c>
      <c r="F155" s="664" t="s">
        <v>7627</v>
      </c>
      <c r="G155" s="663" t="s">
        <v>6316</v>
      </c>
      <c r="H155" s="663" t="s">
        <v>6317</v>
      </c>
      <c r="I155" s="665">
        <v>23.48</v>
      </c>
      <c r="J155" s="665">
        <v>12</v>
      </c>
      <c r="K155" s="666">
        <v>281.76</v>
      </c>
    </row>
    <row r="156" spans="1:11" ht="14.4" customHeight="1" x14ac:dyDescent="0.3">
      <c r="A156" s="661" t="s">
        <v>574</v>
      </c>
      <c r="B156" s="662" t="s">
        <v>575</v>
      </c>
      <c r="C156" s="663" t="s">
        <v>580</v>
      </c>
      <c r="D156" s="664" t="s">
        <v>4207</v>
      </c>
      <c r="E156" s="663" t="s">
        <v>7626</v>
      </c>
      <c r="F156" s="664" t="s">
        <v>7627</v>
      </c>
      <c r="G156" s="663" t="s">
        <v>6318</v>
      </c>
      <c r="H156" s="663" t="s">
        <v>6319</v>
      </c>
      <c r="I156" s="665">
        <v>23.48</v>
      </c>
      <c r="J156" s="665">
        <v>12</v>
      </c>
      <c r="K156" s="666">
        <v>281.76</v>
      </c>
    </row>
    <row r="157" spans="1:11" ht="14.4" customHeight="1" x14ac:dyDescent="0.3">
      <c r="A157" s="661" t="s">
        <v>574</v>
      </c>
      <c r="B157" s="662" t="s">
        <v>575</v>
      </c>
      <c r="C157" s="663" t="s">
        <v>580</v>
      </c>
      <c r="D157" s="664" t="s">
        <v>4207</v>
      </c>
      <c r="E157" s="663" t="s">
        <v>7626</v>
      </c>
      <c r="F157" s="664" t="s">
        <v>7627</v>
      </c>
      <c r="G157" s="663" t="s">
        <v>6320</v>
      </c>
      <c r="H157" s="663" t="s">
        <v>6321</v>
      </c>
      <c r="I157" s="665">
        <v>2.9050000000000002</v>
      </c>
      <c r="J157" s="665">
        <v>1900</v>
      </c>
      <c r="K157" s="666">
        <v>5520</v>
      </c>
    </row>
    <row r="158" spans="1:11" ht="14.4" customHeight="1" x14ac:dyDescent="0.3">
      <c r="A158" s="661" t="s">
        <v>574</v>
      </c>
      <c r="B158" s="662" t="s">
        <v>575</v>
      </c>
      <c r="C158" s="663" t="s">
        <v>580</v>
      </c>
      <c r="D158" s="664" t="s">
        <v>4207</v>
      </c>
      <c r="E158" s="663" t="s">
        <v>7626</v>
      </c>
      <c r="F158" s="664" t="s">
        <v>7627</v>
      </c>
      <c r="G158" s="663" t="s">
        <v>6322</v>
      </c>
      <c r="H158" s="663" t="s">
        <v>6323</v>
      </c>
      <c r="I158" s="665">
        <v>162.96</v>
      </c>
      <c r="J158" s="665">
        <v>6</v>
      </c>
      <c r="K158" s="666">
        <v>977.76</v>
      </c>
    </row>
    <row r="159" spans="1:11" ht="14.4" customHeight="1" x14ac:dyDescent="0.3">
      <c r="A159" s="661" t="s">
        <v>574</v>
      </c>
      <c r="B159" s="662" t="s">
        <v>575</v>
      </c>
      <c r="C159" s="663" t="s">
        <v>580</v>
      </c>
      <c r="D159" s="664" t="s">
        <v>4207</v>
      </c>
      <c r="E159" s="663" t="s">
        <v>7626</v>
      </c>
      <c r="F159" s="664" t="s">
        <v>7627</v>
      </c>
      <c r="G159" s="663" t="s">
        <v>6324</v>
      </c>
      <c r="H159" s="663" t="s">
        <v>6325</v>
      </c>
      <c r="I159" s="665">
        <v>193.84</v>
      </c>
      <c r="J159" s="665">
        <v>4</v>
      </c>
      <c r="K159" s="666">
        <v>775.36</v>
      </c>
    </row>
    <row r="160" spans="1:11" ht="14.4" customHeight="1" x14ac:dyDescent="0.3">
      <c r="A160" s="661" t="s">
        <v>574</v>
      </c>
      <c r="B160" s="662" t="s">
        <v>575</v>
      </c>
      <c r="C160" s="663" t="s">
        <v>580</v>
      </c>
      <c r="D160" s="664" t="s">
        <v>4207</v>
      </c>
      <c r="E160" s="663" t="s">
        <v>7626</v>
      </c>
      <c r="F160" s="664" t="s">
        <v>7627</v>
      </c>
      <c r="G160" s="663" t="s">
        <v>6326</v>
      </c>
      <c r="H160" s="663" t="s">
        <v>6327</v>
      </c>
      <c r="I160" s="665">
        <v>127.05</v>
      </c>
      <c r="J160" s="665">
        <v>2</v>
      </c>
      <c r="K160" s="666">
        <v>254.1</v>
      </c>
    </row>
    <row r="161" spans="1:11" ht="14.4" customHeight="1" x14ac:dyDescent="0.3">
      <c r="A161" s="661" t="s">
        <v>574</v>
      </c>
      <c r="B161" s="662" t="s">
        <v>575</v>
      </c>
      <c r="C161" s="663" t="s">
        <v>580</v>
      </c>
      <c r="D161" s="664" t="s">
        <v>4207</v>
      </c>
      <c r="E161" s="663" t="s">
        <v>7626</v>
      </c>
      <c r="F161" s="664" t="s">
        <v>7627</v>
      </c>
      <c r="G161" s="663" t="s">
        <v>6328</v>
      </c>
      <c r="H161" s="663" t="s">
        <v>6329</v>
      </c>
      <c r="I161" s="665">
        <v>45.98</v>
      </c>
      <c r="J161" s="665">
        <v>20</v>
      </c>
      <c r="K161" s="666">
        <v>919.6</v>
      </c>
    </row>
    <row r="162" spans="1:11" ht="14.4" customHeight="1" x14ac:dyDescent="0.3">
      <c r="A162" s="661" t="s">
        <v>574</v>
      </c>
      <c r="B162" s="662" t="s">
        <v>575</v>
      </c>
      <c r="C162" s="663" t="s">
        <v>580</v>
      </c>
      <c r="D162" s="664" t="s">
        <v>4207</v>
      </c>
      <c r="E162" s="663" t="s">
        <v>7626</v>
      </c>
      <c r="F162" s="664" t="s">
        <v>7627</v>
      </c>
      <c r="G162" s="663" t="s">
        <v>6330</v>
      </c>
      <c r="H162" s="663" t="s">
        <v>6331</v>
      </c>
      <c r="I162" s="665">
        <v>84.903749999999988</v>
      </c>
      <c r="J162" s="665">
        <v>160</v>
      </c>
      <c r="K162" s="666">
        <v>13584.29</v>
      </c>
    </row>
    <row r="163" spans="1:11" ht="14.4" customHeight="1" x14ac:dyDescent="0.3">
      <c r="A163" s="661" t="s">
        <v>574</v>
      </c>
      <c r="B163" s="662" t="s">
        <v>575</v>
      </c>
      <c r="C163" s="663" t="s">
        <v>580</v>
      </c>
      <c r="D163" s="664" t="s">
        <v>4207</v>
      </c>
      <c r="E163" s="663" t="s">
        <v>7626</v>
      </c>
      <c r="F163" s="664" t="s">
        <v>7627</v>
      </c>
      <c r="G163" s="663" t="s">
        <v>6332</v>
      </c>
      <c r="H163" s="663" t="s">
        <v>6333</v>
      </c>
      <c r="I163" s="665">
        <v>17.98</v>
      </c>
      <c r="J163" s="665">
        <v>50</v>
      </c>
      <c r="K163" s="666">
        <v>899</v>
      </c>
    </row>
    <row r="164" spans="1:11" ht="14.4" customHeight="1" x14ac:dyDescent="0.3">
      <c r="A164" s="661" t="s">
        <v>574</v>
      </c>
      <c r="B164" s="662" t="s">
        <v>575</v>
      </c>
      <c r="C164" s="663" t="s">
        <v>580</v>
      </c>
      <c r="D164" s="664" t="s">
        <v>4207</v>
      </c>
      <c r="E164" s="663" t="s">
        <v>7626</v>
      </c>
      <c r="F164" s="664" t="s">
        <v>7627</v>
      </c>
      <c r="G164" s="663" t="s">
        <v>6334</v>
      </c>
      <c r="H164" s="663" t="s">
        <v>6335</v>
      </c>
      <c r="I164" s="665">
        <v>1.75</v>
      </c>
      <c r="J164" s="665">
        <v>6800</v>
      </c>
      <c r="K164" s="666">
        <v>11930.6</v>
      </c>
    </row>
    <row r="165" spans="1:11" ht="14.4" customHeight="1" x14ac:dyDescent="0.3">
      <c r="A165" s="661" t="s">
        <v>574</v>
      </c>
      <c r="B165" s="662" t="s">
        <v>575</v>
      </c>
      <c r="C165" s="663" t="s">
        <v>580</v>
      </c>
      <c r="D165" s="664" t="s">
        <v>4207</v>
      </c>
      <c r="E165" s="663" t="s">
        <v>7626</v>
      </c>
      <c r="F165" s="664" t="s">
        <v>7627</v>
      </c>
      <c r="G165" s="663" t="s">
        <v>6336</v>
      </c>
      <c r="H165" s="663" t="s">
        <v>6337</v>
      </c>
      <c r="I165" s="665">
        <v>1.94</v>
      </c>
      <c r="J165" s="665">
        <v>10</v>
      </c>
      <c r="K165" s="666">
        <v>19.399999999999999</v>
      </c>
    </row>
    <row r="166" spans="1:11" ht="14.4" customHeight="1" x14ac:dyDescent="0.3">
      <c r="A166" s="661" t="s">
        <v>574</v>
      </c>
      <c r="B166" s="662" t="s">
        <v>575</v>
      </c>
      <c r="C166" s="663" t="s">
        <v>580</v>
      </c>
      <c r="D166" s="664" t="s">
        <v>4207</v>
      </c>
      <c r="E166" s="663" t="s">
        <v>7626</v>
      </c>
      <c r="F166" s="664" t="s">
        <v>7627</v>
      </c>
      <c r="G166" s="663" t="s">
        <v>6338</v>
      </c>
      <c r="H166" s="663" t="s">
        <v>6339</v>
      </c>
      <c r="I166" s="665">
        <v>15.003076923076922</v>
      </c>
      <c r="J166" s="665">
        <v>120</v>
      </c>
      <c r="K166" s="666">
        <v>1800.34</v>
      </c>
    </row>
    <row r="167" spans="1:11" ht="14.4" customHeight="1" x14ac:dyDescent="0.3">
      <c r="A167" s="661" t="s">
        <v>574</v>
      </c>
      <c r="B167" s="662" t="s">
        <v>575</v>
      </c>
      <c r="C167" s="663" t="s">
        <v>580</v>
      </c>
      <c r="D167" s="664" t="s">
        <v>4207</v>
      </c>
      <c r="E167" s="663" t="s">
        <v>7626</v>
      </c>
      <c r="F167" s="664" t="s">
        <v>7627</v>
      </c>
      <c r="G167" s="663" t="s">
        <v>6340</v>
      </c>
      <c r="H167" s="663" t="s">
        <v>6341</v>
      </c>
      <c r="I167" s="665">
        <v>12.104999999999997</v>
      </c>
      <c r="J167" s="665">
        <v>120</v>
      </c>
      <c r="K167" s="666">
        <v>1452.6</v>
      </c>
    </row>
    <row r="168" spans="1:11" ht="14.4" customHeight="1" x14ac:dyDescent="0.3">
      <c r="A168" s="661" t="s">
        <v>574</v>
      </c>
      <c r="B168" s="662" t="s">
        <v>575</v>
      </c>
      <c r="C168" s="663" t="s">
        <v>580</v>
      </c>
      <c r="D168" s="664" t="s">
        <v>4207</v>
      </c>
      <c r="E168" s="663" t="s">
        <v>7626</v>
      </c>
      <c r="F168" s="664" t="s">
        <v>7627</v>
      </c>
      <c r="G168" s="663" t="s">
        <v>6342</v>
      </c>
      <c r="H168" s="663" t="s">
        <v>6343</v>
      </c>
      <c r="I168" s="665">
        <v>2.5149999999999997</v>
      </c>
      <c r="J168" s="665">
        <v>1200</v>
      </c>
      <c r="K168" s="666">
        <v>3017</v>
      </c>
    </row>
    <row r="169" spans="1:11" ht="14.4" customHeight="1" x14ac:dyDescent="0.3">
      <c r="A169" s="661" t="s">
        <v>574</v>
      </c>
      <c r="B169" s="662" t="s">
        <v>575</v>
      </c>
      <c r="C169" s="663" t="s">
        <v>580</v>
      </c>
      <c r="D169" s="664" t="s">
        <v>4207</v>
      </c>
      <c r="E169" s="663" t="s">
        <v>7626</v>
      </c>
      <c r="F169" s="664" t="s">
        <v>7627</v>
      </c>
      <c r="G169" s="663" t="s">
        <v>6344</v>
      </c>
      <c r="H169" s="663" t="s">
        <v>6345</v>
      </c>
      <c r="I169" s="665">
        <v>5.2036363636363641</v>
      </c>
      <c r="J169" s="665">
        <v>1130</v>
      </c>
      <c r="K169" s="666">
        <v>5880.8</v>
      </c>
    </row>
    <row r="170" spans="1:11" ht="14.4" customHeight="1" x14ac:dyDescent="0.3">
      <c r="A170" s="661" t="s">
        <v>574</v>
      </c>
      <c r="B170" s="662" t="s">
        <v>575</v>
      </c>
      <c r="C170" s="663" t="s">
        <v>580</v>
      </c>
      <c r="D170" s="664" t="s">
        <v>4207</v>
      </c>
      <c r="E170" s="663" t="s">
        <v>7626</v>
      </c>
      <c r="F170" s="664" t="s">
        <v>7627</v>
      </c>
      <c r="G170" s="663" t="s">
        <v>6346</v>
      </c>
      <c r="H170" s="663" t="s">
        <v>6347</v>
      </c>
      <c r="I170" s="665">
        <v>13.2</v>
      </c>
      <c r="J170" s="665">
        <v>20</v>
      </c>
      <c r="K170" s="666">
        <v>264</v>
      </c>
    </row>
    <row r="171" spans="1:11" ht="14.4" customHeight="1" x14ac:dyDescent="0.3">
      <c r="A171" s="661" t="s">
        <v>574</v>
      </c>
      <c r="B171" s="662" t="s">
        <v>575</v>
      </c>
      <c r="C171" s="663" t="s">
        <v>580</v>
      </c>
      <c r="D171" s="664" t="s">
        <v>4207</v>
      </c>
      <c r="E171" s="663" t="s">
        <v>7626</v>
      </c>
      <c r="F171" s="664" t="s">
        <v>7627</v>
      </c>
      <c r="G171" s="663" t="s">
        <v>6348</v>
      </c>
      <c r="H171" s="663" t="s">
        <v>6349</v>
      </c>
      <c r="I171" s="665">
        <v>13.2</v>
      </c>
      <c r="J171" s="665">
        <v>40</v>
      </c>
      <c r="K171" s="666">
        <v>528</v>
      </c>
    </row>
    <row r="172" spans="1:11" ht="14.4" customHeight="1" x14ac:dyDescent="0.3">
      <c r="A172" s="661" t="s">
        <v>574</v>
      </c>
      <c r="B172" s="662" t="s">
        <v>575</v>
      </c>
      <c r="C172" s="663" t="s">
        <v>580</v>
      </c>
      <c r="D172" s="664" t="s">
        <v>4207</v>
      </c>
      <c r="E172" s="663" t="s">
        <v>7626</v>
      </c>
      <c r="F172" s="664" t="s">
        <v>7627</v>
      </c>
      <c r="G172" s="663" t="s">
        <v>6350</v>
      </c>
      <c r="H172" s="663" t="s">
        <v>6351</v>
      </c>
      <c r="I172" s="665">
        <v>1.27</v>
      </c>
      <c r="J172" s="665">
        <v>225</v>
      </c>
      <c r="K172" s="666">
        <v>285.75</v>
      </c>
    </row>
    <row r="173" spans="1:11" ht="14.4" customHeight="1" x14ac:dyDescent="0.3">
      <c r="A173" s="661" t="s">
        <v>574</v>
      </c>
      <c r="B173" s="662" t="s">
        <v>575</v>
      </c>
      <c r="C173" s="663" t="s">
        <v>580</v>
      </c>
      <c r="D173" s="664" t="s">
        <v>4207</v>
      </c>
      <c r="E173" s="663" t="s">
        <v>7626</v>
      </c>
      <c r="F173" s="664" t="s">
        <v>7627</v>
      </c>
      <c r="G173" s="663" t="s">
        <v>6352</v>
      </c>
      <c r="H173" s="663" t="s">
        <v>6353</v>
      </c>
      <c r="I173" s="665">
        <v>21.235999999999997</v>
      </c>
      <c r="J173" s="665">
        <v>200</v>
      </c>
      <c r="K173" s="666">
        <v>4246.8499999999995</v>
      </c>
    </row>
    <row r="174" spans="1:11" ht="14.4" customHeight="1" x14ac:dyDescent="0.3">
      <c r="A174" s="661" t="s">
        <v>574</v>
      </c>
      <c r="B174" s="662" t="s">
        <v>575</v>
      </c>
      <c r="C174" s="663" t="s">
        <v>580</v>
      </c>
      <c r="D174" s="664" t="s">
        <v>4207</v>
      </c>
      <c r="E174" s="663" t="s">
        <v>7626</v>
      </c>
      <c r="F174" s="664" t="s">
        <v>7627</v>
      </c>
      <c r="G174" s="663" t="s">
        <v>6354</v>
      </c>
      <c r="H174" s="663" t="s">
        <v>6355</v>
      </c>
      <c r="I174" s="665">
        <v>21.232500000000002</v>
      </c>
      <c r="J174" s="665">
        <v>200</v>
      </c>
      <c r="K174" s="666">
        <v>4246.5</v>
      </c>
    </row>
    <row r="175" spans="1:11" ht="14.4" customHeight="1" x14ac:dyDescent="0.3">
      <c r="A175" s="661" t="s">
        <v>574</v>
      </c>
      <c r="B175" s="662" t="s">
        <v>575</v>
      </c>
      <c r="C175" s="663" t="s">
        <v>580</v>
      </c>
      <c r="D175" s="664" t="s">
        <v>4207</v>
      </c>
      <c r="E175" s="663" t="s">
        <v>7626</v>
      </c>
      <c r="F175" s="664" t="s">
        <v>7627</v>
      </c>
      <c r="G175" s="663" t="s">
        <v>6356</v>
      </c>
      <c r="H175" s="663" t="s">
        <v>6357</v>
      </c>
      <c r="I175" s="665">
        <v>11.47</v>
      </c>
      <c r="J175" s="665">
        <v>50</v>
      </c>
      <c r="K175" s="666">
        <v>573.5</v>
      </c>
    </row>
    <row r="176" spans="1:11" ht="14.4" customHeight="1" x14ac:dyDescent="0.3">
      <c r="A176" s="661" t="s">
        <v>574</v>
      </c>
      <c r="B176" s="662" t="s">
        <v>575</v>
      </c>
      <c r="C176" s="663" t="s">
        <v>580</v>
      </c>
      <c r="D176" s="664" t="s">
        <v>4207</v>
      </c>
      <c r="E176" s="663" t="s">
        <v>7626</v>
      </c>
      <c r="F176" s="664" t="s">
        <v>7627</v>
      </c>
      <c r="G176" s="663" t="s">
        <v>6358</v>
      </c>
      <c r="H176" s="663" t="s">
        <v>6359</v>
      </c>
      <c r="I176" s="665">
        <v>13.199999999999998</v>
      </c>
      <c r="J176" s="665">
        <v>30</v>
      </c>
      <c r="K176" s="666">
        <v>396</v>
      </c>
    </row>
    <row r="177" spans="1:11" ht="14.4" customHeight="1" x14ac:dyDescent="0.3">
      <c r="A177" s="661" t="s">
        <v>574</v>
      </c>
      <c r="B177" s="662" t="s">
        <v>575</v>
      </c>
      <c r="C177" s="663" t="s">
        <v>580</v>
      </c>
      <c r="D177" s="664" t="s">
        <v>4207</v>
      </c>
      <c r="E177" s="663" t="s">
        <v>7626</v>
      </c>
      <c r="F177" s="664" t="s">
        <v>7627</v>
      </c>
      <c r="G177" s="663" t="s">
        <v>6360</v>
      </c>
      <c r="H177" s="663" t="s">
        <v>6361</v>
      </c>
      <c r="I177" s="665">
        <v>0.46999999999999981</v>
      </c>
      <c r="J177" s="665">
        <v>12500</v>
      </c>
      <c r="K177" s="666">
        <v>5875</v>
      </c>
    </row>
    <row r="178" spans="1:11" ht="14.4" customHeight="1" x14ac:dyDescent="0.3">
      <c r="A178" s="661" t="s">
        <v>574</v>
      </c>
      <c r="B178" s="662" t="s">
        <v>575</v>
      </c>
      <c r="C178" s="663" t="s">
        <v>580</v>
      </c>
      <c r="D178" s="664" t="s">
        <v>4207</v>
      </c>
      <c r="E178" s="663" t="s">
        <v>7626</v>
      </c>
      <c r="F178" s="664" t="s">
        <v>7627</v>
      </c>
      <c r="G178" s="663" t="s">
        <v>6362</v>
      </c>
      <c r="H178" s="663" t="s">
        <v>6363</v>
      </c>
      <c r="I178" s="665">
        <v>4.03</v>
      </c>
      <c r="J178" s="665">
        <v>350</v>
      </c>
      <c r="K178" s="666">
        <v>1410.5</v>
      </c>
    </row>
    <row r="179" spans="1:11" ht="14.4" customHeight="1" x14ac:dyDescent="0.3">
      <c r="A179" s="661" t="s">
        <v>574</v>
      </c>
      <c r="B179" s="662" t="s">
        <v>575</v>
      </c>
      <c r="C179" s="663" t="s">
        <v>580</v>
      </c>
      <c r="D179" s="664" t="s">
        <v>4207</v>
      </c>
      <c r="E179" s="663" t="s">
        <v>7626</v>
      </c>
      <c r="F179" s="664" t="s">
        <v>7627</v>
      </c>
      <c r="G179" s="663" t="s">
        <v>6364</v>
      </c>
      <c r="H179" s="663" t="s">
        <v>6365</v>
      </c>
      <c r="I179" s="665">
        <v>43.2</v>
      </c>
      <c r="J179" s="665">
        <v>60</v>
      </c>
      <c r="K179" s="666">
        <v>2591.8000000000002</v>
      </c>
    </row>
    <row r="180" spans="1:11" ht="14.4" customHeight="1" x14ac:dyDescent="0.3">
      <c r="A180" s="661" t="s">
        <v>574</v>
      </c>
      <c r="B180" s="662" t="s">
        <v>575</v>
      </c>
      <c r="C180" s="663" t="s">
        <v>580</v>
      </c>
      <c r="D180" s="664" t="s">
        <v>4207</v>
      </c>
      <c r="E180" s="663" t="s">
        <v>7626</v>
      </c>
      <c r="F180" s="664" t="s">
        <v>7627</v>
      </c>
      <c r="G180" s="663" t="s">
        <v>6366</v>
      </c>
      <c r="H180" s="663" t="s">
        <v>6367</v>
      </c>
      <c r="I180" s="665">
        <v>169.4</v>
      </c>
      <c r="J180" s="665">
        <v>10</v>
      </c>
      <c r="K180" s="666">
        <v>1694</v>
      </c>
    </row>
    <row r="181" spans="1:11" ht="14.4" customHeight="1" x14ac:dyDescent="0.3">
      <c r="A181" s="661" t="s">
        <v>574</v>
      </c>
      <c r="B181" s="662" t="s">
        <v>575</v>
      </c>
      <c r="C181" s="663" t="s">
        <v>580</v>
      </c>
      <c r="D181" s="664" t="s">
        <v>4207</v>
      </c>
      <c r="E181" s="663" t="s">
        <v>7626</v>
      </c>
      <c r="F181" s="664" t="s">
        <v>7627</v>
      </c>
      <c r="G181" s="663" t="s">
        <v>6368</v>
      </c>
      <c r="H181" s="663" t="s">
        <v>6369</v>
      </c>
      <c r="I181" s="665">
        <v>45.98</v>
      </c>
      <c r="J181" s="665">
        <v>20</v>
      </c>
      <c r="K181" s="666">
        <v>919.6</v>
      </c>
    </row>
    <row r="182" spans="1:11" ht="14.4" customHeight="1" x14ac:dyDescent="0.3">
      <c r="A182" s="661" t="s">
        <v>574</v>
      </c>
      <c r="B182" s="662" t="s">
        <v>575</v>
      </c>
      <c r="C182" s="663" t="s">
        <v>580</v>
      </c>
      <c r="D182" s="664" t="s">
        <v>4207</v>
      </c>
      <c r="E182" s="663" t="s">
        <v>7626</v>
      </c>
      <c r="F182" s="664" t="s">
        <v>7627</v>
      </c>
      <c r="G182" s="663" t="s">
        <v>6370</v>
      </c>
      <c r="H182" s="663" t="s">
        <v>6371</v>
      </c>
      <c r="I182" s="665">
        <v>27.84</v>
      </c>
      <c r="J182" s="665">
        <v>50</v>
      </c>
      <c r="K182" s="666">
        <v>1392.11</v>
      </c>
    </row>
    <row r="183" spans="1:11" ht="14.4" customHeight="1" x14ac:dyDescent="0.3">
      <c r="A183" s="661" t="s">
        <v>574</v>
      </c>
      <c r="B183" s="662" t="s">
        <v>575</v>
      </c>
      <c r="C183" s="663" t="s">
        <v>580</v>
      </c>
      <c r="D183" s="664" t="s">
        <v>4207</v>
      </c>
      <c r="E183" s="663" t="s">
        <v>7626</v>
      </c>
      <c r="F183" s="664" t="s">
        <v>7627</v>
      </c>
      <c r="G183" s="663" t="s">
        <v>6372</v>
      </c>
      <c r="H183" s="663" t="s">
        <v>6373</v>
      </c>
      <c r="I183" s="665">
        <v>61.06</v>
      </c>
      <c r="J183" s="665">
        <v>50</v>
      </c>
      <c r="K183" s="666">
        <v>3052.83</v>
      </c>
    </row>
    <row r="184" spans="1:11" ht="14.4" customHeight="1" x14ac:dyDescent="0.3">
      <c r="A184" s="661" t="s">
        <v>574</v>
      </c>
      <c r="B184" s="662" t="s">
        <v>575</v>
      </c>
      <c r="C184" s="663" t="s">
        <v>580</v>
      </c>
      <c r="D184" s="664" t="s">
        <v>4207</v>
      </c>
      <c r="E184" s="663" t="s">
        <v>7626</v>
      </c>
      <c r="F184" s="664" t="s">
        <v>7627</v>
      </c>
      <c r="G184" s="663" t="s">
        <v>6374</v>
      </c>
      <c r="H184" s="663" t="s">
        <v>6375</v>
      </c>
      <c r="I184" s="665">
        <v>20.57</v>
      </c>
      <c r="J184" s="665">
        <v>200</v>
      </c>
      <c r="K184" s="666">
        <v>4114</v>
      </c>
    </row>
    <row r="185" spans="1:11" ht="14.4" customHeight="1" x14ac:dyDescent="0.3">
      <c r="A185" s="661" t="s">
        <v>574</v>
      </c>
      <c r="B185" s="662" t="s">
        <v>575</v>
      </c>
      <c r="C185" s="663" t="s">
        <v>580</v>
      </c>
      <c r="D185" s="664" t="s">
        <v>4207</v>
      </c>
      <c r="E185" s="663" t="s">
        <v>7626</v>
      </c>
      <c r="F185" s="664" t="s">
        <v>7627</v>
      </c>
      <c r="G185" s="663" t="s">
        <v>6376</v>
      </c>
      <c r="H185" s="663" t="s">
        <v>6377</v>
      </c>
      <c r="I185" s="665">
        <v>25.71</v>
      </c>
      <c r="J185" s="665">
        <v>50</v>
      </c>
      <c r="K185" s="666">
        <v>1285.6300000000001</v>
      </c>
    </row>
    <row r="186" spans="1:11" ht="14.4" customHeight="1" x14ac:dyDescent="0.3">
      <c r="A186" s="661" t="s">
        <v>574</v>
      </c>
      <c r="B186" s="662" t="s">
        <v>575</v>
      </c>
      <c r="C186" s="663" t="s">
        <v>580</v>
      </c>
      <c r="D186" s="664" t="s">
        <v>4207</v>
      </c>
      <c r="E186" s="663" t="s">
        <v>7626</v>
      </c>
      <c r="F186" s="664" t="s">
        <v>7627</v>
      </c>
      <c r="G186" s="663" t="s">
        <v>6378</v>
      </c>
      <c r="H186" s="663" t="s">
        <v>6379</v>
      </c>
      <c r="I186" s="665">
        <v>59.54</v>
      </c>
      <c r="J186" s="665">
        <v>20</v>
      </c>
      <c r="K186" s="666">
        <v>1190.8800000000001</v>
      </c>
    </row>
    <row r="187" spans="1:11" ht="14.4" customHeight="1" x14ac:dyDescent="0.3">
      <c r="A187" s="661" t="s">
        <v>574</v>
      </c>
      <c r="B187" s="662" t="s">
        <v>575</v>
      </c>
      <c r="C187" s="663" t="s">
        <v>580</v>
      </c>
      <c r="D187" s="664" t="s">
        <v>4207</v>
      </c>
      <c r="E187" s="663" t="s">
        <v>7626</v>
      </c>
      <c r="F187" s="664" t="s">
        <v>7627</v>
      </c>
      <c r="G187" s="663" t="s">
        <v>6380</v>
      </c>
      <c r="H187" s="663" t="s">
        <v>6381</v>
      </c>
      <c r="I187" s="665">
        <v>9.5939999999999994</v>
      </c>
      <c r="J187" s="665">
        <v>565</v>
      </c>
      <c r="K187" s="666">
        <v>5419.75</v>
      </c>
    </row>
    <row r="188" spans="1:11" ht="14.4" customHeight="1" x14ac:dyDescent="0.3">
      <c r="A188" s="661" t="s">
        <v>574</v>
      </c>
      <c r="B188" s="662" t="s">
        <v>575</v>
      </c>
      <c r="C188" s="663" t="s">
        <v>580</v>
      </c>
      <c r="D188" s="664" t="s">
        <v>4207</v>
      </c>
      <c r="E188" s="663" t="s">
        <v>7626</v>
      </c>
      <c r="F188" s="664" t="s">
        <v>7627</v>
      </c>
      <c r="G188" s="663" t="s">
        <v>6382</v>
      </c>
      <c r="H188" s="663" t="s">
        <v>6383</v>
      </c>
      <c r="I188" s="665">
        <v>22.554000000000002</v>
      </c>
      <c r="J188" s="665">
        <v>550</v>
      </c>
      <c r="K188" s="666">
        <v>12426.599999999999</v>
      </c>
    </row>
    <row r="189" spans="1:11" ht="14.4" customHeight="1" x14ac:dyDescent="0.3">
      <c r="A189" s="661" t="s">
        <v>574</v>
      </c>
      <c r="B189" s="662" t="s">
        <v>575</v>
      </c>
      <c r="C189" s="663" t="s">
        <v>580</v>
      </c>
      <c r="D189" s="664" t="s">
        <v>4207</v>
      </c>
      <c r="E189" s="663" t="s">
        <v>7626</v>
      </c>
      <c r="F189" s="664" t="s">
        <v>7627</v>
      </c>
      <c r="G189" s="663" t="s">
        <v>6384</v>
      </c>
      <c r="H189" s="663" t="s">
        <v>6385</v>
      </c>
      <c r="I189" s="665">
        <v>22.445000000000004</v>
      </c>
      <c r="J189" s="665">
        <v>300</v>
      </c>
      <c r="K189" s="666">
        <v>6733.6</v>
      </c>
    </row>
    <row r="190" spans="1:11" ht="14.4" customHeight="1" x14ac:dyDescent="0.3">
      <c r="A190" s="661" t="s">
        <v>574</v>
      </c>
      <c r="B190" s="662" t="s">
        <v>575</v>
      </c>
      <c r="C190" s="663" t="s">
        <v>580</v>
      </c>
      <c r="D190" s="664" t="s">
        <v>4207</v>
      </c>
      <c r="E190" s="663" t="s">
        <v>7626</v>
      </c>
      <c r="F190" s="664" t="s">
        <v>7627</v>
      </c>
      <c r="G190" s="663" t="s">
        <v>6386</v>
      </c>
      <c r="H190" s="663" t="s">
        <v>6387</v>
      </c>
      <c r="I190" s="665">
        <v>9.2000000000000011</v>
      </c>
      <c r="J190" s="665">
        <v>4100</v>
      </c>
      <c r="K190" s="666">
        <v>37720</v>
      </c>
    </row>
    <row r="191" spans="1:11" ht="14.4" customHeight="1" x14ac:dyDescent="0.3">
      <c r="A191" s="661" t="s">
        <v>574</v>
      </c>
      <c r="B191" s="662" t="s">
        <v>575</v>
      </c>
      <c r="C191" s="663" t="s">
        <v>580</v>
      </c>
      <c r="D191" s="664" t="s">
        <v>4207</v>
      </c>
      <c r="E191" s="663" t="s">
        <v>7626</v>
      </c>
      <c r="F191" s="664" t="s">
        <v>7627</v>
      </c>
      <c r="G191" s="663" t="s">
        <v>6388</v>
      </c>
      <c r="H191" s="663" t="s">
        <v>6389</v>
      </c>
      <c r="I191" s="665">
        <v>172.5</v>
      </c>
      <c r="J191" s="665">
        <v>4</v>
      </c>
      <c r="K191" s="666">
        <v>690</v>
      </c>
    </row>
    <row r="192" spans="1:11" ht="14.4" customHeight="1" x14ac:dyDescent="0.3">
      <c r="A192" s="661" t="s">
        <v>574</v>
      </c>
      <c r="B192" s="662" t="s">
        <v>575</v>
      </c>
      <c r="C192" s="663" t="s">
        <v>580</v>
      </c>
      <c r="D192" s="664" t="s">
        <v>4207</v>
      </c>
      <c r="E192" s="663" t="s">
        <v>7626</v>
      </c>
      <c r="F192" s="664" t="s">
        <v>7627</v>
      </c>
      <c r="G192" s="663" t="s">
        <v>6390</v>
      </c>
      <c r="H192" s="663" t="s">
        <v>6391</v>
      </c>
      <c r="I192" s="665">
        <v>505</v>
      </c>
      <c r="J192" s="665">
        <v>1</v>
      </c>
      <c r="K192" s="666">
        <v>505</v>
      </c>
    </row>
    <row r="193" spans="1:11" ht="14.4" customHeight="1" x14ac:dyDescent="0.3">
      <c r="A193" s="661" t="s">
        <v>574</v>
      </c>
      <c r="B193" s="662" t="s">
        <v>575</v>
      </c>
      <c r="C193" s="663" t="s">
        <v>580</v>
      </c>
      <c r="D193" s="664" t="s">
        <v>4207</v>
      </c>
      <c r="E193" s="663" t="s">
        <v>7626</v>
      </c>
      <c r="F193" s="664" t="s">
        <v>7627</v>
      </c>
      <c r="G193" s="663" t="s">
        <v>6392</v>
      </c>
      <c r="H193" s="663" t="s">
        <v>6393</v>
      </c>
      <c r="I193" s="665">
        <v>358.61500000000007</v>
      </c>
      <c r="J193" s="665">
        <v>17</v>
      </c>
      <c r="K193" s="666">
        <v>6106.9000000000005</v>
      </c>
    </row>
    <row r="194" spans="1:11" ht="14.4" customHeight="1" x14ac:dyDescent="0.3">
      <c r="A194" s="661" t="s">
        <v>574</v>
      </c>
      <c r="B194" s="662" t="s">
        <v>575</v>
      </c>
      <c r="C194" s="663" t="s">
        <v>580</v>
      </c>
      <c r="D194" s="664" t="s">
        <v>4207</v>
      </c>
      <c r="E194" s="663" t="s">
        <v>7626</v>
      </c>
      <c r="F194" s="664" t="s">
        <v>7627</v>
      </c>
      <c r="G194" s="663" t="s">
        <v>6394</v>
      </c>
      <c r="H194" s="663" t="s">
        <v>6395</v>
      </c>
      <c r="I194" s="665">
        <v>9.5</v>
      </c>
      <c r="J194" s="665">
        <v>1</v>
      </c>
      <c r="K194" s="666">
        <v>9.5</v>
      </c>
    </row>
    <row r="195" spans="1:11" ht="14.4" customHeight="1" x14ac:dyDescent="0.3">
      <c r="A195" s="661" t="s">
        <v>574</v>
      </c>
      <c r="B195" s="662" t="s">
        <v>575</v>
      </c>
      <c r="C195" s="663" t="s">
        <v>580</v>
      </c>
      <c r="D195" s="664" t="s">
        <v>4207</v>
      </c>
      <c r="E195" s="663" t="s">
        <v>7626</v>
      </c>
      <c r="F195" s="664" t="s">
        <v>7627</v>
      </c>
      <c r="G195" s="663" t="s">
        <v>6396</v>
      </c>
      <c r="H195" s="663" t="s">
        <v>6397</v>
      </c>
      <c r="I195" s="665">
        <v>18.39</v>
      </c>
      <c r="J195" s="665">
        <v>12</v>
      </c>
      <c r="K195" s="666">
        <v>220.7</v>
      </c>
    </row>
    <row r="196" spans="1:11" ht="14.4" customHeight="1" x14ac:dyDescent="0.3">
      <c r="A196" s="661" t="s">
        <v>574</v>
      </c>
      <c r="B196" s="662" t="s">
        <v>575</v>
      </c>
      <c r="C196" s="663" t="s">
        <v>580</v>
      </c>
      <c r="D196" s="664" t="s">
        <v>4207</v>
      </c>
      <c r="E196" s="663" t="s">
        <v>7626</v>
      </c>
      <c r="F196" s="664" t="s">
        <v>7627</v>
      </c>
      <c r="G196" s="663" t="s">
        <v>6398</v>
      </c>
      <c r="H196" s="663" t="s">
        <v>6399</v>
      </c>
      <c r="I196" s="665">
        <v>45.98</v>
      </c>
      <c r="J196" s="665">
        <v>20</v>
      </c>
      <c r="K196" s="666">
        <v>919.6</v>
      </c>
    </row>
    <row r="197" spans="1:11" ht="14.4" customHeight="1" x14ac:dyDescent="0.3">
      <c r="A197" s="661" t="s">
        <v>574</v>
      </c>
      <c r="B197" s="662" t="s">
        <v>575</v>
      </c>
      <c r="C197" s="663" t="s">
        <v>580</v>
      </c>
      <c r="D197" s="664" t="s">
        <v>4207</v>
      </c>
      <c r="E197" s="663" t="s">
        <v>7626</v>
      </c>
      <c r="F197" s="664" t="s">
        <v>7627</v>
      </c>
      <c r="G197" s="663" t="s">
        <v>6400</v>
      </c>
      <c r="H197" s="663" t="s">
        <v>6401</v>
      </c>
      <c r="I197" s="665">
        <v>17.059999999999999</v>
      </c>
      <c r="J197" s="665">
        <v>60</v>
      </c>
      <c r="K197" s="666">
        <v>1023.6300000000001</v>
      </c>
    </row>
    <row r="198" spans="1:11" ht="14.4" customHeight="1" x14ac:dyDescent="0.3">
      <c r="A198" s="661" t="s">
        <v>574</v>
      </c>
      <c r="B198" s="662" t="s">
        <v>575</v>
      </c>
      <c r="C198" s="663" t="s">
        <v>580</v>
      </c>
      <c r="D198" s="664" t="s">
        <v>4207</v>
      </c>
      <c r="E198" s="663" t="s">
        <v>7626</v>
      </c>
      <c r="F198" s="664" t="s">
        <v>7627</v>
      </c>
      <c r="G198" s="663" t="s">
        <v>6402</v>
      </c>
      <c r="H198" s="663" t="s">
        <v>6403</v>
      </c>
      <c r="I198" s="665">
        <v>75.02</v>
      </c>
      <c r="J198" s="665">
        <v>2</v>
      </c>
      <c r="K198" s="666">
        <v>150.03</v>
      </c>
    </row>
    <row r="199" spans="1:11" ht="14.4" customHeight="1" x14ac:dyDescent="0.3">
      <c r="A199" s="661" t="s">
        <v>574</v>
      </c>
      <c r="B199" s="662" t="s">
        <v>575</v>
      </c>
      <c r="C199" s="663" t="s">
        <v>580</v>
      </c>
      <c r="D199" s="664" t="s">
        <v>4207</v>
      </c>
      <c r="E199" s="663" t="s">
        <v>7626</v>
      </c>
      <c r="F199" s="664" t="s">
        <v>7627</v>
      </c>
      <c r="G199" s="663" t="s">
        <v>6404</v>
      </c>
      <c r="H199" s="663" t="s">
        <v>6405</v>
      </c>
      <c r="I199" s="665">
        <v>9.68</v>
      </c>
      <c r="J199" s="665">
        <v>100</v>
      </c>
      <c r="K199" s="666">
        <v>968</v>
      </c>
    </row>
    <row r="200" spans="1:11" ht="14.4" customHeight="1" x14ac:dyDescent="0.3">
      <c r="A200" s="661" t="s">
        <v>574</v>
      </c>
      <c r="B200" s="662" t="s">
        <v>575</v>
      </c>
      <c r="C200" s="663" t="s">
        <v>580</v>
      </c>
      <c r="D200" s="664" t="s">
        <v>4207</v>
      </c>
      <c r="E200" s="663" t="s">
        <v>7626</v>
      </c>
      <c r="F200" s="664" t="s">
        <v>7627</v>
      </c>
      <c r="G200" s="663" t="s">
        <v>6406</v>
      </c>
      <c r="H200" s="663" t="s">
        <v>6407</v>
      </c>
      <c r="I200" s="665">
        <v>24.320000000000004</v>
      </c>
      <c r="J200" s="665">
        <v>8</v>
      </c>
      <c r="K200" s="666">
        <v>194.56</v>
      </c>
    </row>
    <row r="201" spans="1:11" ht="14.4" customHeight="1" x14ac:dyDescent="0.3">
      <c r="A201" s="661" t="s">
        <v>574</v>
      </c>
      <c r="B201" s="662" t="s">
        <v>575</v>
      </c>
      <c r="C201" s="663" t="s">
        <v>580</v>
      </c>
      <c r="D201" s="664" t="s">
        <v>4207</v>
      </c>
      <c r="E201" s="663" t="s">
        <v>7626</v>
      </c>
      <c r="F201" s="664" t="s">
        <v>7627</v>
      </c>
      <c r="G201" s="663" t="s">
        <v>6408</v>
      </c>
      <c r="H201" s="663" t="s">
        <v>6409</v>
      </c>
      <c r="I201" s="665">
        <v>186.81999999999996</v>
      </c>
      <c r="J201" s="665">
        <v>16</v>
      </c>
      <c r="K201" s="666">
        <v>2989.1800000000003</v>
      </c>
    </row>
    <row r="202" spans="1:11" ht="14.4" customHeight="1" x14ac:dyDescent="0.3">
      <c r="A202" s="661" t="s">
        <v>574</v>
      </c>
      <c r="B202" s="662" t="s">
        <v>575</v>
      </c>
      <c r="C202" s="663" t="s">
        <v>580</v>
      </c>
      <c r="D202" s="664" t="s">
        <v>4207</v>
      </c>
      <c r="E202" s="663" t="s">
        <v>7626</v>
      </c>
      <c r="F202" s="664" t="s">
        <v>7627</v>
      </c>
      <c r="G202" s="663" t="s">
        <v>6410</v>
      </c>
      <c r="H202" s="663" t="s">
        <v>6411</v>
      </c>
      <c r="I202" s="665">
        <v>1393.9</v>
      </c>
      <c r="J202" s="665">
        <v>1</v>
      </c>
      <c r="K202" s="666">
        <v>1393.9</v>
      </c>
    </row>
    <row r="203" spans="1:11" ht="14.4" customHeight="1" x14ac:dyDescent="0.3">
      <c r="A203" s="661" t="s">
        <v>574</v>
      </c>
      <c r="B203" s="662" t="s">
        <v>575</v>
      </c>
      <c r="C203" s="663" t="s">
        <v>580</v>
      </c>
      <c r="D203" s="664" t="s">
        <v>4207</v>
      </c>
      <c r="E203" s="663" t="s">
        <v>7626</v>
      </c>
      <c r="F203" s="664" t="s">
        <v>7627</v>
      </c>
      <c r="G203" s="663" t="s">
        <v>6412</v>
      </c>
      <c r="H203" s="663" t="s">
        <v>6413</v>
      </c>
      <c r="I203" s="665">
        <v>145.16999999999999</v>
      </c>
      <c r="J203" s="665">
        <v>6</v>
      </c>
      <c r="K203" s="666">
        <v>871</v>
      </c>
    </row>
    <row r="204" spans="1:11" ht="14.4" customHeight="1" x14ac:dyDescent="0.3">
      <c r="A204" s="661" t="s">
        <v>574</v>
      </c>
      <c r="B204" s="662" t="s">
        <v>575</v>
      </c>
      <c r="C204" s="663" t="s">
        <v>580</v>
      </c>
      <c r="D204" s="664" t="s">
        <v>4207</v>
      </c>
      <c r="E204" s="663" t="s">
        <v>7626</v>
      </c>
      <c r="F204" s="664" t="s">
        <v>7627</v>
      </c>
      <c r="G204" s="663" t="s">
        <v>6414</v>
      </c>
      <c r="H204" s="663" t="s">
        <v>6415</v>
      </c>
      <c r="I204" s="665">
        <v>72.84</v>
      </c>
      <c r="J204" s="665">
        <v>100</v>
      </c>
      <c r="K204" s="666">
        <v>7284.2</v>
      </c>
    </row>
    <row r="205" spans="1:11" ht="14.4" customHeight="1" x14ac:dyDescent="0.3">
      <c r="A205" s="661" t="s">
        <v>574</v>
      </c>
      <c r="B205" s="662" t="s">
        <v>575</v>
      </c>
      <c r="C205" s="663" t="s">
        <v>580</v>
      </c>
      <c r="D205" s="664" t="s">
        <v>4207</v>
      </c>
      <c r="E205" s="663" t="s">
        <v>7626</v>
      </c>
      <c r="F205" s="664" t="s">
        <v>7627</v>
      </c>
      <c r="G205" s="663" t="s">
        <v>6416</v>
      </c>
      <c r="H205" s="663" t="s">
        <v>6417</v>
      </c>
      <c r="I205" s="665">
        <v>210.54</v>
      </c>
      <c r="J205" s="665">
        <v>1</v>
      </c>
      <c r="K205" s="666">
        <v>210.54</v>
      </c>
    </row>
    <row r="206" spans="1:11" ht="14.4" customHeight="1" x14ac:dyDescent="0.3">
      <c r="A206" s="661" t="s">
        <v>574</v>
      </c>
      <c r="B206" s="662" t="s">
        <v>575</v>
      </c>
      <c r="C206" s="663" t="s">
        <v>580</v>
      </c>
      <c r="D206" s="664" t="s">
        <v>4207</v>
      </c>
      <c r="E206" s="663" t="s">
        <v>7626</v>
      </c>
      <c r="F206" s="664" t="s">
        <v>7627</v>
      </c>
      <c r="G206" s="663" t="s">
        <v>6418</v>
      </c>
      <c r="H206" s="663" t="s">
        <v>6419</v>
      </c>
      <c r="I206" s="665">
        <v>465.85</v>
      </c>
      <c r="J206" s="665">
        <v>1</v>
      </c>
      <c r="K206" s="666">
        <v>465.85</v>
      </c>
    </row>
    <row r="207" spans="1:11" ht="14.4" customHeight="1" x14ac:dyDescent="0.3">
      <c r="A207" s="661" t="s">
        <v>574</v>
      </c>
      <c r="B207" s="662" t="s">
        <v>575</v>
      </c>
      <c r="C207" s="663" t="s">
        <v>580</v>
      </c>
      <c r="D207" s="664" t="s">
        <v>4207</v>
      </c>
      <c r="E207" s="663" t="s">
        <v>7626</v>
      </c>
      <c r="F207" s="664" t="s">
        <v>7627</v>
      </c>
      <c r="G207" s="663" t="s">
        <v>6420</v>
      </c>
      <c r="H207" s="663" t="s">
        <v>6421</v>
      </c>
      <c r="I207" s="665">
        <v>13.01</v>
      </c>
      <c r="J207" s="665">
        <v>50</v>
      </c>
      <c r="K207" s="666">
        <v>650.66</v>
      </c>
    </row>
    <row r="208" spans="1:11" ht="14.4" customHeight="1" x14ac:dyDescent="0.3">
      <c r="A208" s="661" t="s">
        <v>574</v>
      </c>
      <c r="B208" s="662" t="s">
        <v>575</v>
      </c>
      <c r="C208" s="663" t="s">
        <v>580</v>
      </c>
      <c r="D208" s="664" t="s">
        <v>4207</v>
      </c>
      <c r="E208" s="663" t="s">
        <v>7626</v>
      </c>
      <c r="F208" s="664" t="s">
        <v>7627</v>
      </c>
      <c r="G208" s="663" t="s">
        <v>6422</v>
      </c>
      <c r="H208" s="663" t="s">
        <v>6423</v>
      </c>
      <c r="I208" s="665">
        <v>62.92</v>
      </c>
      <c r="J208" s="665">
        <v>50</v>
      </c>
      <c r="K208" s="666">
        <v>3146</v>
      </c>
    </row>
    <row r="209" spans="1:11" ht="14.4" customHeight="1" x14ac:dyDescent="0.3">
      <c r="A209" s="661" t="s">
        <v>574</v>
      </c>
      <c r="B209" s="662" t="s">
        <v>575</v>
      </c>
      <c r="C209" s="663" t="s">
        <v>580</v>
      </c>
      <c r="D209" s="664" t="s">
        <v>4207</v>
      </c>
      <c r="E209" s="663" t="s">
        <v>7626</v>
      </c>
      <c r="F209" s="664" t="s">
        <v>7627</v>
      </c>
      <c r="G209" s="663" t="s">
        <v>6424</v>
      </c>
      <c r="H209" s="663" t="s">
        <v>6425</v>
      </c>
      <c r="I209" s="665">
        <v>4.78</v>
      </c>
      <c r="J209" s="665">
        <v>2100</v>
      </c>
      <c r="K209" s="666">
        <v>10035.850000000002</v>
      </c>
    </row>
    <row r="210" spans="1:11" ht="14.4" customHeight="1" x14ac:dyDescent="0.3">
      <c r="A210" s="661" t="s">
        <v>574</v>
      </c>
      <c r="B210" s="662" t="s">
        <v>575</v>
      </c>
      <c r="C210" s="663" t="s">
        <v>580</v>
      </c>
      <c r="D210" s="664" t="s">
        <v>4207</v>
      </c>
      <c r="E210" s="663" t="s">
        <v>7626</v>
      </c>
      <c r="F210" s="664" t="s">
        <v>7627</v>
      </c>
      <c r="G210" s="663" t="s">
        <v>6426</v>
      </c>
      <c r="H210" s="663" t="s">
        <v>6427</v>
      </c>
      <c r="I210" s="665">
        <v>3.3849999999999998</v>
      </c>
      <c r="J210" s="665">
        <v>340</v>
      </c>
      <c r="K210" s="666">
        <v>1151.5999999999999</v>
      </c>
    </row>
    <row r="211" spans="1:11" ht="14.4" customHeight="1" x14ac:dyDescent="0.3">
      <c r="A211" s="661" t="s">
        <v>574</v>
      </c>
      <c r="B211" s="662" t="s">
        <v>575</v>
      </c>
      <c r="C211" s="663" t="s">
        <v>580</v>
      </c>
      <c r="D211" s="664" t="s">
        <v>4207</v>
      </c>
      <c r="E211" s="663" t="s">
        <v>7626</v>
      </c>
      <c r="F211" s="664" t="s">
        <v>7627</v>
      </c>
      <c r="G211" s="663" t="s">
        <v>6428</v>
      </c>
      <c r="H211" s="663" t="s">
        <v>6429</v>
      </c>
      <c r="I211" s="665">
        <v>3.44</v>
      </c>
      <c r="J211" s="665">
        <v>200</v>
      </c>
      <c r="K211" s="666">
        <v>688</v>
      </c>
    </row>
    <row r="212" spans="1:11" ht="14.4" customHeight="1" x14ac:dyDescent="0.3">
      <c r="A212" s="661" t="s">
        <v>574</v>
      </c>
      <c r="B212" s="662" t="s">
        <v>575</v>
      </c>
      <c r="C212" s="663" t="s">
        <v>580</v>
      </c>
      <c r="D212" s="664" t="s">
        <v>4207</v>
      </c>
      <c r="E212" s="663" t="s">
        <v>7626</v>
      </c>
      <c r="F212" s="664" t="s">
        <v>7627</v>
      </c>
      <c r="G212" s="663" t="s">
        <v>6430</v>
      </c>
      <c r="H212" s="663" t="s">
        <v>6431</v>
      </c>
      <c r="I212" s="665">
        <v>6.0666666666666664</v>
      </c>
      <c r="J212" s="665">
        <v>800</v>
      </c>
      <c r="K212" s="666">
        <v>4850</v>
      </c>
    </row>
    <row r="213" spans="1:11" ht="14.4" customHeight="1" x14ac:dyDescent="0.3">
      <c r="A213" s="661" t="s">
        <v>574</v>
      </c>
      <c r="B213" s="662" t="s">
        <v>575</v>
      </c>
      <c r="C213" s="663" t="s">
        <v>580</v>
      </c>
      <c r="D213" s="664" t="s">
        <v>4207</v>
      </c>
      <c r="E213" s="663" t="s">
        <v>7626</v>
      </c>
      <c r="F213" s="664" t="s">
        <v>7627</v>
      </c>
      <c r="G213" s="663" t="s">
        <v>6432</v>
      </c>
      <c r="H213" s="663" t="s">
        <v>6433</v>
      </c>
      <c r="I213" s="665">
        <v>991</v>
      </c>
      <c r="J213" s="665">
        <v>4</v>
      </c>
      <c r="K213" s="666">
        <v>3963.98</v>
      </c>
    </row>
    <row r="214" spans="1:11" ht="14.4" customHeight="1" x14ac:dyDescent="0.3">
      <c r="A214" s="661" t="s">
        <v>574</v>
      </c>
      <c r="B214" s="662" t="s">
        <v>575</v>
      </c>
      <c r="C214" s="663" t="s">
        <v>580</v>
      </c>
      <c r="D214" s="664" t="s">
        <v>4207</v>
      </c>
      <c r="E214" s="663" t="s">
        <v>7626</v>
      </c>
      <c r="F214" s="664" t="s">
        <v>7627</v>
      </c>
      <c r="G214" s="663" t="s">
        <v>6434</v>
      </c>
      <c r="H214" s="663" t="s">
        <v>6435</v>
      </c>
      <c r="I214" s="665">
        <v>9.4379999999999988</v>
      </c>
      <c r="J214" s="665">
        <v>650</v>
      </c>
      <c r="K214" s="666">
        <v>6135</v>
      </c>
    </row>
    <row r="215" spans="1:11" ht="14.4" customHeight="1" x14ac:dyDescent="0.3">
      <c r="A215" s="661" t="s">
        <v>574</v>
      </c>
      <c r="B215" s="662" t="s">
        <v>575</v>
      </c>
      <c r="C215" s="663" t="s">
        <v>580</v>
      </c>
      <c r="D215" s="664" t="s">
        <v>4207</v>
      </c>
      <c r="E215" s="663" t="s">
        <v>7626</v>
      </c>
      <c r="F215" s="664" t="s">
        <v>7627</v>
      </c>
      <c r="G215" s="663" t="s">
        <v>6436</v>
      </c>
      <c r="H215" s="663" t="s">
        <v>6437</v>
      </c>
      <c r="I215" s="665">
        <v>22.99</v>
      </c>
      <c r="J215" s="665">
        <v>10</v>
      </c>
      <c r="K215" s="666">
        <v>229.9</v>
      </c>
    </row>
    <row r="216" spans="1:11" ht="14.4" customHeight="1" x14ac:dyDescent="0.3">
      <c r="A216" s="661" t="s">
        <v>574</v>
      </c>
      <c r="B216" s="662" t="s">
        <v>575</v>
      </c>
      <c r="C216" s="663" t="s">
        <v>580</v>
      </c>
      <c r="D216" s="664" t="s">
        <v>4207</v>
      </c>
      <c r="E216" s="663" t="s">
        <v>7626</v>
      </c>
      <c r="F216" s="664" t="s">
        <v>7627</v>
      </c>
      <c r="G216" s="663" t="s">
        <v>6438</v>
      </c>
      <c r="H216" s="663" t="s">
        <v>6439</v>
      </c>
      <c r="I216" s="665">
        <v>22.99</v>
      </c>
      <c r="J216" s="665">
        <v>10</v>
      </c>
      <c r="K216" s="666">
        <v>229.9</v>
      </c>
    </row>
    <row r="217" spans="1:11" ht="14.4" customHeight="1" x14ac:dyDescent="0.3">
      <c r="A217" s="661" t="s">
        <v>574</v>
      </c>
      <c r="B217" s="662" t="s">
        <v>575</v>
      </c>
      <c r="C217" s="663" t="s">
        <v>580</v>
      </c>
      <c r="D217" s="664" t="s">
        <v>4207</v>
      </c>
      <c r="E217" s="663" t="s">
        <v>7626</v>
      </c>
      <c r="F217" s="664" t="s">
        <v>7627</v>
      </c>
      <c r="G217" s="663" t="s">
        <v>6440</v>
      </c>
      <c r="H217" s="663" t="s">
        <v>6441</v>
      </c>
      <c r="I217" s="665">
        <v>860.7</v>
      </c>
      <c r="J217" s="665">
        <v>4</v>
      </c>
      <c r="K217" s="666">
        <v>3442.8</v>
      </c>
    </row>
    <row r="218" spans="1:11" ht="14.4" customHeight="1" x14ac:dyDescent="0.3">
      <c r="A218" s="661" t="s">
        <v>574</v>
      </c>
      <c r="B218" s="662" t="s">
        <v>575</v>
      </c>
      <c r="C218" s="663" t="s">
        <v>580</v>
      </c>
      <c r="D218" s="664" t="s">
        <v>4207</v>
      </c>
      <c r="E218" s="663" t="s">
        <v>7626</v>
      </c>
      <c r="F218" s="664" t="s">
        <v>7627</v>
      </c>
      <c r="G218" s="663" t="s">
        <v>6442</v>
      </c>
      <c r="H218" s="663" t="s">
        <v>6443</v>
      </c>
      <c r="I218" s="665">
        <v>1022.95</v>
      </c>
      <c r="J218" s="665">
        <v>1</v>
      </c>
      <c r="K218" s="666">
        <v>1022.95</v>
      </c>
    </row>
    <row r="219" spans="1:11" ht="14.4" customHeight="1" x14ac:dyDescent="0.3">
      <c r="A219" s="661" t="s">
        <v>574</v>
      </c>
      <c r="B219" s="662" t="s">
        <v>575</v>
      </c>
      <c r="C219" s="663" t="s">
        <v>580</v>
      </c>
      <c r="D219" s="664" t="s">
        <v>4207</v>
      </c>
      <c r="E219" s="663" t="s">
        <v>7626</v>
      </c>
      <c r="F219" s="664" t="s">
        <v>7627</v>
      </c>
      <c r="G219" s="663" t="s">
        <v>6444</v>
      </c>
      <c r="H219" s="663" t="s">
        <v>6445</v>
      </c>
      <c r="I219" s="665">
        <v>694.79</v>
      </c>
      <c r="J219" s="665">
        <v>2</v>
      </c>
      <c r="K219" s="666">
        <v>1389.58</v>
      </c>
    </row>
    <row r="220" spans="1:11" ht="14.4" customHeight="1" x14ac:dyDescent="0.3">
      <c r="A220" s="661" t="s">
        <v>574</v>
      </c>
      <c r="B220" s="662" t="s">
        <v>575</v>
      </c>
      <c r="C220" s="663" t="s">
        <v>580</v>
      </c>
      <c r="D220" s="664" t="s">
        <v>4207</v>
      </c>
      <c r="E220" s="663" t="s">
        <v>7626</v>
      </c>
      <c r="F220" s="664" t="s">
        <v>7627</v>
      </c>
      <c r="G220" s="663" t="s">
        <v>6446</v>
      </c>
      <c r="H220" s="663" t="s">
        <v>6447</v>
      </c>
      <c r="I220" s="665">
        <v>348.91</v>
      </c>
      <c r="J220" s="665">
        <v>4</v>
      </c>
      <c r="K220" s="666">
        <v>1395.64</v>
      </c>
    </row>
    <row r="221" spans="1:11" ht="14.4" customHeight="1" x14ac:dyDescent="0.3">
      <c r="A221" s="661" t="s">
        <v>574</v>
      </c>
      <c r="B221" s="662" t="s">
        <v>575</v>
      </c>
      <c r="C221" s="663" t="s">
        <v>580</v>
      </c>
      <c r="D221" s="664" t="s">
        <v>4207</v>
      </c>
      <c r="E221" s="663" t="s">
        <v>7626</v>
      </c>
      <c r="F221" s="664" t="s">
        <v>7627</v>
      </c>
      <c r="G221" s="663" t="s">
        <v>6448</v>
      </c>
      <c r="H221" s="663" t="s">
        <v>6449</v>
      </c>
      <c r="I221" s="665">
        <v>314.75</v>
      </c>
      <c r="J221" s="665">
        <v>2</v>
      </c>
      <c r="K221" s="666">
        <v>629.5</v>
      </c>
    </row>
    <row r="222" spans="1:11" ht="14.4" customHeight="1" x14ac:dyDescent="0.3">
      <c r="A222" s="661" t="s">
        <v>574</v>
      </c>
      <c r="B222" s="662" t="s">
        <v>575</v>
      </c>
      <c r="C222" s="663" t="s">
        <v>580</v>
      </c>
      <c r="D222" s="664" t="s">
        <v>4207</v>
      </c>
      <c r="E222" s="663" t="s">
        <v>7626</v>
      </c>
      <c r="F222" s="664" t="s">
        <v>7627</v>
      </c>
      <c r="G222" s="663" t="s">
        <v>6450</v>
      </c>
      <c r="H222" s="663" t="s">
        <v>6451</v>
      </c>
      <c r="I222" s="665">
        <v>411.14</v>
      </c>
      <c r="J222" s="665">
        <v>2</v>
      </c>
      <c r="K222" s="666">
        <v>822.28</v>
      </c>
    </row>
    <row r="223" spans="1:11" ht="14.4" customHeight="1" x14ac:dyDescent="0.3">
      <c r="A223" s="661" t="s">
        <v>574</v>
      </c>
      <c r="B223" s="662" t="s">
        <v>575</v>
      </c>
      <c r="C223" s="663" t="s">
        <v>580</v>
      </c>
      <c r="D223" s="664" t="s">
        <v>4207</v>
      </c>
      <c r="E223" s="663" t="s">
        <v>7628</v>
      </c>
      <c r="F223" s="664" t="s">
        <v>7629</v>
      </c>
      <c r="G223" s="663" t="s">
        <v>6452</v>
      </c>
      <c r="H223" s="663" t="s">
        <v>6453</v>
      </c>
      <c r="I223" s="665">
        <v>8.17</v>
      </c>
      <c r="J223" s="665">
        <v>2300</v>
      </c>
      <c r="K223" s="666">
        <v>18791</v>
      </c>
    </row>
    <row r="224" spans="1:11" ht="14.4" customHeight="1" x14ac:dyDescent="0.3">
      <c r="A224" s="661" t="s">
        <v>574</v>
      </c>
      <c r="B224" s="662" t="s">
        <v>575</v>
      </c>
      <c r="C224" s="663" t="s">
        <v>580</v>
      </c>
      <c r="D224" s="664" t="s">
        <v>4207</v>
      </c>
      <c r="E224" s="663" t="s">
        <v>7628</v>
      </c>
      <c r="F224" s="664" t="s">
        <v>7629</v>
      </c>
      <c r="G224" s="663" t="s">
        <v>6454</v>
      </c>
      <c r="H224" s="663" t="s">
        <v>6455</v>
      </c>
      <c r="I224" s="665">
        <v>150.01111111111109</v>
      </c>
      <c r="J224" s="665">
        <v>90</v>
      </c>
      <c r="K224" s="666">
        <v>13501.07</v>
      </c>
    </row>
    <row r="225" spans="1:11" ht="14.4" customHeight="1" x14ac:dyDescent="0.3">
      <c r="A225" s="661" t="s">
        <v>574</v>
      </c>
      <c r="B225" s="662" t="s">
        <v>575</v>
      </c>
      <c r="C225" s="663" t="s">
        <v>580</v>
      </c>
      <c r="D225" s="664" t="s">
        <v>4207</v>
      </c>
      <c r="E225" s="663" t="s">
        <v>7628</v>
      </c>
      <c r="F225" s="664" t="s">
        <v>7629</v>
      </c>
      <c r="G225" s="663" t="s">
        <v>6456</v>
      </c>
      <c r="H225" s="663" t="s">
        <v>6457</v>
      </c>
      <c r="I225" s="665">
        <v>12.71</v>
      </c>
      <c r="J225" s="665">
        <v>100</v>
      </c>
      <c r="K225" s="666">
        <v>1271</v>
      </c>
    </row>
    <row r="226" spans="1:11" ht="14.4" customHeight="1" x14ac:dyDescent="0.3">
      <c r="A226" s="661" t="s">
        <v>574</v>
      </c>
      <c r="B226" s="662" t="s">
        <v>575</v>
      </c>
      <c r="C226" s="663" t="s">
        <v>580</v>
      </c>
      <c r="D226" s="664" t="s">
        <v>4207</v>
      </c>
      <c r="E226" s="663" t="s">
        <v>7628</v>
      </c>
      <c r="F226" s="664" t="s">
        <v>7629</v>
      </c>
      <c r="G226" s="663" t="s">
        <v>6456</v>
      </c>
      <c r="H226" s="663" t="s">
        <v>6458</v>
      </c>
      <c r="I226" s="665">
        <v>12.71</v>
      </c>
      <c r="J226" s="665">
        <v>100</v>
      </c>
      <c r="K226" s="666">
        <v>1271</v>
      </c>
    </row>
    <row r="227" spans="1:11" ht="14.4" customHeight="1" x14ac:dyDescent="0.3">
      <c r="A227" s="661" t="s">
        <v>574</v>
      </c>
      <c r="B227" s="662" t="s">
        <v>575</v>
      </c>
      <c r="C227" s="663" t="s">
        <v>580</v>
      </c>
      <c r="D227" s="664" t="s">
        <v>4207</v>
      </c>
      <c r="E227" s="663" t="s">
        <v>7630</v>
      </c>
      <c r="F227" s="664" t="s">
        <v>7631</v>
      </c>
      <c r="G227" s="663" t="s">
        <v>6459</v>
      </c>
      <c r="H227" s="663" t="s">
        <v>6460</v>
      </c>
      <c r="I227" s="665">
        <v>0.3</v>
      </c>
      <c r="J227" s="665">
        <v>100</v>
      </c>
      <c r="K227" s="666">
        <v>30</v>
      </c>
    </row>
    <row r="228" spans="1:11" ht="14.4" customHeight="1" x14ac:dyDescent="0.3">
      <c r="A228" s="661" t="s">
        <v>574</v>
      </c>
      <c r="B228" s="662" t="s">
        <v>575</v>
      </c>
      <c r="C228" s="663" t="s">
        <v>580</v>
      </c>
      <c r="D228" s="664" t="s">
        <v>4207</v>
      </c>
      <c r="E228" s="663" t="s">
        <v>7630</v>
      </c>
      <c r="F228" s="664" t="s">
        <v>7631</v>
      </c>
      <c r="G228" s="663" t="s">
        <v>6461</v>
      </c>
      <c r="H228" s="663" t="s">
        <v>6462</v>
      </c>
      <c r="I228" s="665">
        <v>0.30249999999999999</v>
      </c>
      <c r="J228" s="665">
        <v>1500</v>
      </c>
      <c r="K228" s="666">
        <v>455</v>
      </c>
    </row>
    <row r="229" spans="1:11" ht="14.4" customHeight="1" x14ac:dyDescent="0.3">
      <c r="A229" s="661" t="s">
        <v>574</v>
      </c>
      <c r="B229" s="662" t="s">
        <v>575</v>
      </c>
      <c r="C229" s="663" t="s">
        <v>580</v>
      </c>
      <c r="D229" s="664" t="s">
        <v>4207</v>
      </c>
      <c r="E229" s="663" t="s">
        <v>7630</v>
      </c>
      <c r="F229" s="664" t="s">
        <v>7631</v>
      </c>
      <c r="G229" s="663" t="s">
        <v>6463</v>
      </c>
      <c r="H229" s="663" t="s">
        <v>6464</v>
      </c>
      <c r="I229" s="665">
        <v>0.30199999999999999</v>
      </c>
      <c r="J229" s="665">
        <v>1400</v>
      </c>
      <c r="K229" s="666">
        <v>421</v>
      </c>
    </row>
    <row r="230" spans="1:11" ht="14.4" customHeight="1" x14ac:dyDescent="0.3">
      <c r="A230" s="661" t="s">
        <v>574</v>
      </c>
      <c r="B230" s="662" t="s">
        <v>575</v>
      </c>
      <c r="C230" s="663" t="s">
        <v>580</v>
      </c>
      <c r="D230" s="664" t="s">
        <v>4207</v>
      </c>
      <c r="E230" s="663" t="s">
        <v>7630</v>
      </c>
      <c r="F230" s="664" t="s">
        <v>7631</v>
      </c>
      <c r="G230" s="663" t="s">
        <v>6465</v>
      </c>
      <c r="H230" s="663" t="s">
        <v>6466</v>
      </c>
      <c r="I230" s="665">
        <v>0.30599999999999999</v>
      </c>
      <c r="J230" s="665">
        <v>1800</v>
      </c>
      <c r="K230" s="666">
        <v>550</v>
      </c>
    </row>
    <row r="231" spans="1:11" ht="14.4" customHeight="1" x14ac:dyDescent="0.3">
      <c r="A231" s="661" t="s">
        <v>574</v>
      </c>
      <c r="B231" s="662" t="s">
        <v>575</v>
      </c>
      <c r="C231" s="663" t="s">
        <v>580</v>
      </c>
      <c r="D231" s="664" t="s">
        <v>4207</v>
      </c>
      <c r="E231" s="663" t="s">
        <v>7630</v>
      </c>
      <c r="F231" s="664" t="s">
        <v>7631</v>
      </c>
      <c r="G231" s="663" t="s">
        <v>6467</v>
      </c>
      <c r="H231" s="663" t="s">
        <v>6468</v>
      </c>
      <c r="I231" s="665">
        <v>0.68</v>
      </c>
      <c r="J231" s="665">
        <v>100</v>
      </c>
      <c r="K231" s="666">
        <v>68</v>
      </c>
    </row>
    <row r="232" spans="1:11" ht="14.4" customHeight="1" x14ac:dyDescent="0.3">
      <c r="A232" s="661" t="s">
        <v>574</v>
      </c>
      <c r="B232" s="662" t="s">
        <v>575</v>
      </c>
      <c r="C232" s="663" t="s">
        <v>580</v>
      </c>
      <c r="D232" s="664" t="s">
        <v>4207</v>
      </c>
      <c r="E232" s="663" t="s">
        <v>7630</v>
      </c>
      <c r="F232" s="664" t="s">
        <v>7631</v>
      </c>
      <c r="G232" s="663" t="s">
        <v>6469</v>
      </c>
      <c r="H232" s="663" t="s">
        <v>6470</v>
      </c>
      <c r="I232" s="665">
        <v>0.48</v>
      </c>
      <c r="J232" s="665">
        <v>1340</v>
      </c>
      <c r="K232" s="666">
        <v>643.20000000000005</v>
      </c>
    </row>
    <row r="233" spans="1:11" ht="14.4" customHeight="1" x14ac:dyDescent="0.3">
      <c r="A233" s="661" t="s">
        <v>574</v>
      </c>
      <c r="B233" s="662" t="s">
        <v>575</v>
      </c>
      <c r="C233" s="663" t="s">
        <v>580</v>
      </c>
      <c r="D233" s="664" t="s">
        <v>4207</v>
      </c>
      <c r="E233" s="663" t="s">
        <v>7630</v>
      </c>
      <c r="F233" s="664" t="s">
        <v>7631</v>
      </c>
      <c r="G233" s="663" t="s">
        <v>6471</v>
      </c>
      <c r="H233" s="663" t="s">
        <v>6472</v>
      </c>
      <c r="I233" s="665">
        <v>0.48416666666666669</v>
      </c>
      <c r="J233" s="665">
        <v>8100</v>
      </c>
      <c r="K233" s="666">
        <v>3922</v>
      </c>
    </row>
    <row r="234" spans="1:11" ht="14.4" customHeight="1" x14ac:dyDescent="0.3">
      <c r="A234" s="661" t="s">
        <v>574</v>
      </c>
      <c r="B234" s="662" t="s">
        <v>575</v>
      </c>
      <c r="C234" s="663" t="s">
        <v>580</v>
      </c>
      <c r="D234" s="664" t="s">
        <v>4207</v>
      </c>
      <c r="E234" s="663" t="s">
        <v>7630</v>
      </c>
      <c r="F234" s="664" t="s">
        <v>7631</v>
      </c>
      <c r="G234" s="663" t="s">
        <v>6473</v>
      </c>
      <c r="H234" s="663" t="s">
        <v>6474</v>
      </c>
      <c r="I234" s="665">
        <v>1.7933333333333337</v>
      </c>
      <c r="J234" s="665">
        <v>800</v>
      </c>
      <c r="K234" s="666">
        <v>1437</v>
      </c>
    </row>
    <row r="235" spans="1:11" ht="14.4" customHeight="1" x14ac:dyDescent="0.3">
      <c r="A235" s="661" t="s">
        <v>574</v>
      </c>
      <c r="B235" s="662" t="s">
        <v>575</v>
      </c>
      <c r="C235" s="663" t="s">
        <v>580</v>
      </c>
      <c r="D235" s="664" t="s">
        <v>4207</v>
      </c>
      <c r="E235" s="663" t="s">
        <v>7630</v>
      </c>
      <c r="F235" s="664" t="s">
        <v>7631</v>
      </c>
      <c r="G235" s="663" t="s">
        <v>6475</v>
      </c>
      <c r="H235" s="663" t="s">
        <v>6476</v>
      </c>
      <c r="I235" s="665">
        <v>1.7945454545454547</v>
      </c>
      <c r="J235" s="665">
        <v>2100</v>
      </c>
      <c r="K235" s="666">
        <v>3774</v>
      </c>
    </row>
    <row r="236" spans="1:11" ht="14.4" customHeight="1" x14ac:dyDescent="0.3">
      <c r="A236" s="661" t="s">
        <v>574</v>
      </c>
      <c r="B236" s="662" t="s">
        <v>575</v>
      </c>
      <c r="C236" s="663" t="s">
        <v>580</v>
      </c>
      <c r="D236" s="664" t="s">
        <v>4207</v>
      </c>
      <c r="E236" s="663" t="s">
        <v>7632</v>
      </c>
      <c r="F236" s="664" t="s">
        <v>7633</v>
      </c>
      <c r="G236" s="663" t="s">
        <v>6477</v>
      </c>
      <c r="H236" s="663" t="s">
        <v>6478</v>
      </c>
      <c r="I236" s="665">
        <v>7.51</v>
      </c>
      <c r="J236" s="665">
        <v>50</v>
      </c>
      <c r="K236" s="666">
        <v>375.5</v>
      </c>
    </row>
    <row r="237" spans="1:11" ht="14.4" customHeight="1" x14ac:dyDescent="0.3">
      <c r="A237" s="661" t="s">
        <v>574</v>
      </c>
      <c r="B237" s="662" t="s">
        <v>575</v>
      </c>
      <c r="C237" s="663" t="s">
        <v>580</v>
      </c>
      <c r="D237" s="664" t="s">
        <v>4207</v>
      </c>
      <c r="E237" s="663" t="s">
        <v>7632</v>
      </c>
      <c r="F237" s="664" t="s">
        <v>7633</v>
      </c>
      <c r="G237" s="663" t="s">
        <v>6477</v>
      </c>
      <c r="H237" s="663" t="s">
        <v>6479</v>
      </c>
      <c r="I237" s="665">
        <v>7.5</v>
      </c>
      <c r="J237" s="665">
        <v>10</v>
      </c>
      <c r="K237" s="666">
        <v>75</v>
      </c>
    </row>
    <row r="238" spans="1:11" ht="14.4" customHeight="1" x14ac:dyDescent="0.3">
      <c r="A238" s="661" t="s">
        <v>574</v>
      </c>
      <c r="B238" s="662" t="s">
        <v>575</v>
      </c>
      <c r="C238" s="663" t="s">
        <v>580</v>
      </c>
      <c r="D238" s="664" t="s">
        <v>4207</v>
      </c>
      <c r="E238" s="663" t="s">
        <v>7632</v>
      </c>
      <c r="F238" s="664" t="s">
        <v>7633</v>
      </c>
      <c r="G238" s="663" t="s">
        <v>6480</v>
      </c>
      <c r="H238" s="663" t="s">
        <v>6481</v>
      </c>
      <c r="I238" s="665">
        <v>7.5</v>
      </c>
      <c r="J238" s="665">
        <v>120</v>
      </c>
      <c r="K238" s="666">
        <v>900</v>
      </c>
    </row>
    <row r="239" spans="1:11" ht="14.4" customHeight="1" x14ac:dyDescent="0.3">
      <c r="A239" s="661" t="s">
        <v>574</v>
      </c>
      <c r="B239" s="662" t="s">
        <v>575</v>
      </c>
      <c r="C239" s="663" t="s">
        <v>580</v>
      </c>
      <c r="D239" s="664" t="s">
        <v>4207</v>
      </c>
      <c r="E239" s="663" t="s">
        <v>7632</v>
      </c>
      <c r="F239" s="664" t="s">
        <v>7633</v>
      </c>
      <c r="G239" s="663" t="s">
        <v>6482</v>
      </c>
      <c r="H239" s="663" t="s">
        <v>6483</v>
      </c>
      <c r="I239" s="665">
        <v>7.51</v>
      </c>
      <c r="J239" s="665">
        <v>50</v>
      </c>
      <c r="K239" s="666">
        <v>375.5</v>
      </c>
    </row>
    <row r="240" spans="1:11" ht="14.4" customHeight="1" x14ac:dyDescent="0.3">
      <c r="A240" s="661" t="s">
        <v>574</v>
      </c>
      <c r="B240" s="662" t="s">
        <v>575</v>
      </c>
      <c r="C240" s="663" t="s">
        <v>580</v>
      </c>
      <c r="D240" s="664" t="s">
        <v>4207</v>
      </c>
      <c r="E240" s="663" t="s">
        <v>7632</v>
      </c>
      <c r="F240" s="664" t="s">
        <v>7633</v>
      </c>
      <c r="G240" s="663" t="s">
        <v>6484</v>
      </c>
      <c r="H240" s="663" t="s">
        <v>6485</v>
      </c>
      <c r="I240" s="665">
        <v>0.71000000000000008</v>
      </c>
      <c r="J240" s="665">
        <v>69000</v>
      </c>
      <c r="K240" s="666">
        <v>48990</v>
      </c>
    </row>
    <row r="241" spans="1:11" ht="14.4" customHeight="1" x14ac:dyDescent="0.3">
      <c r="A241" s="661" t="s">
        <v>574</v>
      </c>
      <c r="B241" s="662" t="s">
        <v>575</v>
      </c>
      <c r="C241" s="663" t="s">
        <v>580</v>
      </c>
      <c r="D241" s="664" t="s">
        <v>4207</v>
      </c>
      <c r="E241" s="663" t="s">
        <v>7632</v>
      </c>
      <c r="F241" s="664" t="s">
        <v>7633</v>
      </c>
      <c r="G241" s="663" t="s">
        <v>6486</v>
      </c>
      <c r="H241" s="663" t="s">
        <v>6487</v>
      </c>
      <c r="I241" s="665">
        <v>0.71000000000000008</v>
      </c>
      <c r="J241" s="665">
        <v>7600</v>
      </c>
      <c r="K241" s="666">
        <v>5396</v>
      </c>
    </row>
    <row r="242" spans="1:11" ht="14.4" customHeight="1" x14ac:dyDescent="0.3">
      <c r="A242" s="661" t="s">
        <v>574</v>
      </c>
      <c r="B242" s="662" t="s">
        <v>575</v>
      </c>
      <c r="C242" s="663" t="s">
        <v>580</v>
      </c>
      <c r="D242" s="664" t="s">
        <v>4207</v>
      </c>
      <c r="E242" s="663" t="s">
        <v>7632</v>
      </c>
      <c r="F242" s="664" t="s">
        <v>7633</v>
      </c>
      <c r="G242" s="663" t="s">
        <v>6488</v>
      </c>
      <c r="H242" s="663" t="s">
        <v>6489</v>
      </c>
      <c r="I242" s="665">
        <v>0.71</v>
      </c>
      <c r="J242" s="665">
        <v>8400</v>
      </c>
      <c r="K242" s="666">
        <v>5964</v>
      </c>
    </row>
    <row r="243" spans="1:11" ht="14.4" customHeight="1" x14ac:dyDescent="0.3">
      <c r="A243" s="661" t="s">
        <v>574</v>
      </c>
      <c r="B243" s="662" t="s">
        <v>575</v>
      </c>
      <c r="C243" s="663" t="s">
        <v>580</v>
      </c>
      <c r="D243" s="664" t="s">
        <v>4207</v>
      </c>
      <c r="E243" s="663" t="s">
        <v>7634</v>
      </c>
      <c r="F243" s="664" t="s">
        <v>7635</v>
      </c>
      <c r="G243" s="663" t="s">
        <v>6490</v>
      </c>
      <c r="H243" s="663" t="s">
        <v>6491</v>
      </c>
      <c r="I243" s="665">
        <v>139.44000000000003</v>
      </c>
      <c r="J243" s="665">
        <v>63</v>
      </c>
      <c r="K243" s="666">
        <v>8784.6700000000019</v>
      </c>
    </row>
    <row r="244" spans="1:11" ht="14.4" customHeight="1" x14ac:dyDescent="0.3">
      <c r="A244" s="661" t="s">
        <v>574</v>
      </c>
      <c r="B244" s="662" t="s">
        <v>575</v>
      </c>
      <c r="C244" s="663" t="s">
        <v>580</v>
      </c>
      <c r="D244" s="664" t="s">
        <v>4207</v>
      </c>
      <c r="E244" s="663" t="s">
        <v>7634</v>
      </c>
      <c r="F244" s="664" t="s">
        <v>7635</v>
      </c>
      <c r="G244" s="663" t="s">
        <v>6492</v>
      </c>
      <c r="H244" s="663" t="s">
        <v>6493</v>
      </c>
      <c r="I244" s="665">
        <v>139.44000000000003</v>
      </c>
      <c r="J244" s="665">
        <v>63</v>
      </c>
      <c r="K244" s="666">
        <v>8784.6700000000019</v>
      </c>
    </row>
    <row r="245" spans="1:11" ht="14.4" customHeight="1" x14ac:dyDescent="0.3">
      <c r="A245" s="661" t="s">
        <v>574</v>
      </c>
      <c r="B245" s="662" t="s">
        <v>575</v>
      </c>
      <c r="C245" s="663" t="s">
        <v>580</v>
      </c>
      <c r="D245" s="664" t="s">
        <v>4207</v>
      </c>
      <c r="E245" s="663" t="s">
        <v>7634</v>
      </c>
      <c r="F245" s="664" t="s">
        <v>7635</v>
      </c>
      <c r="G245" s="663" t="s">
        <v>6494</v>
      </c>
      <c r="H245" s="663" t="s">
        <v>6495</v>
      </c>
      <c r="I245" s="665">
        <v>11.650000000000004</v>
      </c>
      <c r="J245" s="665">
        <v>110</v>
      </c>
      <c r="K245" s="666">
        <v>1281.76</v>
      </c>
    </row>
    <row r="246" spans="1:11" ht="14.4" customHeight="1" x14ac:dyDescent="0.3">
      <c r="A246" s="661" t="s">
        <v>574</v>
      </c>
      <c r="B246" s="662" t="s">
        <v>575</v>
      </c>
      <c r="C246" s="663" t="s">
        <v>580</v>
      </c>
      <c r="D246" s="664" t="s">
        <v>4207</v>
      </c>
      <c r="E246" s="663" t="s">
        <v>7634</v>
      </c>
      <c r="F246" s="664" t="s">
        <v>7635</v>
      </c>
      <c r="G246" s="663" t="s">
        <v>6496</v>
      </c>
      <c r="H246" s="663" t="s">
        <v>6497</v>
      </c>
      <c r="I246" s="665">
        <v>146.00666666666666</v>
      </c>
      <c r="J246" s="665">
        <v>9</v>
      </c>
      <c r="K246" s="666">
        <v>1323.74</v>
      </c>
    </row>
    <row r="247" spans="1:11" ht="14.4" customHeight="1" x14ac:dyDescent="0.3">
      <c r="A247" s="661" t="s">
        <v>574</v>
      </c>
      <c r="B247" s="662" t="s">
        <v>575</v>
      </c>
      <c r="C247" s="663" t="s">
        <v>580</v>
      </c>
      <c r="D247" s="664" t="s">
        <v>4207</v>
      </c>
      <c r="E247" s="663" t="s">
        <v>7634</v>
      </c>
      <c r="F247" s="664" t="s">
        <v>7635</v>
      </c>
      <c r="G247" s="663" t="s">
        <v>6498</v>
      </c>
      <c r="H247" s="663" t="s">
        <v>6499</v>
      </c>
      <c r="I247" s="665">
        <v>65.844552208487471</v>
      </c>
      <c r="J247" s="665">
        <v>1</v>
      </c>
      <c r="K247" s="666">
        <v>65.844552208487471</v>
      </c>
    </row>
    <row r="248" spans="1:11" ht="14.4" customHeight="1" x14ac:dyDescent="0.3">
      <c r="A248" s="661" t="s">
        <v>574</v>
      </c>
      <c r="B248" s="662" t="s">
        <v>575</v>
      </c>
      <c r="C248" s="663" t="s">
        <v>580</v>
      </c>
      <c r="D248" s="664" t="s">
        <v>4207</v>
      </c>
      <c r="E248" s="663" t="s">
        <v>7636</v>
      </c>
      <c r="F248" s="664" t="s">
        <v>7637</v>
      </c>
      <c r="G248" s="663" t="s">
        <v>6500</v>
      </c>
      <c r="H248" s="663" t="s">
        <v>6501</v>
      </c>
      <c r="I248" s="665">
        <v>15.61</v>
      </c>
      <c r="J248" s="665">
        <v>50</v>
      </c>
      <c r="K248" s="666">
        <v>780.5</v>
      </c>
    </row>
    <row r="249" spans="1:11" ht="14.4" customHeight="1" x14ac:dyDescent="0.3">
      <c r="A249" s="661" t="s">
        <v>574</v>
      </c>
      <c r="B249" s="662" t="s">
        <v>575</v>
      </c>
      <c r="C249" s="663" t="s">
        <v>580</v>
      </c>
      <c r="D249" s="664" t="s">
        <v>4207</v>
      </c>
      <c r="E249" s="663" t="s">
        <v>7636</v>
      </c>
      <c r="F249" s="664" t="s">
        <v>7637</v>
      </c>
      <c r="G249" s="663" t="s">
        <v>6502</v>
      </c>
      <c r="H249" s="663" t="s">
        <v>6503</v>
      </c>
      <c r="I249" s="665">
        <v>23.475000000000001</v>
      </c>
      <c r="J249" s="665">
        <v>120</v>
      </c>
      <c r="K249" s="666">
        <v>2817</v>
      </c>
    </row>
    <row r="250" spans="1:11" ht="14.4" customHeight="1" x14ac:dyDescent="0.3">
      <c r="A250" s="661" t="s">
        <v>574</v>
      </c>
      <c r="B250" s="662" t="s">
        <v>575</v>
      </c>
      <c r="C250" s="663" t="s">
        <v>580</v>
      </c>
      <c r="D250" s="664" t="s">
        <v>4207</v>
      </c>
      <c r="E250" s="663" t="s">
        <v>7636</v>
      </c>
      <c r="F250" s="664" t="s">
        <v>7637</v>
      </c>
      <c r="G250" s="663" t="s">
        <v>6504</v>
      </c>
      <c r="H250" s="663" t="s">
        <v>6505</v>
      </c>
      <c r="I250" s="665">
        <v>220.22</v>
      </c>
      <c r="J250" s="665">
        <v>40</v>
      </c>
      <c r="K250" s="666">
        <v>8808.7999999999993</v>
      </c>
    </row>
    <row r="251" spans="1:11" ht="14.4" customHeight="1" x14ac:dyDescent="0.3">
      <c r="A251" s="661" t="s">
        <v>574</v>
      </c>
      <c r="B251" s="662" t="s">
        <v>575</v>
      </c>
      <c r="C251" s="663" t="s">
        <v>580</v>
      </c>
      <c r="D251" s="664" t="s">
        <v>4207</v>
      </c>
      <c r="E251" s="663" t="s">
        <v>7636</v>
      </c>
      <c r="F251" s="664" t="s">
        <v>7637</v>
      </c>
      <c r="G251" s="663" t="s">
        <v>6506</v>
      </c>
      <c r="H251" s="663" t="s">
        <v>6507</v>
      </c>
      <c r="I251" s="665">
        <v>695.75</v>
      </c>
      <c r="J251" s="665">
        <v>40</v>
      </c>
      <c r="K251" s="666">
        <v>27830</v>
      </c>
    </row>
    <row r="252" spans="1:11" ht="14.4" customHeight="1" x14ac:dyDescent="0.3">
      <c r="A252" s="661" t="s">
        <v>574</v>
      </c>
      <c r="B252" s="662" t="s">
        <v>575</v>
      </c>
      <c r="C252" s="663" t="s">
        <v>580</v>
      </c>
      <c r="D252" s="664" t="s">
        <v>4207</v>
      </c>
      <c r="E252" s="663" t="s">
        <v>7636</v>
      </c>
      <c r="F252" s="664" t="s">
        <v>7637</v>
      </c>
      <c r="G252" s="663" t="s">
        <v>6508</v>
      </c>
      <c r="H252" s="663" t="s">
        <v>6509</v>
      </c>
      <c r="I252" s="665">
        <v>87.6</v>
      </c>
      <c r="J252" s="665">
        <v>20</v>
      </c>
      <c r="K252" s="666">
        <v>1752.1</v>
      </c>
    </row>
    <row r="253" spans="1:11" ht="14.4" customHeight="1" x14ac:dyDescent="0.3">
      <c r="A253" s="661" t="s">
        <v>574</v>
      </c>
      <c r="B253" s="662" t="s">
        <v>575</v>
      </c>
      <c r="C253" s="663" t="s">
        <v>580</v>
      </c>
      <c r="D253" s="664" t="s">
        <v>4207</v>
      </c>
      <c r="E253" s="663" t="s">
        <v>7636</v>
      </c>
      <c r="F253" s="664" t="s">
        <v>7637</v>
      </c>
      <c r="G253" s="663" t="s">
        <v>6510</v>
      </c>
      <c r="H253" s="663" t="s">
        <v>6511</v>
      </c>
      <c r="I253" s="665">
        <v>484</v>
      </c>
      <c r="J253" s="665">
        <v>1</v>
      </c>
      <c r="K253" s="666">
        <v>484</v>
      </c>
    </row>
    <row r="254" spans="1:11" ht="14.4" customHeight="1" x14ac:dyDescent="0.3">
      <c r="A254" s="661" t="s">
        <v>574</v>
      </c>
      <c r="B254" s="662" t="s">
        <v>575</v>
      </c>
      <c r="C254" s="663" t="s">
        <v>580</v>
      </c>
      <c r="D254" s="664" t="s">
        <v>4207</v>
      </c>
      <c r="E254" s="663" t="s">
        <v>7636</v>
      </c>
      <c r="F254" s="664" t="s">
        <v>7637</v>
      </c>
      <c r="G254" s="663" t="s">
        <v>6512</v>
      </c>
      <c r="H254" s="663" t="s">
        <v>6513</v>
      </c>
      <c r="I254" s="665">
        <v>484</v>
      </c>
      <c r="J254" s="665">
        <v>1</v>
      </c>
      <c r="K254" s="666">
        <v>484</v>
      </c>
    </row>
    <row r="255" spans="1:11" ht="14.4" customHeight="1" x14ac:dyDescent="0.3">
      <c r="A255" s="661" t="s">
        <v>574</v>
      </c>
      <c r="B255" s="662" t="s">
        <v>575</v>
      </c>
      <c r="C255" s="663" t="s">
        <v>580</v>
      </c>
      <c r="D255" s="664" t="s">
        <v>4207</v>
      </c>
      <c r="E255" s="663" t="s">
        <v>7636</v>
      </c>
      <c r="F255" s="664" t="s">
        <v>7637</v>
      </c>
      <c r="G255" s="663" t="s">
        <v>6514</v>
      </c>
      <c r="H255" s="663" t="s">
        <v>6515</v>
      </c>
      <c r="I255" s="665">
        <v>863.94</v>
      </c>
      <c r="J255" s="665">
        <v>1</v>
      </c>
      <c r="K255" s="666">
        <v>863.94</v>
      </c>
    </row>
    <row r="256" spans="1:11" ht="14.4" customHeight="1" x14ac:dyDescent="0.3">
      <c r="A256" s="661" t="s">
        <v>574</v>
      </c>
      <c r="B256" s="662" t="s">
        <v>575</v>
      </c>
      <c r="C256" s="663" t="s">
        <v>580</v>
      </c>
      <c r="D256" s="664" t="s">
        <v>4207</v>
      </c>
      <c r="E256" s="663" t="s">
        <v>7636</v>
      </c>
      <c r="F256" s="664" t="s">
        <v>7637</v>
      </c>
      <c r="G256" s="663" t="s">
        <v>6516</v>
      </c>
      <c r="H256" s="663" t="s">
        <v>6517</v>
      </c>
      <c r="I256" s="665">
        <v>863.94</v>
      </c>
      <c r="J256" s="665">
        <v>1</v>
      </c>
      <c r="K256" s="666">
        <v>863.94</v>
      </c>
    </row>
    <row r="257" spans="1:11" ht="14.4" customHeight="1" x14ac:dyDescent="0.3">
      <c r="A257" s="661" t="s">
        <v>574</v>
      </c>
      <c r="B257" s="662" t="s">
        <v>575</v>
      </c>
      <c r="C257" s="663" t="s">
        <v>585</v>
      </c>
      <c r="D257" s="664" t="s">
        <v>4208</v>
      </c>
      <c r="E257" s="663" t="s">
        <v>7624</v>
      </c>
      <c r="F257" s="664" t="s">
        <v>7625</v>
      </c>
      <c r="G257" s="663" t="s">
        <v>6032</v>
      </c>
      <c r="H257" s="663" t="s">
        <v>6033</v>
      </c>
      <c r="I257" s="665">
        <v>0.38750000000000007</v>
      </c>
      <c r="J257" s="665">
        <v>300</v>
      </c>
      <c r="K257" s="666">
        <v>116.5</v>
      </c>
    </row>
    <row r="258" spans="1:11" ht="14.4" customHeight="1" x14ac:dyDescent="0.3">
      <c r="A258" s="661" t="s">
        <v>574</v>
      </c>
      <c r="B258" s="662" t="s">
        <v>575</v>
      </c>
      <c r="C258" s="663" t="s">
        <v>585</v>
      </c>
      <c r="D258" s="664" t="s">
        <v>4208</v>
      </c>
      <c r="E258" s="663" t="s">
        <v>7624</v>
      </c>
      <c r="F258" s="664" t="s">
        <v>7625</v>
      </c>
      <c r="G258" s="663" t="s">
        <v>6032</v>
      </c>
      <c r="H258" s="663" t="s">
        <v>6034</v>
      </c>
      <c r="I258" s="665">
        <v>0.43</v>
      </c>
      <c r="J258" s="665">
        <v>300</v>
      </c>
      <c r="K258" s="666">
        <v>133</v>
      </c>
    </row>
    <row r="259" spans="1:11" ht="14.4" customHeight="1" x14ac:dyDescent="0.3">
      <c r="A259" s="661" t="s">
        <v>574</v>
      </c>
      <c r="B259" s="662" t="s">
        <v>575</v>
      </c>
      <c r="C259" s="663" t="s">
        <v>585</v>
      </c>
      <c r="D259" s="664" t="s">
        <v>4208</v>
      </c>
      <c r="E259" s="663" t="s">
        <v>7624</v>
      </c>
      <c r="F259" s="664" t="s">
        <v>7625</v>
      </c>
      <c r="G259" s="663" t="s">
        <v>6039</v>
      </c>
      <c r="H259" s="663" t="s">
        <v>6040</v>
      </c>
      <c r="I259" s="665">
        <v>3.97</v>
      </c>
      <c r="J259" s="665">
        <v>40</v>
      </c>
      <c r="K259" s="666">
        <v>158.80000000000001</v>
      </c>
    </row>
    <row r="260" spans="1:11" ht="14.4" customHeight="1" x14ac:dyDescent="0.3">
      <c r="A260" s="661" t="s">
        <v>574</v>
      </c>
      <c r="B260" s="662" t="s">
        <v>575</v>
      </c>
      <c r="C260" s="663" t="s">
        <v>585</v>
      </c>
      <c r="D260" s="664" t="s">
        <v>4208</v>
      </c>
      <c r="E260" s="663" t="s">
        <v>7624</v>
      </c>
      <c r="F260" s="664" t="s">
        <v>7625</v>
      </c>
      <c r="G260" s="663" t="s">
        <v>6041</v>
      </c>
      <c r="H260" s="663" t="s">
        <v>6042</v>
      </c>
      <c r="I260" s="665">
        <v>128</v>
      </c>
      <c r="J260" s="665">
        <v>10</v>
      </c>
      <c r="K260" s="666">
        <v>1279.97</v>
      </c>
    </row>
    <row r="261" spans="1:11" ht="14.4" customHeight="1" x14ac:dyDescent="0.3">
      <c r="A261" s="661" t="s">
        <v>574</v>
      </c>
      <c r="B261" s="662" t="s">
        <v>575</v>
      </c>
      <c r="C261" s="663" t="s">
        <v>585</v>
      </c>
      <c r="D261" s="664" t="s">
        <v>4208</v>
      </c>
      <c r="E261" s="663" t="s">
        <v>7624</v>
      </c>
      <c r="F261" s="664" t="s">
        <v>7625</v>
      </c>
      <c r="G261" s="663" t="s">
        <v>6045</v>
      </c>
      <c r="H261" s="663" t="s">
        <v>6046</v>
      </c>
      <c r="I261" s="665">
        <v>28.317999999999994</v>
      </c>
      <c r="J261" s="665">
        <v>96</v>
      </c>
      <c r="K261" s="666">
        <v>2717.08</v>
      </c>
    </row>
    <row r="262" spans="1:11" ht="14.4" customHeight="1" x14ac:dyDescent="0.3">
      <c r="A262" s="661" t="s">
        <v>574</v>
      </c>
      <c r="B262" s="662" t="s">
        <v>575</v>
      </c>
      <c r="C262" s="663" t="s">
        <v>585</v>
      </c>
      <c r="D262" s="664" t="s">
        <v>4208</v>
      </c>
      <c r="E262" s="663" t="s">
        <v>7624</v>
      </c>
      <c r="F262" s="664" t="s">
        <v>7625</v>
      </c>
      <c r="G262" s="663" t="s">
        <v>6047</v>
      </c>
      <c r="H262" s="663" t="s">
        <v>6048</v>
      </c>
      <c r="I262" s="665">
        <v>3.9950000000000001</v>
      </c>
      <c r="J262" s="665">
        <v>40</v>
      </c>
      <c r="K262" s="666">
        <v>159.80000000000001</v>
      </c>
    </row>
    <row r="263" spans="1:11" ht="14.4" customHeight="1" x14ac:dyDescent="0.3">
      <c r="A263" s="661" t="s">
        <v>574</v>
      </c>
      <c r="B263" s="662" t="s">
        <v>575</v>
      </c>
      <c r="C263" s="663" t="s">
        <v>585</v>
      </c>
      <c r="D263" s="664" t="s">
        <v>4208</v>
      </c>
      <c r="E263" s="663" t="s">
        <v>7624</v>
      </c>
      <c r="F263" s="664" t="s">
        <v>7625</v>
      </c>
      <c r="G263" s="663" t="s">
        <v>6047</v>
      </c>
      <c r="H263" s="663" t="s">
        <v>6049</v>
      </c>
      <c r="I263" s="665">
        <v>4.1050000000000004</v>
      </c>
      <c r="J263" s="665">
        <v>40</v>
      </c>
      <c r="K263" s="666">
        <v>164.2</v>
      </c>
    </row>
    <row r="264" spans="1:11" ht="14.4" customHeight="1" x14ac:dyDescent="0.3">
      <c r="A264" s="661" t="s">
        <v>574</v>
      </c>
      <c r="B264" s="662" t="s">
        <v>575</v>
      </c>
      <c r="C264" s="663" t="s">
        <v>585</v>
      </c>
      <c r="D264" s="664" t="s">
        <v>4208</v>
      </c>
      <c r="E264" s="663" t="s">
        <v>7624</v>
      </c>
      <c r="F264" s="664" t="s">
        <v>7625</v>
      </c>
      <c r="G264" s="663" t="s">
        <v>6050</v>
      </c>
      <c r="H264" s="663" t="s">
        <v>6051</v>
      </c>
      <c r="I264" s="665">
        <v>6.25</v>
      </c>
      <c r="J264" s="665">
        <v>40</v>
      </c>
      <c r="K264" s="666">
        <v>250</v>
      </c>
    </row>
    <row r="265" spans="1:11" ht="14.4" customHeight="1" x14ac:dyDescent="0.3">
      <c r="A265" s="661" t="s">
        <v>574</v>
      </c>
      <c r="B265" s="662" t="s">
        <v>575</v>
      </c>
      <c r="C265" s="663" t="s">
        <v>585</v>
      </c>
      <c r="D265" s="664" t="s">
        <v>4208</v>
      </c>
      <c r="E265" s="663" t="s">
        <v>7624</v>
      </c>
      <c r="F265" s="664" t="s">
        <v>7625</v>
      </c>
      <c r="G265" s="663" t="s">
        <v>6050</v>
      </c>
      <c r="H265" s="663" t="s">
        <v>6052</v>
      </c>
      <c r="I265" s="665">
        <v>6.2450000000000001</v>
      </c>
      <c r="J265" s="665">
        <v>30</v>
      </c>
      <c r="K265" s="666">
        <v>187.3</v>
      </c>
    </row>
    <row r="266" spans="1:11" ht="14.4" customHeight="1" x14ac:dyDescent="0.3">
      <c r="A266" s="661" t="s">
        <v>574</v>
      </c>
      <c r="B266" s="662" t="s">
        <v>575</v>
      </c>
      <c r="C266" s="663" t="s">
        <v>585</v>
      </c>
      <c r="D266" s="664" t="s">
        <v>4208</v>
      </c>
      <c r="E266" s="663" t="s">
        <v>7624</v>
      </c>
      <c r="F266" s="664" t="s">
        <v>7625</v>
      </c>
      <c r="G266" s="663" t="s">
        <v>6053</v>
      </c>
      <c r="H266" s="663" t="s">
        <v>6054</v>
      </c>
      <c r="I266" s="665">
        <v>0.88</v>
      </c>
      <c r="J266" s="665">
        <v>200</v>
      </c>
      <c r="K266" s="666">
        <v>176</v>
      </c>
    </row>
    <row r="267" spans="1:11" ht="14.4" customHeight="1" x14ac:dyDescent="0.3">
      <c r="A267" s="661" t="s">
        <v>574</v>
      </c>
      <c r="B267" s="662" t="s">
        <v>575</v>
      </c>
      <c r="C267" s="663" t="s">
        <v>585</v>
      </c>
      <c r="D267" s="664" t="s">
        <v>4208</v>
      </c>
      <c r="E267" s="663" t="s">
        <v>7624</v>
      </c>
      <c r="F267" s="664" t="s">
        <v>7625</v>
      </c>
      <c r="G267" s="663" t="s">
        <v>6053</v>
      </c>
      <c r="H267" s="663" t="s">
        <v>6055</v>
      </c>
      <c r="I267" s="665">
        <v>0.88</v>
      </c>
      <c r="J267" s="665">
        <v>150</v>
      </c>
      <c r="K267" s="666">
        <v>132</v>
      </c>
    </row>
    <row r="268" spans="1:11" ht="14.4" customHeight="1" x14ac:dyDescent="0.3">
      <c r="A268" s="661" t="s">
        <v>574</v>
      </c>
      <c r="B268" s="662" t="s">
        <v>575</v>
      </c>
      <c r="C268" s="663" t="s">
        <v>585</v>
      </c>
      <c r="D268" s="664" t="s">
        <v>4208</v>
      </c>
      <c r="E268" s="663" t="s">
        <v>7624</v>
      </c>
      <c r="F268" s="664" t="s">
        <v>7625</v>
      </c>
      <c r="G268" s="663" t="s">
        <v>6068</v>
      </c>
      <c r="H268" s="663" t="s">
        <v>6069</v>
      </c>
      <c r="I268" s="665">
        <v>61.21</v>
      </c>
      <c r="J268" s="665">
        <v>3</v>
      </c>
      <c r="K268" s="666">
        <v>183.63</v>
      </c>
    </row>
    <row r="269" spans="1:11" ht="14.4" customHeight="1" x14ac:dyDescent="0.3">
      <c r="A269" s="661" t="s">
        <v>574</v>
      </c>
      <c r="B269" s="662" t="s">
        <v>575</v>
      </c>
      <c r="C269" s="663" t="s">
        <v>585</v>
      </c>
      <c r="D269" s="664" t="s">
        <v>4208</v>
      </c>
      <c r="E269" s="663" t="s">
        <v>7624</v>
      </c>
      <c r="F269" s="664" t="s">
        <v>7625</v>
      </c>
      <c r="G269" s="663" t="s">
        <v>6070</v>
      </c>
      <c r="H269" s="663" t="s">
        <v>6071</v>
      </c>
      <c r="I269" s="665">
        <v>22.15</v>
      </c>
      <c r="J269" s="665">
        <v>35</v>
      </c>
      <c r="K269" s="666">
        <v>775.25</v>
      </c>
    </row>
    <row r="270" spans="1:11" ht="14.4" customHeight="1" x14ac:dyDescent="0.3">
      <c r="A270" s="661" t="s">
        <v>574</v>
      </c>
      <c r="B270" s="662" t="s">
        <v>575</v>
      </c>
      <c r="C270" s="663" t="s">
        <v>585</v>
      </c>
      <c r="D270" s="664" t="s">
        <v>4208</v>
      </c>
      <c r="E270" s="663" t="s">
        <v>7624</v>
      </c>
      <c r="F270" s="664" t="s">
        <v>7625</v>
      </c>
      <c r="G270" s="663" t="s">
        <v>6072</v>
      </c>
      <c r="H270" s="663" t="s">
        <v>6073</v>
      </c>
      <c r="I270" s="665">
        <v>30.17</v>
      </c>
      <c r="J270" s="665">
        <v>10</v>
      </c>
      <c r="K270" s="666">
        <v>301.7</v>
      </c>
    </row>
    <row r="271" spans="1:11" ht="14.4" customHeight="1" x14ac:dyDescent="0.3">
      <c r="A271" s="661" t="s">
        <v>574</v>
      </c>
      <c r="B271" s="662" t="s">
        <v>575</v>
      </c>
      <c r="C271" s="663" t="s">
        <v>585</v>
      </c>
      <c r="D271" s="664" t="s">
        <v>4208</v>
      </c>
      <c r="E271" s="663" t="s">
        <v>7624</v>
      </c>
      <c r="F271" s="664" t="s">
        <v>7625</v>
      </c>
      <c r="G271" s="663" t="s">
        <v>6074</v>
      </c>
      <c r="H271" s="663" t="s">
        <v>6075</v>
      </c>
      <c r="I271" s="665">
        <v>1.38</v>
      </c>
      <c r="J271" s="665">
        <v>100</v>
      </c>
      <c r="K271" s="666">
        <v>138</v>
      </c>
    </row>
    <row r="272" spans="1:11" ht="14.4" customHeight="1" x14ac:dyDescent="0.3">
      <c r="A272" s="661" t="s">
        <v>574</v>
      </c>
      <c r="B272" s="662" t="s">
        <v>575</v>
      </c>
      <c r="C272" s="663" t="s">
        <v>585</v>
      </c>
      <c r="D272" s="664" t="s">
        <v>4208</v>
      </c>
      <c r="E272" s="663" t="s">
        <v>7624</v>
      </c>
      <c r="F272" s="664" t="s">
        <v>7625</v>
      </c>
      <c r="G272" s="663" t="s">
        <v>6077</v>
      </c>
      <c r="H272" s="663" t="s">
        <v>6078</v>
      </c>
      <c r="I272" s="665">
        <v>8.59</v>
      </c>
      <c r="J272" s="665">
        <v>20</v>
      </c>
      <c r="K272" s="666">
        <v>171.8</v>
      </c>
    </row>
    <row r="273" spans="1:11" ht="14.4" customHeight="1" x14ac:dyDescent="0.3">
      <c r="A273" s="661" t="s">
        <v>574</v>
      </c>
      <c r="B273" s="662" t="s">
        <v>575</v>
      </c>
      <c r="C273" s="663" t="s">
        <v>585</v>
      </c>
      <c r="D273" s="664" t="s">
        <v>4208</v>
      </c>
      <c r="E273" s="663" t="s">
        <v>7624</v>
      </c>
      <c r="F273" s="664" t="s">
        <v>7625</v>
      </c>
      <c r="G273" s="663" t="s">
        <v>6080</v>
      </c>
      <c r="H273" s="663" t="s">
        <v>6081</v>
      </c>
      <c r="I273" s="665">
        <v>0.63</v>
      </c>
      <c r="J273" s="665">
        <v>850</v>
      </c>
      <c r="K273" s="666">
        <v>531</v>
      </c>
    </row>
    <row r="274" spans="1:11" ht="14.4" customHeight="1" x14ac:dyDescent="0.3">
      <c r="A274" s="661" t="s">
        <v>574</v>
      </c>
      <c r="B274" s="662" t="s">
        <v>575</v>
      </c>
      <c r="C274" s="663" t="s">
        <v>585</v>
      </c>
      <c r="D274" s="664" t="s">
        <v>4208</v>
      </c>
      <c r="E274" s="663" t="s">
        <v>7624</v>
      </c>
      <c r="F274" s="664" t="s">
        <v>7625</v>
      </c>
      <c r="G274" s="663" t="s">
        <v>6080</v>
      </c>
      <c r="H274" s="663" t="s">
        <v>6082</v>
      </c>
      <c r="I274" s="665">
        <v>0.72</v>
      </c>
      <c r="J274" s="665">
        <v>150</v>
      </c>
      <c r="K274" s="666">
        <v>110.5</v>
      </c>
    </row>
    <row r="275" spans="1:11" ht="14.4" customHeight="1" x14ac:dyDescent="0.3">
      <c r="A275" s="661" t="s">
        <v>574</v>
      </c>
      <c r="B275" s="662" t="s">
        <v>575</v>
      </c>
      <c r="C275" s="663" t="s">
        <v>585</v>
      </c>
      <c r="D275" s="664" t="s">
        <v>4208</v>
      </c>
      <c r="E275" s="663" t="s">
        <v>7624</v>
      </c>
      <c r="F275" s="664" t="s">
        <v>7625</v>
      </c>
      <c r="G275" s="663" t="s">
        <v>6091</v>
      </c>
      <c r="H275" s="663" t="s">
        <v>6092</v>
      </c>
      <c r="I275" s="665">
        <v>28.843333333333334</v>
      </c>
      <c r="J275" s="665">
        <v>5</v>
      </c>
      <c r="K275" s="666">
        <v>143.72999999999999</v>
      </c>
    </row>
    <row r="276" spans="1:11" ht="14.4" customHeight="1" x14ac:dyDescent="0.3">
      <c r="A276" s="661" t="s">
        <v>574</v>
      </c>
      <c r="B276" s="662" t="s">
        <v>575</v>
      </c>
      <c r="C276" s="663" t="s">
        <v>585</v>
      </c>
      <c r="D276" s="664" t="s">
        <v>4208</v>
      </c>
      <c r="E276" s="663" t="s">
        <v>7624</v>
      </c>
      <c r="F276" s="664" t="s">
        <v>7625</v>
      </c>
      <c r="G276" s="663" t="s">
        <v>6093</v>
      </c>
      <c r="H276" s="663" t="s">
        <v>6094</v>
      </c>
      <c r="I276" s="665">
        <v>1.29</v>
      </c>
      <c r="J276" s="665">
        <v>200</v>
      </c>
      <c r="K276" s="666">
        <v>258</v>
      </c>
    </row>
    <row r="277" spans="1:11" ht="14.4" customHeight="1" x14ac:dyDescent="0.3">
      <c r="A277" s="661" t="s">
        <v>574</v>
      </c>
      <c r="B277" s="662" t="s">
        <v>575</v>
      </c>
      <c r="C277" s="663" t="s">
        <v>585</v>
      </c>
      <c r="D277" s="664" t="s">
        <v>4208</v>
      </c>
      <c r="E277" s="663" t="s">
        <v>7624</v>
      </c>
      <c r="F277" s="664" t="s">
        <v>7625</v>
      </c>
      <c r="G277" s="663" t="s">
        <v>6093</v>
      </c>
      <c r="H277" s="663" t="s">
        <v>6095</v>
      </c>
      <c r="I277" s="665">
        <v>1.29</v>
      </c>
      <c r="J277" s="665">
        <v>90</v>
      </c>
      <c r="K277" s="666">
        <v>116.1</v>
      </c>
    </row>
    <row r="278" spans="1:11" ht="14.4" customHeight="1" x14ac:dyDescent="0.3">
      <c r="A278" s="661" t="s">
        <v>574</v>
      </c>
      <c r="B278" s="662" t="s">
        <v>575</v>
      </c>
      <c r="C278" s="663" t="s">
        <v>585</v>
      </c>
      <c r="D278" s="664" t="s">
        <v>4208</v>
      </c>
      <c r="E278" s="663" t="s">
        <v>7624</v>
      </c>
      <c r="F278" s="664" t="s">
        <v>7625</v>
      </c>
      <c r="G278" s="663" t="s">
        <v>6096</v>
      </c>
      <c r="H278" s="663" t="s">
        <v>6098</v>
      </c>
      <c r="I278" s="665">
        <v>1.17</v>
      </c>
      <c r="J278" s="665">
        <v>50</v>
      </c>
      <c r="K278" s="666">
        <v>58.5</v>
      </c>
    </row>
    <row r="279" spans="1:11" ht="14.4" customHeight="1" x14ac:dyDescent="0.3">
      <c r="A279" s="661" t="s">
        <v>574</v>
      </c>
      <c r="B279" s="662" t="s">
        <v>575</v>
      </c>
      <c r="C279" s="663" t="s">
        <v>585</v>
      </c>
      <c r="D279" s="664" t="s">
        <v>4208</v>
      </c>
      <c r="E279" s="663" t="s">
        <v>7624</v>
      </c>
      <c r="F279" s="664" t="s">
        <v>7625</v>
      </c>
      <c r="G279" s="663" t="s">
        <v>6099</v>
      </c>
      <c r="H279" s="663" t="s">
        <v>6100</v>
      </c>
      <c r="I279" s="665">
        <v>46</v>
      </c>
      <c r="J279" s="665">
        <v>1</v>
      </c>
      <c r="K279" s="666">
        <v>46</v>
      </c>
    </row>
    <row r="280" spans="1:11" ht="14.4" customHeight="1" x14ac:dyDescent="0.3">
      <c r="A280" s="661" t="s">
        <v>574</v>
      </c>
      <c r="B280" s="662" t="s">
        <v>575</v>
      </c>
      <c r="C280" s="663" t="s">
        <v>585</v>
      </c>
      <c r="D280" s="664" t="s">
        <v>4208</v>
      </c>
      <c r="E280" s="663" t="s">
        <v>7624</v>
      </c>
      <c r="F280" s="664" t="s">
        <v>7625</v>
      </c>
      <c r="G280" s="663" t="s">
        <v>6107</v>
      </c>
      <c r="H280" s="663" t="s">
        <v>6108</v>
      </c>
      <c r="I280" s="665">
        <v>26.37</v>
      </c>
      <c r="J280" s="665">
        <v>36</v>
      </c>
      <c r="K280" s="666">
        <v>949.31</v>
      </c>
    </row>
    <row r="281" spans="1:11" ht="14.4" customHeight="1" x14ac:dyDescent="0.3">
      <c r="A281" s="661" t="s">
        <v>574</v>
      </c>
      <c r="B281" s="662" t="s">
        <v>575</v>
      </c>
      <c r="C281" s="663" t="s">
        <v>585</v>
      </c>
      <c r="D281" s="664" t="s">
        <v>4208</v>
      </c>
      <c r="E281" s="663" t="s">
        <v>7624</v>
      </c>
      <c r="F281" s="664" t="s">
        <v>7625</v>
      </c>
      <c r="G281" s="663" t="s">
        <v>6113</v>
      </c>
      <c r="H281" s="663" t="s">
        <v>6114</v>
      </c>
      <c r="I281" s="665">
        <v>0.85666666666666658</v>
      </c>
      <c r="J281" s="665">
        <v>180</v>
      </c>
      <c r="K281" s="666">
        <v>153.80000000000001</v>
      </c>
    </row>
    <row r="282" spans="1:11" ht="14.4" customHeight="1" x14ac:dyDescent="0.3">
      <c r="A282" s="661" t="s">
        <v>574</v>
      </c>
      <c r="B282" s="662" t="s">
        <v>575</v>
      </c>
      <c r="C282" s="663" t="s">
        <v>585</v>
      </c>
      <c r="D282" s="664" t="s">
        <v>4208</v>
      </c>
      <c r="E282" s="663" t="s">
        <v>7624</v>
      </c>
      <c r="F282" s="664" t="s">
        <v>7625</v>
      </c>
      <c r="G282" s="663" t="s">
        <v>6115</v>
      </c>
      <c r="H282" s="663" t="s">
        <v>6116</v>
      </c>
      <c r="I282" s="665">
        <v>1.52</v>
      </c>
      <c r="J282" s="665">
        <v>100</v>
      </c>
      <c r="K282" s="666">
        <v>152</v>
      </c>
    </row>
    <row r="283" spans="1:11" ht="14.4" customHeight="1" x14ac:dyDescent="0.3">
      <c r="A283" s="661" t="s">
        <v>574</v>
      </c>
      <c r="B283" s="662" t="s">
        <v>575</v>
      </c>
      <c r="C283" s="663" t="s">
        <v>585</v>
      </c>
      <c r="D283" s="664" t="s">
        <v>4208</v>
      </c>
      <c r="E283" s="663" t="s">
        <v>7624</v>
      </c>
      <c r="F283" s="664" t="s">
        <v>7625</v>
      </c>
      <c r="G283" s="663" t="s">
        <v>6117</v>
      </c>
      <c r="H283" s="663" t="s">
        <v>6118</v>
      </c>
      <c r="I283" s="665">
        <v>2.06</v>
      </c>
      <c r="J283" s="665">
        <v>100</v>
      </c>
      <c r="K283" s="666">
        <v>206</v>
      </c>
    </row>
    <row r="284" spans="1:11" ht="14.4" customHeight="1" x14ac:dyDescent="0.3">
      <c r="A284" s="661" t="s">
        <v>574</v>
      </c>
      <c r="B284" s="662" t="s">
        <v>575</v>
      </c>
      <c r="C284" s="663" t="s">
        <v>585</v>
      </c>
      <c r="D284" s="664" t="s">
        <v>4208</v>
      </c>
      <c r="E284" s="663" t="s">
        <v>7624</v>
      </c>
      <c r="F284" s="664" t="s">
        <v>7625</v>
      </c>
      <c r="G284" s="663" t="s">
        <v>6119</v>
      </c>
      <c r="H284" s="663" t="s">
        <v>6120</v>
      </c>
      <c r="I284" s="665">
        <v>3.36</v>
      </c>
      <c r="J284" s="665">
        <v>150</v>
      </c>
      <c r="K284" s="666">
        <v>504</v>
      </c>
    </row>
    <row r="285" spans="1:11" ht="14.4" customHeight="1" x14ac:dyDescent="0.3">
      <c r="A285" s="661" t="s">
        <v>574</v>
      </c>
      <c r="B285" s="662" t="s">
        <v>575</v>
      </c>
      <c r="C285" s="663" t="s">
        <v>585</v>
      </c>
      <c r="D285" s="664" t="s">
        <v>4208</v>
      </c>
      <c r="E285" s="663" t="s">
        <v>7624</v>
      </c>
      <c r="F285" s="664" t="s">
        <v>7625</v>
      </c>
      <c r="G285" s="663" t="s">
        <v>6121</v>
      </c>
      <c r="H285" s="663" t="s">
        <v>6122</v>
      </c>
      <c r="I285" s="665">
        <v>5.87</v>
      </c>
      <c r="J285" s="665">
        <v>100</v>
      </c>
      <c r="K285" s="666">
        <v>587</v>
      </c>
    </row>
    <row r="286" spans="1:11" ht="14.4" customHeight="1" x14ac:dyDescent="0.3">
      <c r="A286" s="661" t="s">
        <v>574</v>
      </c>
      <c r="B286" s="662" t="s">
        <v>575</v>
      </c>
      <c r="C286" s="663" t="s">
        <v>585</v>
      </c>
      <c r="D286" s="664" t="s">
        <v>4208</v>
      </c>
      <c r="E286" s="663" t="s">
        <v>7624</v>
      </c>
      <c r="F286" s="664" t="s">
        <v>7625</v>
      </c>
      <c r="G286" s="663" t="s">
        <v>6127</v>
      </c>
      <c r="H286" s="663" t="s">
        <v>6128</v>
      </c>
      <c r="I286" s="665">
        <v>733.68</v>
      </c>
      <c r="J286" s="665">
        <v>1</v>
      </c>
      <c r="K286" s="666">
        <v>733.68</v>
      </c>
    </row>
    <row r="287" spans="1:11" ht="14.4" customHeight="1" x14ac:dyDescent="0.3">
      <c r="A287" s="661" t="s">
        <v>574</v>
      </c>
      <c r="B287" s="662" t="s">
        <v>575</v>
      </c>
      <c r="C287" s="663" t="s">
        <v>585</v>
      </c>
      <c r="D287" s="664" t="s">
        <v>4208</v>
      </c>
      <c r="E287" s="663" t="s">
        <v>7624</v>
      </c>
      <c r="F287" s="664" t="s">
        <v>7625</v>
      </c>
      <c r="G287" s="663" t="s">
        <v>6131</v>
      </c>
      <c r="H287" s="663" t="s">
        <v>6132</v>
      </c>
      <c r="I287" s="665">
        <v>58.53</v>
      </c>
      <c r="J287" s="665">
        <v>10</v>
      </c>
      <c r="K287" s="666">
        <v>585.29999999999995</v>
      </c>
    </row>
    <row r="288" spans="1:11" ht="14.4" customHeight="1" x14ac:dyDescent="0.3">
      <c r="A288" s="661" t="s">
        <v>574</v>
      </c>
      <c r="B288" s="662" t="s">
        <v>575</v>
      </c>
      <c r="C288" s="663" t="s">
        <v>585</v>
      </c>
      <c r="D288" s="664" t="s">
        <v>4208</v>
      </c>
      <c r="E288" s="663" t="s">
        <v>7624</v>
      </c>
      <c r="F288" s="664" t="s">
        <v>7625</v>
      </c>
      <c r="G288" s="663" t="s">
        <v>6139</v>
      </c>
      <c r="H288" s="663" t="s">
        <v>6140</v>
      </c>
      <c r="I288" s="665">
        <v>790.875</v>
      </c>
      <c r="J288" s="665">
        <v>2</v>
      </c>
      <c r="K288" s="666">
        <v>1581.75</v>
      </c>
    </row>
    <row r="289" spans="1:11" ht="14.4" customHeight="1" x14ac:dyDescent="0.3">
      <c r="A289" s="661" t="s">
        <v>574</v>
      </c>
      <c r="B289" s="662" t="s">
        <v>575</v>
      </c>
      <c r="C289" s="663" t="s">
        <v>585</v>
      </c>
      <c r="D289" s="664" t="s">
        <v>4208</v>
      </c>
      <c r="E289" s="663" t="s">
        <v>7624</v>
      </c>
      <c r="F289" s="664" t="s">
        <v>7625</v>
      </c>
      <c r="G289" s="663" t="s">
        <v>6518</v>
      </c>
      <c r="H289" s="663" t="s">
        <v>6519</v>
      </c>
      <c r="I289" s="665">
        <v>13.04</v>
      </c>
      <c r="J289" s="665">
        <v>10</v>
      </c>
      <c r="K289" s="666">
        <v>130.41</v>
      </c>
    </row>
    <row r="290" spans="1:11" ht="14.4" customHeight="1" x14ac:dyDescent="0.3">
      <c r="A290" s="661" t="s">
        <v>574</v>
      </c>
      <c r="B290" s="662" t="s">
        <v>575</v>
      </c>
      <c r="C290" s="663" t="s">
        <v>585</v>
      </c>
      <c r="D290" s="664" t="s">
        <v>4208</v>
      </c>
      <c r="E290" s="663" t="s">
        <v>7624</v>
      </c>
      <c r="F290" s="664" t="s">
        <v>7625</v>
      </c>
      <c r="G290" s="663" t="s">
        <v>6147</v>
      </c>
      <c r="H290" s="663" t="s">
        <v>6148</v>
      </c>
      <c r="I290" s="665">
        <v>4.79</v>
      </c>
      <c r="J290" s="665">
        <v>108</v>
      </c>
      <c r="K290" s="666">
        <v>517.26</v>
      </c>
    </row>
    <row r="291" spans="1:11" ht="14.4" customHeight="1" x14ac:dyDescent="0.3">
      <c r="A291" s="661" t="s">
        <v>574</v>
      </c>
      <c r="B291" s="662" t="s">
        <v>575</v>
      </c>
      <c r="C291" s="663" t="s">
        <v>585</v>
      </c>
      <c r="D291" s="664" t="s">
        <v>4208</v>
      </c>
      <c r="E291" s="663" t="s">
        <v>7624</v>
      </c>
      <c r="F291" s="664" t="s">
        <v>7625</v>
      </c>
      <c r="G291" s="663" t="s">
        <v>6520</v>
      </c>
      <c r="H291" s="663" t="s">
        <v>6521</v>
      </c>
      <c r="I291" s="665">
        <v>5.28</v>
      </c>
      <c r="J291" s="665">
        <v>10</v>
      </c>
      <c r="K291" s="666">
        <v>52.8</v>
      </c>
    </row>
    <row r="292" spans="1:11" ht="14.4" customHeight="1" x14ac:dyDescent="0.3">
      <c r="A292" s="661" t="s">
        <v>574</v>
      </c>
      <c r="B292" s="662" t="s">
        <v>575</v>
      </c>
      <c r="C292" s="663" t="s">
        <v>585</v>
      </c>
      <c r="D292" s="664" t="s">
        <v>4208</v>
      </c>
      <c r="E292" s="663" t="s">
        <v>7624</v>
      </c>
      <c r="F292" s="664" t="s">
        <v>7625</v>
      </c>
      <c r="G292" s="663" t="s">
        <v>6182</v>
      </c>
      <c r="H292" s="663" t="s">
        <v>6183</v>
      </c>
      <c r="I292" s="665">
        <v>431.93</v>
      </c>
      <c r="J292" s="665">
        <v>1</v>
      </c>
      <c r="K292" s="666">
        <v>431.93</v>
      </c>
    </row>
    <row r="293" spans="1:11" ht="14.4" customHeight="1" x14ac:dyDescent="0.3">
      <c r="A293" s="661" t="s">
        <v>574</v>
      </c>
      <c r="B293" s="662" t="s">
        <v>575</v>
      </c>
      <c r="C293" s="663" t="s">
        <v>585</v>
      </c>
      <c r="D293" s="664" t="s">
        <v>4208</v>
      </c>
      <c r="E293" s="663" t="s">
        <v>7624</v>
      </c>
      <c r="F293" s="664" t="s">
        <v>7625</v>
      </c>
      <c r="G293" s="663" t="s">
        <v>6194</v>
      </c>
      <c r="H293" s="663" t="s">
        <v>6195</v>
      </c>
      <c r="I293" s="665">
        <v>44.24</v>
      </c>
      <c r="J293" s="665">
        <v>10</v>
      </c>
      <c r="K293" s="666">
        <v>442.37</v>
      </c>
    </row>
    <row r="294" spans="1:11" ht="14.4" customHeight="1" x14ac:dyDescent="0.3">
      <c r="A294" s="661" t="s">
        <v>574</v>
      </c>
      <c r="B294" s="662" t="s">
        <v>575</v>
      </c>
      <c r="C294" s="663" t="s">
        <v>585</v>
      </c>
      <c r="D294" s="664" t="s">
        <v>4208</v>
      </c>
      <c r="E294" s="663" t="s">
        <v>7626</v>
      </c>
      <c r="F294" s="664" t="s">
        <v>7627</v>
      </c>
      <c r="G294" s="663" t="s">
        <v>6234</v>
      </c>
      <c r="H294" s="663" t="s">
        <v>6235</v>
      </c>
      <c r="I294" s="665">
        <v>1.0900000000000001</v>
      </c>
      <c r="J294" s="665">
        <v>100</v>
      </c>
      <c r="K294" s="666">
        <v>109</v>
      </c>
    </row>
    <row r="295" spans="1:11" ht="14.4" customHeight="1" x14ac:dyDescent="0.3">
      <c r="A295" s="661" t="s">
        <v>574</v>
      </c>
      <c r="B295" s="662" t="s">
        <v>575</v>
      </c>
      <c r="C295" s="663" t="s">
        <v>585</v>
      </c>
      <c r="D295" s="664" t="s">
        <v>4208</v>
      </c>
      <c r="E295" s="663" t="s">
        <v>7626</v>
      </c>
      <c r="F295" s="664" t="s">
        <v>7627</v>
      </c>
      <c r="G295" s="663" t="s">
        <v>6238</v>
      </c>
      <c r="H295" s="663" t="s">
        <v>6239</v>
      </c>
      <c r="I295" s="665">
        <v>0.48</v>
      </c>
      <c r="J295" s="665">
        <v>200</v>
      </c>
      <c r="K295" s="666">
        <v>96</v>
      </c>
    </row>
    <row r="296" spans="1:11" ht="14.4" customHeight="1" x14ac:dyDescent="0.3">
      <c r="A296" s="661" t="s">
        <v>574</v>
      </c>
      <c r="B296" s="662" t="s">
        <v>575</v>
      </c>
      <c r="C296" s="663" t="s">
        <v>585</v>
      </c>
      <c r="D296" s="664" t="s">
        <v>4208</v>
      </c>
      <c r="E296" s="663" t="s">
        <v>7626</v>
      </c>
      <c r="F296" s="664" t="s">
        <v>7627</v>
      </c>
      <c r="G296" s="663" t="s">
        <v>6240</v>
      </c>
      <c r="H296" s="663" t="s">
        <v>6241</v>
      </c>
      <c r="I296" s="665">
        <v>0.67</v>
      </c>
      <c r="J296" s="665">
        <v>200</v>
      </c>
      <c r="K296" s="666">
        <v>134</v>
      </c>
    </row>
    <row r="297" spans="1:11" ht="14.4" customHeight="1" x14ac:dyDescent="0.3">
      <c r="A297" s="661" t="s">
        <v>574</v>
      </c>
      <c r="B297" s="662" t="s">
        <v>575</v>
      </c>
      <c r="C297" s="663" t="s">
        <v>585</v>
      </c>
      <c r="D297" s="664" t="s">
        <v>4208</v>
      </c>
      <c r="E297" s="663" t="s">
        <v>7626</v>
      </c>
      <c r="F297" s="664" t="s">
        <v>7627</v>
      </c>
      <c r="G297" s="663" t="s">
        <v>6269</v>
      </c>
      <c r="H297" s="663" t="s">
        <v>6270</v>
      </c>
      <c r="I297" s="665">
        <v>2.78</v>
      </c>
      <c r="J297" s="665">
        <v>30</v>
      </c>
      <c r="K297" s="666">
        <v>83.4</v>
      </c>
    </row>
    <row r="298" spans="1:11" ht="14.4" customHeight="1" x14ac:dyDescent="0.3">
      <c r="A298" s="661" t="s">
        <v>574</v>
      </c>
      <c r="B298" s="662" t="s">
        <v>575</v>
      </c>
      <c r="C298" s="663" t="s">
        <v>585</v>
      </c>
      <c r="D298" s="664" t="s">
        <v>4208</v>
      </c>
      <c r="E298" s="663" t="s">
        <v>7626</v>
      </c>
      <c r="F298" s="664" t="s">
        <v>7627</v>
      </c>
      <c r="G298" s="663" t="s">
        <v>6277</v>
      </c>
      <c r="H298" s="663" t="s">
        <v>6279</v>
      </c>
      <c r="I298" s="665">
        <v>26.01</v>
      </c>
      <c r="J298" s="665">
        <v>40</v>
      </c>
      <c r="K298" s="666">
        <v>1040.5999999999999</v>
      </c>
    </row>
    <row r="299" spans="1:11" ht="14.4" customHeight="1" x14ac:dyDescent="0.3">
      <c r="A299" s="661" t="s">
        <v>574</v>
      </c>
      <c r="B299" s="662" t="s">
        <v>575</v>
      </c>
      <c r="C299" s="663" t="s">
        <v>585</v>
      </c>
      <c r="D299" s="664" t="s">
        <v>4208</v>
      </c>
      <c r="E299" s="663" t="s">
        <v>7626</v>
      </c>
      <c r="F299" s="664" t="s">
        <v>7627</v>
      </c>
      <c r="G299" s="663" t="s">
        <v>6282</v>
      </c>
      <c r="H299" s="663" t="s">
        <v>6283</v>
      </c>
      <c r="I299" s="665">
        <v>1.9833333333333334</v>
      </c>
      <c r="J299" s="665">
        <v>950</v>
      </c>
      <c r="K299" s="666">
        <v>1883.5</v>
      </c>
    </row>
    <row r="300" spans="1:11" ht="14.4" customHeight="1" x14ac:dyDescent="0.3">
      <c r="A300" s="661" t="s">
        <v>574</v>
      </c>
      <c r="B300" s="662" t="s">
        <v>575</v>
      </c>
      <c r="C300" s="663" t="s">
        <v>585</v>
      </c>
      <c r="D300" s="664" t="s">
        <v>4208</v>
      </c>
      <c r="E300" s="663" t="s">
        <v>7626</v>
      </c>
      <c r="F300" s="664" t="s">
        <v>7627</v>
      </c>
      <c r="G300" s="663" t="s">
        <v>6284</v>
      </c>
      <c r="H300" s="663" t="s">
        <v>6285</v>
      </c>
      <c r="I300" s="665">
        <v>1.9720000000000002</v>
      </c>
      <c r="J300" s="665">
        <v>600</v>
      </c>
      <c r="K300" s="666">
        <v>1184</v>
      </c>
    </row>
    <row r="301" spans="1:11" ht="14.4" customHeight="1" x14ac:dyDescent="0.3">
      <c r="A301" s="661" t="s">
        <v>574</v>
      </c>
      <c r="B301" s="662" t="s">
        <v>575</v>
      </c>
      <c r="C301" s="663" t="s">
        <v>585</v>
      </c>
      <c r="D301" s="664" t="s">
        <v>4208</v>
      </c>
      <c r="E301" s="663" t="s">
        <v>7626</v>
      </c>
      <c r="F301" s="664" t="s">
        <v>7627</v>
      </c>
      <c r="G301" s="663" t="s">
        <v>6286</v>
      </c>
      <c r="H301" s="663" t="s">
        <v>6287</v>
      </c>
      <c r="I301" s="665">
        <v>3.081666666666667</v>
      </c>
      <c r="J301" s="665">
        <v>850</v>
      </c>
      <c r="K301" s="666">
        <v>2618.5</v>
      </c>
    </row>
    <row r="302" spans="1:11" ht="14.4" customHeight="1" x14ac:dyDescent="0.3">
      <c r="A302" s="661" t="s">
        <v>574</v>
      </c>
      <c r="B302" s="662" t="s">
        <v>575</v>
      </c>
      <c r="C302" s="663" t="s">
        <v>585</v>
      </c>
      <c r="D302" s="664" t="s">
        <v>4208</v>
      </c>
      <c r="E302" s="663" t="s">
        <v>7626</v>
      </c>
      <c r="F302" s="664" t="s">
        <v>7627</v>
      </c>
      <c r="G302" s="663" t="s">
        <v>6288</v>
      </c>
      <c r="H302" s="663" t="s">
        <v>6289</v>
      </c>
      <c r="I302" s="665">
        <v>1.9216666666666666</v>
      </c>
      <c r="J302" s="665">
        <v>350</v>
      </c>
      <c r="K302" s="666">
        <v>672.5</v>
      </c>
    </row>
    <row r="303" spans="1:11" ht="14.4" customHeight="1" x14ac:dyDescent="0.3">
      <c r="A303" s="661" t="s">
        <v>574</v>
      </c>
      <c r="B303" s="662" t="s">
        <v>575</v>
      </c>
      <c r="C303" s="663" t="s">
        <v>585</v>
      </c>
      <c r="D303" s="664" t="s">
        <v>4208</v>
      </c>
      <c r="E303" s="663" t="s">
        <v>7626</v>
      </c>
      <c r="F303" s="664" t="s">
        <v>7627</v>
      </c>
      <c r="G303" s="663" t="s">
        <v>6290</v>
      </c>
      <c r="H303" s="663" t="s">
        <v>6291</v>
      </c>
      <c r="I303" s="665">
        <v>9.9999999999999985E-3</v>
      </c>
      <c r="J303" s="665">
        <v>940</v>
      </c>
      <c r="K303" s="666">
        <v>9.4</v>
      </c>
    </row>
    <row r="304" spans="1:11" ht="14.4" customHeight="1" x14ac:dyDescent="0.3">
      <c r="A304" s="661" t="s">
        <v>574</v>
      </c>
      <c r="B304" s="662" t="s">
        <v>575</v>
      </c>
      <c r="C304" s="663" t="s">
        <v>585</v>
      </c>
      <c r="D304" s="664" t="s">
        <v>4208</v>
      </c>
      <c r="E304" s="663" t="s">
        <v>7626</v>
      </c>
      <c r="F304" s="664" t="s">
        <v>7627</v>
      </c>
      <c r="G304" s="663" t="s">
        <v>6294</v>
      </c>
      <c r="H304" s="663" t="s">
        <v>6295</v>
      </c>
      <c r="I304" s="665">
        <v>2.1659999999999999</v>
      </c>
      <c r="J304" s="665">
        <v>250</v>
      </c>
      <c r="K304" s="666">
        <v>541.5</v>
      </c>
    </row>
    <row r="305" spans="1:11" ht="14.4" customHeight="1" x14ac:dyDescent="0.3">
      <c r="A305" s="661" t="s">
        <v>574</v>
      </c>
      <c r="B305" s="662" t="s">
        <v>575</v>
      </c>
      <c r="C305" s="663" t="s">
        <v>585</v>
      </c>
      <c r="D305" s="664" t="s">
        <v>4208</v>
      </c>
      <c r="E305" s="663" t="s">
        <v>7626</v>
      </c>
      <c r="F305" s="664" t="s">
        <v>7627</v>
      </c>
      <c r="G305" s="663" t="s">
        <v>6294</v>
      </c>
      <c r="H305" s="663" t="s">
        <v>6296</v>
      </c>
      <c r="I305" s="665">
        <v>2.1683333333333334</v>
      </c>
      <c r="J305" s="665">
        <v>400</v>
      </c>
      <c r="K305" s="666">
        <v>867</v>
      </c>
    </row>
    <row r="306" spans="1:11" ht="14.4" customHeight="1" x14ac:dyDescent="0.3">
      <c r="A306" s="661" t="s">
        <v>574</v>
      </c>
      <c r="B306" s="662" t="s">
        <v>575</v>
      </c>
      <c r="C306" s="663" t="s">
        <v>585</v>
      </c>
      <c r="D306" s="664" t="s">
        <v>4208</v>
      </c>
      <c r="E306" s="663" t="s">
        <v>7626</v>
      </c>
      <c r="F306" s="664" t="s">
        <v>7627</v>
      </c>
      <c r="G306" s="663" t="s">
        <v>6307</v>
      </c>
      <c r="H306" s="663" t="s">
        <v>6308</v>
      </c>
      <c r="I306" s="665">
        <v>2.8566666666666669</v>
      </c>
      <c r="J306" s="665">
        <v>130</v>
      </c>
      <c r="K306" s="666">
        <v>371.5</v>
      </c>
    </row>
    <row r="307" spans="1:11" ht="14.4" customHeight="1" x14ac:dyDescent="0.3">
      <c r="A307" s="661" t="s">
        <v>574</v>
      </c>
      <c r="B307" s="662" t="s">
        <v>575</v>
      </c>
      <c r="C307" s="663" t="s">
        <v>585</v>
      </c>
      <c r="D307" s="664" t="s">
        <v>4208</v>
      </c>
      <c r="E307" s="663" t="s">
        <v>7626</v>
      </c>
      <c r="F307" s="664" t="s">
        <v>7627</v>
      </c>
      <c r="G307" s="663" t="s">
        <v>6324</v>
      </c>
      <c r="H307" s="663" t="s">
        <v>6325</v>
      </c>
      <c r="I307" s="665">
        <v>193.84</v>
      </c>
      <c r="J307" s="665">
        <v>1</v>
      </c>
      <c r="K307" s="666">
        <v>193.84</v>
      </c>
    </row>
    <row r="308" spans="1:11" ht="14.4" customHeight="1" x14ac:dyDescent="0.3">
      <c r="A308" s="661" t="s">
        <v>574</v>
      </c>
      <c r="B308" s="662" t="s">
        <v>575</v>
      </c>
      <c r="C308" s="663" t="s">
        <v>585</v>
      </c>
      <c r="D308" s="664" t="s">
        <v>4208</v>
      </c>
      <c r="E308" s="663" t="s">
        <v>7626</v>
      </c>
      <c r="F308" s="664" t="s">
        <v>7627</v>
      </c>
      <c r="G308" s="663" t="s">
        <v>6326</v>
      </c>
      <c r="H308" s="663" t="s">
        <v>6327</v>
      </c>
      <c r="I308" s="665">
        <v>127.05</v>
      </c>
      <c r="J308" s="665">
        <v>1</v>
      </c>
      <c r="K308" s="666">
        <v>127.05</v>
      </c>
    </row>
    <row r="309" spans="1:11" ht="14.4" customHeight="1" x14ac:dyDescent="0.3">
      <c r="A309" s="661" t="s">
        <v>574</v>
      </c>
      <c r="B309" s="662" t="s">
        <v>575</v>
      </c>
      <c r="C309" s="663" t="s">
        <v>585</v>
      </c>
      <c r="D309" s="664" t="s">
        <v>4208</v>
      </c>
      <c r="E309" s="663" t="s">
        <v>7626</v>
      </c>
      <c r="F309" s="664" t="s">
        <v>7627</v>
      </c>
      <c r="G309" s="663" t="s">
        <v>6332</v>
      </c>
      <c r="H309" s="663" t="s">
        <v>6333</v>
      </c>
      <c r="I309" s="665">
        <v>17.98</v>
      </c>
      <c r="J309" s="665">
        <v>100</v>
      </c>
      <c r="K309" s="666">
        <v>1798</v>
      </c>
    </row>
    <row r="310" spans="1:11" ht="14.4" customHeight="1" x14ac:dyDescent="0.3">
      <c r="A310" s="661" t="s">
        <v>574</v>
      </c>
      <c r="B310" s="662" t="s">
        <v>575</v>
      </c>
      <c r="C310" s="663" t="s">
        <v>585</v>
      </c>
      <c r="D310" s="664" t="s">
        <v>4208</v>
      </c>
      <c r="E310" s="663" t="s">
        <v>7626</v>
      </c>
      <c r="F310" s="664" t="s">
        <v>7627</v>
      </c>
      <c r="G310" s="663" t="s">
        <v>6340</v>
      </c>
      <c r="H310" s="663" t="s">
        <v>6341</v>
      </c>
      <c r="I310" s="665">
        <v>12.1</v>
      </c>
      <c r="J310" s="665">
        <v>10</v>
      </c>
      <c r="K310" s="666">
        <v>121</v>
      </c>
    </row>
    <row r="311" spans="1:11" ht="14.4" customHeight="1" x14ac:dyDescent="0.3">
      <c r="A311" s="661" t="s">
        <v>574</v>
      </c>
      <c r="B311" s="662" t="s">
        <v>575</v>
      </c>
      <c r="C311" s="663" t="s">
        <v>585</v>
      </c>
      <c r="D311" s="664" t="s">
        <v>4208</v>
      </c>
      <c r="E311" s="663" t="s">
        <v>7626</v>
      </c>
      <c r="F311" s="664" t="s">
        <v>7627</v>
      </c>
      <c r="G311" s="663" t="s">
        <v>6344</v>
      </c>
      <c r="H311" s="663" t="s">
        <v>6345</v>
      </c>
      <c r="I311" s="665">
        <v>5.21</v>
      </c>
      <c r="J311" s="665">
        <v>20</v>
      </c>
      <c r="K311" s="666">
        <v>104.2</v>
      </c>
    </row>
    <row r="312" spans="1:11" ht="14.4" customHeight="1" x14ac:dyDescent="0.3">
      <c r="A312" s="661" t="s">
        <v>574</v>
      </c>
      <c r="B312" s="662" t="s">
        <v>575</v>
      </c>
      <c r="C312" s="663" t="s">
        <v>585</v>
      </c>
      <c r="D312" s="664" t="s">
        <v>4208</v>
      </c>
      <c r="E312" s="663" t="s">
        <v>7626</v>
      </c>
      <c r="F312" s="664" t="s">
        <v>7627</v>
      </c>
      <c r="G312" s="663" t="s">
        <v>6362</v>
      </c>
      <c r="H312" s="663" t="s">
        <v>6363</v>
      </c>
      <c r="I312" s="665">
        <v>4.03</v>
      </c>
      <c r="J312" s="665">
        <v>50</v>
      </c>
      <c r="K312" s="666">
        <v>201.5</v>
      </c>
    </row>
    <row r="313" spans="1:11" ht="14.4" customHeight="1" x14ac:dyDescent="0.3">
      <c r="A313" s="661" t="s">
        <v>574</v>
      </c>
      <c r="B313" s="662" t="s">
        <v>575</v>
      </c>
      <c r="C313" s="663" t="s">
        <v>585</v>
      </c>
      <c r="D313" s="664" t="s">
        <v>4208</v>
      </c>
      <c r="E313" s="663" t="s">
        <v>7626</v>
      </c>
      <c r="F313" s="664" t="s">
        <v>7627</v>
      </c>
      <c r="G313" s="663" t="s">
        <v>6386</v>
      </c>
      <c r="H313" s="663" t="s">
        <v>6387</v>
      </c>
      <c r="I313" s="665">
        <v>9.2000000000000011</v>
      </c>
      <c r="J313" s="665">
        <v>350</v>
      </c>
      <c r="K313" s="666">
        <v>3220</v>
      </c>
    </row>
    <row r="314" spans="1:11" ht="14.4" customHeight="1" x14ac:dyDescent="0.3">
      <c r="A314" s="661" t="s">
        <v>574</v>
      </c>
      <c r="B314" s="662" t="s">
        <v>575</v>
      </c>
      <c r="C314" s="663" t="s">
        <v>585</v>
      </c>
      <c r="D314" s="664" t="s">
        <v>4208</v>
      </c>
      <c r="E314" s="663" t="s">
        <v>7626</v>
      </c>
      <c r="F314" s="664" t="s">
        <v>7627</v>
      </c>
      <c r="G314" s="663" t="s">
        <v>6388</v>
      </c>
      <c r="H314" s="663" t="s">
        <v>6389</v>
      </c>
      <c r="I314" s="665">
        <v>172.5</v>
      </c>
      <c r="J314" s="665">
        <v>2</v>
      </c>
      <c r="K314" s="666">
        <v>345</v>
      </c>
    </row>
    <row r="315" spans="1:11" ht="14.4" customHeight="1" x14ac:dyDescent="0.3">
      <c r="A315" s="661" t="s">
        <v>574</v>
      </c>
      <c r="B315" s="662" t="s">
        <v>575</v>
      </c>
      <c r="C315" s="663" t="s">
        <v>585</v>
      </c>
      <c r="D315" s="664" t="s">
        <v>4208</v>
      </c>
      <c r="E315" s="663" t="s">
        <v>7626</v>
      </c>
      <c r="F315" s="664" t="s">
        <v>7627</v>
      </c>
      <c r="G315" s="663" t="s">
        <v>6522</v>
      </c>
      <c r="H315" s="663" t="s">
        <v>6523</v>
      </c>
      <c r="I315" s="665">
        <v>272.25</v>
      </c>
      <c r="J315" s="665">
        <v>2</v>
      </c>
      <c r="K315" s="666">
        <v>544.5</v>
      </c>
    </row>
    <row r="316" spans="1:11" ht="14.4" customHeight="1" x14ac:dyDescent="0.3">
      <c r="A316" s="661" t="s">
        <v>574</v>
      </c>
      <c r="B316" s="662" t="s">
        <v>575</v>
      </c>
      <c r="C316" s="663" t="s">
        <v>585</v>
      </c>
      <c r="D316" s="664" t="s">
        <v>4208</v>
      </c>
      <c r="E316" s="663" t="s">
        <v>7630</v>
      </c>
      <c r="F316" s="664" t="s">
        <v>7631</v>
      </c>
      <c r="G316" s="663" t="s">
        <v>6463</v>
      </c>
      <c r="H316" s="663" t="s">
        <v>6464</v>
      </c>
      <c r="I316" s="665">
        <v>0.3</v>
      </c>
      <c r="J316" s="665">
        <v>200</v>
      </c>
      <c r="K316" s="666">
        <v>60</v>
      </c>
    </row>
    <row r="317" spans="1:11" ht="14.4" customHeight="1" x14ac:dyDescent="0.3">
      <c r="A317" s="661" t="s">
        <v>574</v>
      </c>
      <c r="B317" s="662" t="s">
        <v>575</v>
      </c>
      <c r="C317" s="663" t="s">
        <v>585</v>
      </c>
      <c r="D317" s="664" t="s">
        <v>4208</v>
      </c>
      <c r="E317" s="663" t="s">
        <v>7630</v>
      </c>
      <c r="F317" s="664" t="s">
        <v>7631</v>
      </c>
      <c r="G317" s="663" t="s">
        <v>6471</v>
      </c>
      <c r="H317" s="663" t="s">
        <v>6472</v>
      </c>
      <c r="I317" s="665">
        <v>0.49</v>
      </c>
      <c r="J317" s="665">
        <v>100</v>
      </c>
      <c r="K317" s="666">
        <v>49</v>
      </c>
    </row>
    <row r="318" spans="1:11" ht="14.4" customHeight="1" x14ac:dyDescent="0.3">
      <c r="A318" s="661" t="s">
        <v>574</v>
      </c>
      <c r="B318" s="662" t="s">
        <v>575</v>
      </c>
      <c r="C318" s="663" t="s">
        <v>585</v>
      </c>
      <c r="D318" s="664" t="s">
        <v>4208</v>
      </c>
      <c r="E318" s="663" t="s">
        <v>7630</v>
      </c>
      <c r="F318" s="664" t="s">
        <v>7631</v>
      </c>
      <c r="G318" s="663" t="s">
        <v>6475</v>
      </c>
      <c r="H318" s="663" t="s">
        <v>6476</v>
      </c>
      <c r="I318" s="665">
        <v>1.8</v>
      </c>
      <c r="J318" s="665">
        <v>400</v>
      </c>
      <c r="K318" s="666">
        <v>720</v>
      </c>
    </row>
    <row r="319" spans="1:11" ht="14.4" customHeight="1" x14ac:dyDescent="0.3">
      <c r="A319" s="661" t="s">
        <v>574</v>
      </c>
      <c r="B319" s="662" t="s">
        <v>575</v>
      </c>
      <c r="C319" s="663" t="s">
        <v>585</v>
      </c>
      <c r="D319" s="664" t="s">
        <v>4208</v>
      </c>
      <c r="E319" s="663" t="s">
        <v>7632</v>
      </c>
      <c r="F319" s="664" t="s">
        <v>7633</v>
      </c>
      <c r="G319" s="663" t="s">
        <v>6480</v>
      </c>
      <c r="H319" s="663" t="s">
        <v>6481</v>
      </c>
      <c r="I319" s="665">
        <v>7.5</v>
      </c>
      <c r="J319" s="665">
        <v>15</v>
      </c>
      <c r="K319" s="666">
        <v>112.5</v>
      </c>
    </row>
    <row r="320" spans="1:11" ht="14.4" customHeight="1" x14ac:dyDescent="0.3">
      <c r="A320" s="661" t="s">
        <v>574</v>
      </c>
      <c r="B320" s="662" t="s">
        <v>575</v>
      </c>
      <c r="C320" s="663" t="s">
        <v>585</v>
      </c>
      <c r="D320" s="664" t="s">
        <v>4208</v>
      </c>
      <c r="E320" s="663" t="s">
        <v>7632</v>
      </c>
      <c r="F320" s="664" t="s">
        <v>7633</v>
      </c>
      <c r="G320" s="663" t="s">
        <v>6486</v>
      </c>
      <c r="H320" s="663" t="s">
        <v>6487</v>
      </c>
      <c r="I320" s="665">
        <v>0.71</v>
      </c>
      <c r="J320" s="665">
        <v>1400</v>
      </c>
      <c r="K320" s="666">
        <v>994</v>
      </c>
    </row>
    <row r="321" spans="1:11" ht="14.4" customHeight="1" x14ac:dyDescent="0.3">
      <c r="A321" s="661" t="s">
        <v>574</v>
      </c>
      <c r="B321" s="662" t="s">
        <v>575</v>
      </c>
      <c r="C321" s="663" t="s">
        <v>585</v>
      </c>
      <c r="D321" s="664" t="s">
        <v>4208</v>
      </c>
      <c r="E321" s="663" t="s">
        <v>7632</v>
      </c>
      <c r="F321" s="664" t="s">
        <v>7633</v>
      </c>
      <c r="G321" s="663" t="s">
        <v>6488</v>
      </c>
      <c r="H321" s="663" t="s">
        <v>6489</v>
      </c>
      <c r="I321" s="665">
        <v>0.71</v>
      </c>
      <c r="J321" s="665">
        <v>1000</v>
      </c>
      <c r="K321" s="666">
        <v>710</v>
      </c>
    </row>
    <row r="322" spans="1:11" ht="14.4" customHeight="1" x14ac:dyDescent="0.3">
      <c r="A322" s="661" t="s">
        <v>574</v>
      </c>
      <c r="B322" s="662" t="s">
        <v>575</v>
      </c>
      <c r="C322" s="663" t="s">
        <v>588</v>
      </c>
      <c r="D322" s="664" t="s">
        <v>4209</v>
      </c>
      <c r="E322" s="663" t="s">
        <v>7624</v>
      </c>
      <c r="F322" s="664" t="s">
        <v>7625</v>
      </c>
      <c r="G322" s="663" t="s">
        <v>6524</v>
      </c>
      <c r="H322" s="663" t="s">
        <v>6525</v>
      </c>
      <c r="I322" s="665">
        <v>183.09</v>
      </c>
      <c r="J322" s="665">
        <v>1</v>
      </c>
      <c r="K322" s="666">
        <v>183.09</v>
      </c>
    </row>
    <row r="323" spans="1:11" ht="14.4" customHeight="1" x14ac:dyDescent="0.3">
      <c r="A323" s="661" t="s">
        <v>574</v>
      </c>
      <c r="B323" s="662" t="s">
        <v>575</v>
      </c>
      <c r="C323" s="663" t="s">
        <v>588</v>
      </c>
      <c r="D323" s="664" t="s">
        <v>4209</v>
      </c>
      <c r="E323" s="663" t="s">
        <v>7624</v>
      </c>
      <c r="F323" s="664" t="s">
        <v>7625</v>
      </c>
      <c r="G323" s="663" t="s">
        <v>6032</v>
      </c>
      <c r="H323" s="663" t="s">
        <v>6034</v>
      </c>
      <c r="I323" s="665">
        <v>0.47249999999999998</v>
      </c>
      <c r="J323" s="665">
        <v>550</v>
      </c>
      <c r="K323" s="666">
        <v>259.5</v>
      </c>
    </row>
    <row r="324" spans="1:11" ht="14.4" customHeight="1" x14ac:dyDescent="0.3">
      <c r="A324" s="661" t="s">
        <v>574</v>
      </c>
      <c r="B324" s="662" t="s">
        <v>575</v>
      </c>
      <c r="C324" s="663" t="s">
        <v>588</v>
      </c>
      <c r="D324" s="664" t="s">
        <v>4209</v>
      </c>
      <c r="E324" s="663" t="s">
        <v>7624</v>
      </c>
      <c r="F324" s="664" t="s">
        <v>7625</v>
      </c>
      <c r="G324" s="663" t="s">
        <v>6526</v>
      </c>
      <c r="H324" s="663" t="s">
        <v>6527</v>
      </c>
      <c r="I324" s="665">
        <v>5.73</v>
      </c>
      <c r="J324" s="665">
        <v>80</v>
      </c>
      <c r="K324" s="666">
        <v>458.40000000000003</v>
      </c>
    </row>
    <row r="325" spans="1:11" ht="14.4" customHeight="1" x14ac:dyDescent="0.3">
      <c r="A325" s="661" t="s">
        <v>574</v>
      </c>
      <c r="B325" s="662" t="s">
        <v>575</v>
      </c>
      <c r="C325" s="663" t="s">
        <v>588</v>
      </c>
      <c r="D325" s="664" t="s">
        <v>4209</v>
      </c>
      <c r="E325" s="663" t="s">
        <v>7624</v>
      </c>
      <c r="F325" s="664" t="s">
        <v>7625</v>
      </c>
      <c r="G325" s="663" t="s">
        <v>6526</v>
      </c>
      <c r="H325" s="663" t="s">
        <v>6528</v>
      </c>
      <c r="I325" s="665">
        <v>5.73</v>
      </c>
      <c r="J325" s="665">
        <v>80</v>
      </c>
      <c r="K325" s="666">
        <v>458.34999999999997</v>
      </c>
    </row>
    <row r="326" spans="1:11" ht="14.4" customHeight="1" x14ac:dyDescent="0.3">
      <c r="A326" s="661" t="s">
        <v>574</v>
      </c>
      <c r="B326" s="662" t="s">
        <v>575</v>
      </c>
      <c r="C326" s="663" t="s">
        <v>588</v>
      </c>
      <c r="D326" s="664" t="s">
        <v>4209</v>
      </c>
      <c r="E326" s="663" t="s">
        <v>7624</v>
      </c>
      <c r="F326" s="664" t="s">
        <v>7625</v>
      </c>
      <c r="G326" s="663" t="s">
        <v>6529</v>
      </c>
      <c r="H326" s="663" t="s">
        <v>6530</v>
      </c>
      <c r="I326" s="665">
        <v>4.3</v>
      </c>
      <c r="J326" s="665">
        <v>120</v>
      </c>
      <c r="K326" s="666">
        <v>516</v>
      </c>
    </row>
    <row r="327" spans="1:11" ht="14.4" customHeight="1" x14ac:dyDescent="0.3">
      <c r="A327" s="661" t="s">
        <v>574</v>
      </c>
      <c r="B327" s="662" t="s">
        <v>575</v>
      </c>
      <c r="C327" s="663" t="s">
        <v>588</v>
      </c>
      <c r="D327" s="664" t="s">
        <v>4209</v>
      </c>
      <c r="E327" s="663" t="s">
        <v>7624</v>
      </c>
      <c r="F327" s="664" t="s">
        <v>7625</v>
      </c>
      <c r="G327" s="663" t="s">
        <v>6035</v>
      </c>
      <c r="H327" s="663" t="s">
        <v>6036</v>
      </c>
      <c r="I327" s="665">
        <v>34.698</v>
      </c>
      <c r="J327" s="665">
        <v>60</v>
      </c>
      <c r="K327" s="666">
        <v>2081.88</v>
      </c>
    </row>
    <row r="328" spans="1:11" ht="14.4" customHeight="1" x14ac:dyDescent="0.3">
      <c r="A328" s="661" t="s">
        <v>574</v>
      </c>
      <c r="B328" s="662" t="s">
        <v>575</v>
      </c>
      <c r="C328" s="663" t="s">
        <v>588</v>
      </c>
      <c r="D328" s="664" t="s">
        <v>4209</v>
      </c>
      <c r="E328" s="663" t="s">
        <v>7624</v>
      </c>
      <c r="F328" s="664" t="s">
        <v>7625</v>
      </c>
      <c r="G328" s="663" t="s">
        <v>6037</v>
      </c>
      <c r="H328" s="663" t="s">
        <v>6038</v>
      </c>
      <c r="I328" s="665">
        <v>2.4714285714285715</v>
      </c>
      <c r="J328" s="665">
        <v>140</v>
      </c>
      <c r="K328" s="666">
        <v>346</v>
      </c>
    </row>
    <row r="329" spans="1:11" ht="14.4" customHeight="1" x14ac:dyDescent="0.3">
      <c r="A329" s="661" t="s">
        <v>574</v>
      </c>
      <c r="B329" s="662" t="s">
        <v>575</v>
      </c>
      <c r="C329" s="663" t="s">
        <v>588</v>
      </c>
      <c r="D329" s="664" t="s">
        <v>4209</v>
      </c>
      <c r="E329" s="663" t="s">
        <v>7624</v>
      </c>
      <c r="F329" s="664" t="s">
        <v>7625</v>
      </c>
      <c r="G329" s="663" t="s">
        <v>6039</v>
      </c>
      <c r="H329" s="663" t="s">
        <v>6040</v>
      </c>
      <c r="I329" s="665">
        <v>3.9033333333333338</v>
      </c>
      <c r="J329" s="665">
        <v>120</v>
      </c>
      <c r="K329" s="666">
        <v>468.40000000000003</v>
      </c>
    </row>
    <row r="330" spans="1:11" ht="14.4" customHeight="1" x14ac:dyDescent="0.3">
      <c r="A330" s="661" t="s">
        <v>574</v>
      </c>
      <c r="B330" s="662" t="s">
        <v>575</v>
      </c>
      <c r="C330" s="663" t="s">
        <v>588</v>
      </c>
      <c r="D330" s="664" t="s">
        <v>4209</v>
      </c>
      <c r="E330" s="663" t="s">
        <v>7624</v>
      </c>
      <c r="F330" s="664" t="s">
        <v>7625</v>
      </c>
      <c r="G330" s="663" t="s">
        <v>6041</v>
      </c>
      <c r="H330" s="663" t="s">
        <v>6042</v>
      </c>
      <c r="I330" s="665">
        <v>128</v>
      </c>
      <c r="J330" s="665">
        <v>10</v>
      </c>
      <c r="K330" s="666">
        <v>1279.97</v>
      </c>
    </row>
    <row r="331" spans="1:11" ht="14.4" customHeight="1" x14ac:dyDescent="0.3">
      <c r="A331" s="661" t="s">
        <v>574</v>
      </c>
      <c r="B331" s="662" t="s">
        <v>575</v>
      </c>
      <c r="C331" s="663" t="s">
        <v>588</v>
      </c>
      <c r="D331" s="664" t="s">
        <v>4209</v>
      </c>
      <c r="E331" s="663" t="s">
        <v>7624</v>
      </c>
      <c r="F331" s="664" t="s">
        <v>7625</v>
      </c>
      <c r="G331" s="663" t="s">
        <v>6531</v>
      </c>
      <c r="H331" s="663" t="s">
        <v>6532</v>
      </c>
      <c r="I331" s="665">
        <v>1.84</v>
      </c>
      <c r="J331" s="665">
        <v>10</v>
      </c>
      <c r="K331" s="666">
        <v>18.399999999999999</v>
      </c>
    </row>
    <row r="332" spans="1:11" ht="14.4" customHeight="1" x14ac:dyDescent="0.3">
      <c r="A332" s="661" t="s">
        <v>574</v>
      </c>
      <c r="B332" s="662" t="s">
        <v>575</v>
      </c>
      <c r="C332" s="663" t="s">
        <v>588</v>
      </c>
      <c r="D332" s="664" t="s">
        <v>4209</v>
      </c>
      <c r="E332" s="663" t="s">
        <v>7624</v>
      </c>
      <c r="F332" s="664" t="s">
        <v>7625</v>
      </c>
      <c r="G332" s="663" t="s">
        <v>6533</v>
      </c>
      <c r="H332" s="663" t="s">
        <v>6534</v>
      </c>
      <c r="I332" s="665">
        <v>2.79</v>
      </c>
      <c r="J332" s="665">
        <v>10</v>
      </c>
      <c r="K332" s="666">
        <v>27.9</v>
      </c>
    </row>
    <row r="333" spans="1:11" ht="14.4" customHeight="1" x14ac:dyDescent="0.3">
      <c r="A333" s="661" t="s">
        <v>574</v>
      </c>
      <c r="B333" s="662" t="s">
        <v>575</v>
      </c>
      <c r="C333" s="663" t="s">
        <v>588</v>
      </c>
      <c r="D333" s="664" t="s">
        <v>4209</v>
      </c>
      <c r="E333" s="663" t="s">
        <v>7624</v>
      </c>
      <c r="F333" s="664" t="s">
        <v>7625</v>
      </c>
      <c r="G333" s="663" t="s">
        <v>6535</v>
      </c>
      <c r="H333" s="663" t="s">
        <v>6536</v>
      </c>
      <c r="I333" s="665">
        <v>9.298333333333332</v>
      </c>
      <c r="J333" s="665">
        <v>300</v>
      </c>
      <c r="K333" s="666">
        <v>2789.5</v>
      </c>
    </row>
    <row r="334" spans="1:11" ht="14.4" customHeight="1" x14ac:dyDescent="0.3">
      <c r="A334" s="661" t="s">
        <v>574</v>
      </c>
      <c r="B334" s="662" t="s">
        <v>575</v>
      </c>
      <c r="C334" s="663" t="s">
        <v>588</v>
      </c>
      <c r="D334" s="664" t="s">
        <v>4209</v>
      </c>
      <c r="E334" s="663" t="s">
        <v>7624</v>
      </c>
      <c r="F334" s="664" t="s">
        <v>7625</v>
      </c>
      <c r="G334" s="663" t="s">
        <v>6537</v>
      </c>
      <c r="H334" s="663" t="s">
        <v>6538</v>
      </c>
      <c r="I334" s="665">
        <v>13.38</v>
      </c>
      <c r="J334" s="665">
        <v>20</v>
      </c>
      <c r="K334" s="666">
        <v>267.60000000000002</v>
      </c>
    </row>
    <row r="335" spans="1:11" ht="14.4" customHeight="1" x14ac:dyDescent="0.3">
      <c r="A335" s="661" t="s">
        <v>574</v>
      </c>
      <c r="B335" s="662" t="s">
        <v>575</v>
      </c>
      <c r="C335" s="663" t="s">
        <v>588</v>
      </c>
      <c r="D335" s="664" t="s">
        <v>4209</v>
      </c>
      <c r="E335" s="663" t="s">
        <v>7624</v>
      </c>
      <c r="F335" s="664" t="s">
        <v>7625</v>
      </c>
      <c r="G335" s="663" t="s">
        <v>6539</v>
      </c>
      <c r="H335" s="663" t="s">
        <v>6540</v>
      </c>
      <c r="I335" s="665">
        <v>14.657</v>
      </c>
      <c r="J335" s="665">
        <v>607</v>
      </c>
      <c r="K335" s="666">
        <v>9117.49</v>
      </c>
    </row>
    <row r="336" spans="1:11" ht="14.4" customHeight="1" x14ac:dyDescent="0.3">
      <c r="A336" s="661" t="s">
        <v>574</v>
      </c>
      <c r="B336" s="662" t="s">
        <v>575</v>
      </c>
      <c r="C336" s="663" t="s">
        <v>588</v>
      </c>
      <c r="D336" s="664" t="s">
        <v>4209</v>
      </c>
      <c r="E336" s="663" t="s">
        <v>7624</v>
      </c>
      <c r="F336" s="664" t="s">
        <v>7625</v>
      </c>
      <c r="G336" s="663" t="s">
        <v>6045</v>
      </c>
      <c r="H336" s="663" t="s">
        <v>6046</v>
      </c>
      <c r="I336" s="665">
        <v>28.413846153846155</v>
      </c>
      <c r="J336" s="665">
        <v>552</v>
      </c>
      <c r="K336" s="666">
        <v>15694.32</v>
      </c>
    </row>
    <row r="337" spans="1:11" ht="14.4" customHeight="1" x14ac:dyDescent="0.3">
      <c r="A337" s="661" t="s">
        <v>574</v>
      </c>
      <c r="B337" s="662" t="s">
        <v>575</v>
      </c>
      <c r="C337" s="663" t="s">
        <v>588</v>
      </c>
      <c r="D337" s="664" t="s">
        <v>4209</v>
      </c>
      <c r="E337" s="663" t="s">
        <v>7624</v>
      </c>
      <c r="F337" s="664" t="s">
        <v>7625</v>
      </c>
      <c r="G337" s="663" t="s">
        <v>6047</v>
      </c>
      <c r="H337" s="663" t="s">
        <v>6048</v>
      </c>
      <c r="I337" s="665">
        <v>3.91</v>
      </c>
      <c r="J337" s="665">
        <v>300</v>
      </c>
      <c r="K337" s="666">
        <v>1173</v>
      </c>
    </row>
    <row r="338" spans="1:11" ht="14.4" customHeight="1" x14ac:dyDescent="0.3">
      <c r="A338" s="661" t="s">
        <v>574</v>
      </c>
      <c r="B338" s="662" t="s">
        <v>575</v>
      </c>
      <c r="C338" s="663" t="s">
        <v>588</v>
      </c>
      <c r="D338" s="664" t="s">
        <v>4209</v>
      </c>
      <c r="E338" s="663" t="s">
        <v>7624</v>
      </c>
      <c r="F338" s="664" t="s">
        <v>7625</v>
      </c>
      <c r="G338" s="663" t="s">
        <v>6047</v>
      </c>
      <c r="H338" s="663" t="s">
        <v>6049</v>
      </c>
      <c r="I338" s="665">
        <v>4.1100000000000003</v>
      </c>
      <c r="J338" s="665">
        <v>200</v>
      </c>
      <c r="K338" s="666">
        <v>822</v>
      </c>
    </row>
    <row r="339" spans="1:11" ht="14.4" customHeight="1" x14ac:dyDescent="0.3">
      <c r="A339" s="661" t="s">
        <v>574</v>
      </c>
      <c r="B339" s="662" t="s">
        <v>575</v>
      </c>
      <c r="C339" s="663" t="s">
        <v>588</v>
      </c>
      <c r="D339" s="664" t="s">
        <v>4209</v>
      </c>
      <c r="E339" s="663" t="s">
        <v>7624</v>
      </c>
      <c r="F339" s="664" t="s">
        <v>7625</v>
      </c>
      <c r="G339" s="663" t="s">
        <v>6050</v>
      </c>
      <c r="H339" s="663" t="s">
        <v>6051</v>
      </c>
      <c r="I339" s="665">
        <v>5.94</v>
      </c>
      <c r="J339" s="665">
        <v>330</v>
      </c>
      <c r="K339" s="666">
        <v>1960.2</v>
      </c>
    </row>
    <row r="340" spans="1:11" ht="14.4" customHeight="1" x14ac:dyDescent="0.3">
      <c r="A340" s="661" t="s">
        <v>574</v>
      </c>
      <c r="B340" s="662" t="s">
        <v>575</v>
      </c>
      <c r="C340" s="663" t="s">
        <v>588</v>
      </c>
      <c r="D340" s="664" t="s">
        <v>4209</v>
      </c>
      <c r="E340" s="663" t="s">
        <v>7624</v>
      </c>
      <c r="F340" s="664" t="s">
        <v>7625</v>
      </c>
      <c r="G340" s="663" t="s">
        <v>6050</v>
      </c>
      <c r="H340" s="663" t="s">
        <v>6052</v>
      </c>
      <c r="I340" s="665">
        <v>6.24</v>
      </c>
      <c r="J340" s="665">
        <v>200</v>
      </c>
      <c r="K340" s="666">
        <v>1248</v>
      </c>
    </row>
    <row r="341" spans="1:11" ht="14.4" customHeight="1" x14ac:dyDescent="0.3">
      <c r="A341" s="661" t="s">
        <v>574</v>
      </c>
      <c r="B341" s="662" t="s">
        <v>575</v>
      </c>
      <c r="C341" s="663" t="s">
        <v>588</v>
      </c>
      <c r="D341" s="664" t="s">
        <v>4209</v>
      </c>
      <c r="E341" s="663" t="s">
        <v>7624</v>
      </c>
      <c r="F341" s="664" t="s">
        <v>7625</v>
      </c>
      <c r="G341" s="663" t="s">
        <v>6056</v>
      </c>
      <c r="H341" s="663" t="s">
        <v>6057</v>
      </c>
      <c r="I341" s="665">
        <v>1.4207692307692308</v>
      </c>
      <c r="J341" s="665">
        <v>6000</v>
      </c>
      <c r="K341" s="666">
        <v>8533.89</v>
      </c>
    </row>
    <row r="342" spans="1:11" ht="14.4" customHeight="1" x14ac:dyDescent="0.3">
      <c r="A342" s="661" t="s">
        <v>574</v>
      </c>
      <c r="B342" s="662" t="s">
        <v>575</v>
      </c>
      <c r="C342" s="663" t="s">
        <v>588</v>
      </c>
      <c r="D342" s="664" t="s">
        <v>4209</v>
      </c>
      <c r="E342" s="663" t="s">
        <v>7624</v>
      </c>
      <c r="F342" s="664" t="s">
        <v>7625</v>
      </c>
      <c r="G342" s="663" t="s">
        <v>6058</v>
      </c>
      <c r="H342" s="663" t="s">
        <v>6059</v>
      </c>
      <c r="I342" s="665">
        <v>0.14000000000000001</v>
      </c>
      <c r="J342" s="665">
        <v>300</v>
      </c>
      <c r="K342" s="666">
        <v>42</v>
      </c>
    </row>
    <row r="343" spans="1:11" ht="14.4" customHeight="1" x14ac:dyDescent="0.3">
      <c r="A343" s="661" t="s">
        <v>574</v>
      </c>
      <c r="B343" s="662" t="s">
        <v>575</v>
      </c>
      <c r="C343" s="663" t="s">
        <v>588</v>
      </c>
      <c r="D343" s="664" t="s">
        <v>4209</v>
      </c>
      <c r="E343" s="663" t="s">
        <v>7624</v>
      </c>
      <c r="F343" s="664" t="s">
        <v>7625</v>
      </c>
      <c r="G343" s="663" t="s">
        <v>6060</v>
      </c>
      <c r="H343" s="663" t="s">
        <v>6061</v>
      </c>
      <c r="I343" s="665">
        <v>129.26</v>
      </c>
      <c r="J343" s="665">
        <v>35</v>
      </c>
      <c r="K343" s="666">
        <v>4524.1000000000004</v>
      </c>
    </row>
    <row r="344" spans="1:11" ht="14.4" customHeight="1" x14ac:dyDescent="0.3">
      <c r="A344" s="661" t="s">
        <v>574</v>
      </c>
      <c r="B344" s="662" t="s">
        <v>575</v>
      </c>
      <c r="C344" s="663" t="s">
        <v>588</v>
      </c>
      <c r="D344" s="664" t="s">
        <v>4209</v>
      </c>
      <c r="E344" s="663" t="s">
        <v>7624</v>
      </c>
      <c r="F344" s="664" t="s">
        <v>7625</v>
      </c>
      <c r="G344" s="663" t="s">
        <v>6062</v>
      </c>
      <c r="H344" s="663" t="s">
        <v>6063</v>
      </c>
      <c r="I344" s="665">
        <v>86.38</v>
      </c>
      <c r="J344" s="665">
        <v>10</v>
      </c>
      <c r="K344" s="666">
        <v>863.8</v>
      </c>
    </row>
    <row r="345" spans="1:11" ht="14.4" customHeight="1" x14ac:dyDescent="0.3">
      <c r="A345" s="661" t="s">
        <v>574</v>
      </c>
      <c r="B345" s="662" t="s">
        <v>575</v>
      </c>
      <c r="C345" s="663" t="s">
        <v>588</v>
      </c>
      <c r="D345" s="664" t="s">
        <v>4209</v>
      </c>
      <c r="E345" s="663" t="s">
        <v>7624</v>
      </c>
      <c r="F345" s="664" t="s">
        <v>7625</v>
      </c>
      <c r="G345" s="663" t="s">
        <v>6541</v>
      </c>
      <c r="H345" s="663" t="s">
        <v>6542</v>
      </c>
      <c r="I345" s="665">
        <v>11.36</v>
      </c>
      <c r="J345" s="665">
        <v>70</v>
      </c>
      <c r="K345" s="666">
        <v>795.30000000000007</v>
      </c>
    </row>
    <row r="346" spans="1:11" ht="14.4" customHeight="1" x14ac:dyDescent="0.3">
      <c r="A346" s="661" t="s">
        <v>574</v>
      </c>
      <c r="B346" s="662" t="s">
        <v>575</v>
      </c>
      <c r="C346" s="663" t="s">
        <v>588</v>
      </c>
      <c r="D346" s="664" t="s">
        <v>4209</v>
      </c>
      <c r="E346" s="663" t="s">
        <v>7624</v>
      </c>
      <c r="F346" s="664" t="s">
        <v>7625</v>
      </c>
      <c r="G346" s="663" t="s">
        <v>6064</v>
      </c>
      <c r="H346" s="663" t="s">
        <v>6065</v>
      </c>
      <c r="I346" s="665">
        <v>10.910833333333334</v>
      </c>
      <c r="J346" s="665">
        <v>750</v>
      </c>
      <c r="K346" s="666">
        <v>8138.78</v>
      </c>
    </row>
    <row r="347" spans="1:11" ht="14.4" customHeight="1" x14ac:dyDescent="0.3">
      <c r="A347" s="661" t="s">
        <v>574</v>
      </c>
      <c r="B347" s="662" t="s">
        <v>575</v>
      </c>
      <c r="C347" s="663" t="s">
        <v>588</v>
      </c>
      <c r="D347" s="664" t="s">
        <v>4209</v>
      </c>
      <c r="E347" s="663" t="s">
        <v>7624</v>
      </c>
      <c r="F347" s="664" t="s">
        <v>7625</v>
      </c>
      <c r="G347" s="663" t="s">
        <v>6543</v>
      </c>
      <c r="H347" s="663" t="s">
        <v>6544</v>
      </c>
      <c r="I347" s="665">
        <v>0.27333333333333332</v>
      </c>
      <c r="J347" s="665">
        <v>2200</v>
      </c>
      <c r="K347" s="666">
        <v>601</v>
      </c>
    </row>
    <row r="348" spans="1:11" ht="14.4" customHeight="1" x14ac:dyDescent="0.3">
      <c r="A348" s="661" t="s">
        <v>574</v>
      </c>
      <c r="B348" s="662" t="s">
        <v>575</v>
      </c>
      <c r="C348" s="663" t="s">
        <v>588</v>
      </c>
      <c r="D348" s="664" t="s">
        <v>4209</v>
      </c>
      <c r="E348" s="663" t="s">
        <v>7624</v>
      </c>
      <c r="F348" s="664" t="s">
        <v>7625</v>
      </c>
      <c r="G348" s="663" t="s">
        <v>6066</v>
      </c>
      <c r="H348" s="663" t="s">
        <v>6067</v>
      </c>
      <c r="I348" s="665">
        <v>233.8</v>
      </c>
      <c r="J348" s="665">
        <v>5</v>
      </c>
      <c r="K348" s="666">
        <v>1168.98</v>
      </c>
    </row>
    <row r="349" spans="1:11" ht="14.4" customHeight="1" x14ac:dyDescent="0.3">
      <c r="A349" s="661" t="s">
        <v>574</v>
      </c>
      <c r="B349" s="662" t="s">
        <v>575</v>
      </c>
      <c r="C349" s="663" t="s">
        <v>588</v>
      </c>
      <c r="D349" s="664" t="s">
        <v>4209</v>
      </c>
      <c r="E349" s="663" t="s">
        <v>7624</v>
      </c>
      <c r="F349" s="664" t="s">
        <v>7625</v>
      </c>
      <c r="G349" s="663" t="s">
        <v>6545</v>
      </c>
      <c r="H349" s="663" t="s">
        <v>6546</v>
      </c>
      <c r="I349" s="665">
        <v>0.43214285714285711</v>
      </c>
      <c r="J349" s="665">
        <v>7100</v>
      </c>
      <c r="K349" s="666">
        <v>3068</v>
      </c>
    </row>
    <row r="350" spans="1:11" ht="14.4" customHeight="1" x14ac:dyDescent="0.3">
      <c r="A350" s="661" t="s">
        <v>574</v>
      </c>
      <c r="B350" s="662" t="s">
        <v>575</v>
      </c>
      <c r="C350" s="663" t="s">
        <v>588</v>
      </c>
      <c r="D350" s="664" t="s">
        <v>4209</v>
      </c>
      <c r="E350" s="663" t="s">
        <v>7624</v>
      </c>
      <c r="F350" s="664" t="s">
        <v>7625</v>
      </c>
      <c r="G350" s="663" t="s">
        <v>6068</v>
      </c>
      <c r="H350" s="663" t="s">
        <v>6069</v>
      </c>
      <c r="I350" s="665">
        <v>61.212000000000003</v>
      </c>
      <c r="J350" s="665">
        <v>5</v>
      </c>
      <c r="K350" s="666">
        <v>306.06</v>
      </c>
    </row>
    <row r="351" spans="1:11" ht="14.4" customHeight="1" x14ac:dyDescent="0.3">
      <c r="A351" s="661" t="s">
        <v>574</v>
      </c>
      <c r="B351" s="662" t="s">
        <v>575</v>
      </c>
      <c r="C351" s="663" t="s">
        <v>588</v>
      </c>
      <c r="D351" s="664" t="s">
        <v>4209</v>
      </c>
      <c r="E351" s="663" t="s">
        <v>7624</v>
      </c>
      <c r="F351" s="664" t="s">
        <v>7625</v>
      </c>
      <c r="G351" s="663" t="s">
        <v>6547</v>
      </c>
      <c r="H351" s="663" t="s">
        <v>6548</v>
      </c>
      <c r="I351" s="665">
        <v>25.556666666666668</v>
      </c>
      <c r="J351" s="665">
        <v>72</v>
      </c>
      <c r="K351" s="666">
        <v>1840.17</v>
      </c>
    </row>
    <row r="352" spans="1:11" ht="14.4" customHeight="1" x14ac:dyDescent="0.3">
      <c r="A352" s="661" t="s">
        <v>574</v>
      </c>
      <c r="B352" s="662" t="s">
        <v>575</v>
      </c>
      <c r="C352" s="663" t="s">
        <v>588</v>
      </c>
      <c r="D352" s="664" t="s">
        <v>4209</v>
      </c>
      <c r="E352" s="663" t="s">
        <v>7624</v>
      </c>
      <c r="F352" s="664" t="s">
        <v>7625</v>
      </c>
      <c r="G352" s="663" t="s">
        <v>6070</v>
      </c>
      <c r="H352" s="663" t="s">
        <v>6071</v>
      </c>
      <c r="I352" s="665">
        <v>22.149000000000001</v>
      </c>
      <c r="J352" s="665">
        <v>275</v>
      </c>
      <c r="K352" s="666">
        <v>6090.75</v>
      </c>
    </row>
    <row r="353" spans="1:11" ht="14.4" customHeight="1" x14ac:dyDescent="0.3">
      <c r="A353" s="661" t="s">
        <v>574</v>
      </c>
      <c r="B353" s="662" t="s">
        <v>575</v>
      </c>
      <c r="C353" s="663" t="s">
        <v>588</v>
      </c>
      <c r="D353" s="664" t="s">
        <v>4209</v>
      </c>
      <c r="E353" s="663" t="s">
        <v>7624</v>
      </c>
      <c r="F353" s="664" t="s">
        <v>7625</v>
      </c>
      <c r="G353" s="663" t="s">
        <v>6072</v>
      </c>
      <c r="H353" s="663" t="s">
        <v>6073</v>
      </c>
      <c r="I353" s="665">
        <v>30.175999999999998</v>
      </c>
      <c r="J353" s="665">
        <v>110</v>
      </c>
      <c r="K353" s="666">
        <v>3319.3</v>
      </c>
    </row>
    <row r="354" spans="1:11" ht="14.4" customHeight="1" x14ac:dyDescent="0.3">
      <c r="A354" s="661" t="s">
        <v>574</v>
      </c>
      <c r="B354" s="662" t="s">
        <v>575</v>
      </c>
      <c r="C354" s="663" t="s">
        <v>588</v>
      </c>
      <c r="D354" s="664" t="s">
        <v>4209</v>
      </c>
      <c r="E354" s="663" t="s">
        <v>7624</v>
      </c>
      <c r="F354" s="664" t="s">
        <v>7625</v>
      </c>
      <c r="G354" s="663" t="s">
        <v>6549</v>
      </c>
      <c r="H354" s="663" t="s">
        <v>6550</v>
      </c>
      <c r="I354" s="665">
        <v>272.435</v>
      </c>
      <c r="J354" s="665">
        <v>12</v>
      </c>
      <c r="K354" s="666">
        <v>3269.21</v>
      </c>
    </row>
    <row r="355" spans="1:11" ht="14.4" customHeight="1" x14ac:dyDescent="0.3">
      <c r="A355" s="661" t="s">
        <v>574</v>
      </c>
      <c r="B355" s="662" t="s">
        <v>575</v>
      </c>
      <c r="C355" s="663" t="s">
        <v>588</v>
      </c>
      <c r="D355" s="664" t="s">
        <v>4209</v>
      </c>
      <c r="E355" s="663" t="s">
        <v>7624</v>
      </c>
      <c r="F355" s="664" t="s">
        <v>7625</v>
      </c>
      <c r="G355" s="663" t="s">
        <v>6551</v>
      </c>
      <c r="H355" s="663" t="s">
        <v>6552</v>
      </c>
      <c r="I355" s="665">
        <v>13.04</v>
      </c>
      <c r="J355" s="665">
        <v>100</v>
      </c>
      <c r="K355" s="666">
        <v>1304</v>
      </c>
    </row>
    <row r="356" spans="1:11" ht="14.4" customHeight="1" x14ac:dyDescent="0.3">
      <c r="A356" s="661" t="s">
        <v>574</v>
      </c>
      <c r="B356" s="662" t="s">
        <v>575</v>
      </c>
      <c r="C356" s="663" t="s">
        <v>588</v>
      </c>
      <c r="D356" s="664" t="s">
        <v>4209</v>
      </c>
      <c r="E356" s="663" t="s">
        <v>7624</v>
      </c>
      <c r="F356" s="664" t="s">
        <v>7625</v>
      </c>
      <c r="G356" s="663" t="s">
        <v>6551</v>
      </c>
      <c r="H356" s="663" t="s">
        <v>6553</v>
      </c>
      <c r="I356" s="665">
        <v>13.04</v>
      </c>
      <c r="J356" s="665">
        <v>140</v>
      </c>
      <c r="K356" s="666">
        <v>1825.6</v>
      </c>
    </row>
    <row r="357" spans="1:11" ht="14.4" customHeight="1" x14ac:dyDescent="0.3">
      <c r="A357" s="661" t="s">
        <v>574</v>
      </c>
      <c r="B357" s="662" t="s">
        <v>575</v>
      </c>
      <c r="C357" s="663" t="s">
        <v>588</v>
      </c>
      <c r="D357" s="664" t="s">
        <v>4209</v>
      </c>
      <c r="E357" s="663" t="s">
        <v>7624</v>
      </c>
      <c r="F357" s="664" t="s">
        <v>7625</v>
      </c>
      <c r="G357" s="663" t="s">
        <v>6074</v>
      </c>
      <c r="H357" s="663" t="s">
        <v>6075</v>
      </c>
      <c r="I357" s="665">
        <v>1.3800000000000001</v>
      </c>
      <c r="J357" s="665">
        <v>1050</v>
      </c>
      <c r="K357" s="666">
        <v>1449</v>
      </c>
    </row>
    <row r="358" spans="1:11" ht="14.4" customHeight="1" x14ac:dyDescent="0.3">
      <c r="A358" s="661" t="s">
        <v>574</v>
      </c>
      <c r="B358" s="662" t="s">
        <v>575</v>
      </c>
      <c r="C358" s="663" t="s">
        <v>588</v>
      </c>
      <c r="D358" s="664" t="s">
        <v>4209</v>
      </c>
      <c r="E358" s="663" t="s">
        <v>7624</v>
      </c>
      <c r="F358" s="664" t="s">
        <v>7625</v>
      </c>
      <c r="G358" s="663" t="s">
        <v>6074</v>
      </c>
      <c r="H358" s="663" t="s">
        <v>6076</v>
      </c>
      <c r="I358" s="665">
        <v>1.38</v>
      </c>
      <c r="J358" s="665">
        <v>900</v>
      </c>
      <c r="K358" s="666">
        <v>1242</v>
      </c>
    </row>
    <row r="359" spans="1:11" ht="14.4" customHeight="1" x14ac:dyDescent="0.3">
      <c r="A359" s="661" t="s">
        <v>574</v>
      </c>
      <c r="B359" s="662" t="s">
        <v>575</v>
      </c>
      <c r="C359" s="663" t="s">
        <v>588</v>
      </c>
      <c r="D359" s="664" t="s">
        <v>4209</v>
      </c>
      <c r="E359" s="663" t="s">
        <v>7624</v>
      </c>
      <c r="F359" s="664" t="s">
        <v>7625</v>
      </c>
      <c r="G359" s="663" t="s">
        <v>6077</v>
      </c>
      <c r="H359" s="663" t="s">
        <v>6078</v>
      </c>
      <c r="I359" s="665">
        <v>8.59</v>
      </c>
      <c r="J359" s="665">
        <v>100</v>
      </c>
      <c r="K359" s="666">
        <v>858.96</v>
      </c>
    </row>
    <row r="360" spans="1:11" ht="14.4" customHeight="1" x14ac:dyDescent="0.3">
      <c r="A360" s="661" t="s">
        <v>574</v>
      </c>
      <c r="B360" s="662" t="s">
        <v>575</v>
      </c>
      <c r="C360" s="663" t="s">
        <v>588</v>
      </c>
      <c r="D360" s="664" t="s">
        <v>4209</v>
      </c>
      <c r="E360" s="663" t="s">
        <v>7624</v>
      </c>
      <c r="F360" s="664" t="s">
        <v>7625</v>
      </c>
      <c r="G360" s="663" t="s">
        <v>6077</v>
      </c>
      <c r="H360" s="663" t="s">
        <v>6079</v>
      </c>
      <c r="I360" s="665">
        <v>8.59</v>
      </c>
      <c r="J360" s="665">
        <v>100</v>
      </c>
      <c r="K360" s="666">
        <v>859</v>
      </c>
    </row>
    <row r="361" spans="1:11" ht="14.4" customHeight="1" x14ac:dyDescent="0.3">
      <c r="A361" s="661" t="s">
        <v>574</v>
      </c>
      <c r="B361" s="662" t="s">
        <v>575</v>
      </c>
      <c r="C361" s="663" t="s">
        <v>588</v>
      </c>
      <c r="D361" s="664" t="s">
        <v>4209</v>
      </c>
      <c r="E361" s="663" t="s">
        <v>7624</v>
      </c>
      <c r="F361" s="664" t="s">
        <v>7625</v>
      </c>
      <c r="G361" s="663" t="s">
        <v>6554</v>
      </c>
      <c r="H361" s="663" t="s">
        <v>6555</v>
      </c>
      <c r="I361" s="665">
        <v>0.49</v>
      </c>
      <c r="J361" s="665">
        <v>8000</v>
      </c>
      <c r="K361" s="666">
        <v>3923.37</v>
      </c>
    </row>
    <row r="362" spans="1:11" ht="14.4" customHeight="1" x14ac:dyDescent="0.3">
      <c r="A362" s="661" t="s">
        <v>574</v>
      </c>
      <c r="B362" s="662" t="s">
        <v>575</v>
      </c>
      <c r="C362" s="663" t="s">
        <v>588</v>
      </c>
      <c r="D362" s="664" t="s">
        <v>4209</v>
      </c>
      <c r="E362" s="663" t="s">
        <v>7624</v>
      </c>
      <c r="F362" s="664" t="s">
        <v>7625</v>
      </c>
      <c r="G362" s="663" t="s">
        <v>6556</v>
      </c>
      <c r="H362" s="663" t="s">
        <v>6557</v>
      </c>
      <c r="I362" s="665">
        <v>1.1599999999999999</v>
      </c>
      <c r="J362" s="665">
        <v>12000</v>
      </c>
      <c r="K362" s="666">
        <v>13913.029999999999</v>
      </c>
    </row>
    <row r="363" spans="1:11" ht="14.4" customHeight="1" x14ac:dyDescent="0.3">
      <c r="A363" s="661" t="s">
        <v>574</v>
      </c>
      <c r="B363" s="662" t="s">
        <v>575</v>
      </c>
      <c r="C363" s="663" t="s">
        <v>588</v>
      </c>
      <c r="D363" s="664" t="s">
        <v>4209</v>
      </c>
      <c r="E363" s="663" t="s">
        <v>7624</v>
      </c>
      <c r="F363" s="664" t="s">
        <v>7625</v>
      </c>
      <c r="G363" s="663" t="s">
        <v>6080</v>
      </c>
      <c r="H363" s="663" t="s">
        <v>6081</v>
      </c>
      <c r="I363" s="665">
        <v>0.63500000000000001</v>
      </c>
      <c r="J363" s="665">
        <v>1300</v>
      </c>
      <c r="K363" s="666">
        <v>850</v>
      </c>
    </row>
    <row r="364" spans="1:11" ht="14.4" customHeight="1" x14ac:dyDescent="0.3">
      <c r="A364" s="661" t="s">
        <v>574</v>
      </c>
      <c r="B364" s="662" t="s">
        <v>575</v>
      </c>
      <c r="C364" s="663" t="s">
        <v>588</v>
      </c>
      <c r="D364" s="664" t="s">
        <v>4209</v>
      </c>
      <c r="E364" s="663" t="s">
        <v>7624</v>
      </c>
      <c r="F364" s="664" t="s">
        <v>7625</v>
      </c>
      <c r="G364" s="663" t="s">
        <v>6080</v>
      </c>
      <c r="H364" s="663" t="s">
        <v>6082</v>
      </c>
      <c r="I364" s="665">
        <v>0.70333333333333325</v>
      </c>
      <c r="J364" s="665">
        <v>1500</v>
      </c>
      <c r="K364" s="666">
        <v>1055</v>
      </c>
    </row>
    <row r="365" spans="1:11" ht="14.4" customHeight="1" x14ac:dyDescent="0.3">
      <c r="A365" s="661" t="s">
        <v>574</v>
      </c>
      <c r="B365" s="662" t="s">
        <v>575</v>
      </c>
      <c r="C365" s="663" t="s">
        <v>588</v>
      </c>
      <c r="D365" s="664" t="s">
        <v>4209</v>
      </c>
      <c r="E365" s="663" t="s">
        <v>7624</v>
      </c>
      <c r="F365" s="664" t="s">
        <v>7625</v>
      </c>
      <c r="G365" s="663" t="s">
        <v>6083</v>
      </c>
      <c r="H365" s="663" t="s">
        <v>6084</v>
      </c>
      <c r="I365" s="665">
        <v>3.43</v>
      </c>
      <c r="J365" s="665">
        <v>200</v>
      </c>
      <c r="K365" s="666">
        <v>686</v>
      </c>
    </row>
    <row r="366" spans="1:11" ht="14.4" customHeight="1" x14ac:dyDescent="0.3">
      <c r="A366" s="661" t="s">
        <v>574</v>
      </c>
      <c r="B366" s="662" t="s">
        <v>575</v>
      </c>
      <c r="C366" s="663" t="s">
        <v>588</v>
      </c>
      <c r="D366" s="664" t="s">
        <v>4209</v>
      </c>
      <c r="E366" s="663" t="s">
        <v>7624</v>
      </c>
      <c r="F366" s="664" t="s">
        <v>7625</v>
      </c>
      <c r="G366" s="663" t="s">
        <v>6558</v>
      </c>
      <c r="H366" s="663" t="s">
        <v>6559</v>
      </c>
      <c r="I366" s="665">
        <v>1.21</v>
      </c>
      <c r="J366" s="665">
        <v>1000</v>
      </c>
      <c r="K366" s="666">
        <v>1210</v>
      </c>
    </row>
    <row r="367" spans="1:11" ht="14.4" customHeight="1" x14ac:dyDescent="0.3">
      <c r="A367" s="661" t="s">
        <v>574</v>
      </c>
      <c r="B367" s="662" t="s">
        <v>575</v>
      </c>
      <c r="C367" s="663" t="s">
        <v>588</v>
      </c>
      <c r="D367" s="664" t="s">
        <v>4209</v>
      </c>
      <c r="E367" s="663" t="s">
        <v>7624</v>
      </c>
      <c r="F367" s="664" t="s">
        <v>7625</v>
      </c>
      <c r="G367" s="663" t="s">
        <v>6560</v>
      </c>
      <c r="H367" s="663" t="s">
        <v>6561</v>
      </c>
      <c r="I367" s="665">
        <v>3.9423076923076916</v>
      </c>
      <c r="J367" s="665">
        <v>3250</v>
      </c>
      <c r="K367" s="666">
        <v>12822.249999999998</v>
      </c>
    </row>
    <row r="368" spans="1:11" ht="14.4" customHeight="1" x14ac:dyDescent="0.3">
      <c r="A368" s="661" t="s">
        <v>574</v>
      </c>
      <c r="B368" s="662" t="s">
        <v>575</v>
      </c>
      <c r="C368" s="663" t="s">
        <v>588</v>
      </c>
      <c r="D368" s="664" t="s">
        <v>4209</v>
      </c>
      <c r="E368" s="663" t="s">
        <v>7624</v>
      </c>
      <c r="F368" s="664" t="s">
        <v>7625</v>
      </c>
      <c r="G368" s="663" t="s">
        <v>6085</v>
      </c>
      <c r="H368" s="663" t="s">
        <v>6086</v>
      </c>
      <c r="I368" s="665">
        <v>0.44000000000000011</v>
      </c>
      <c r="J368" s="665">
        <v>7300</v>
      </c>
      <c r="K368" s="666">
        <v>3212</v>
      </c>
    </row>
    <row r="369" spans="1:11" ht="14.4" customHeight="1" x14ac:dyDescent="0.3">
      <c r="A369" s="661" t="s">
        <v>574</v>
      </c>
      <c r="B369" s="662" t="s">
        <v>575</v>
      </c>
      <c r="C369" s="663" t="s">
        <v>588</v>
      </c>
      <c r="D369" s="664" t="s">
        <v>4209</v>
      </c>
      <c r="E369" s="663" t="s">
        <v>7624</v>
      </c>
      <c r="F369" s="664" t="s">
        <v>7625</v>
      </c>
      <c r="G369" s="663" t="s">
        <v>6087</v>
      </c>
      <c r="H369" s="663" t="s">
        <v>6088</v>
      </c>
      <c r="I369" s="665">
        <v>0.33</v>
      </c>
      <c r="J369" s="665">
        <v>2300</v>
      </c>
      <c r="K369" s="666">
        <v>759</v>
      </c>
    </row>
    <row r="370" spans="1:11" ht="14.4" customHeight="1" x14ac:dyDescent="0.3">
      <c r="A370" s="661" t="s">
        <v>574</v>
      </c>
      <c r="B370" s="662" t="s">
        <v>575</v>
      </c>
      <c r="C370" s="663" t="s">
        <v>588</v>
      </c>
      <c r="D370" s="664" t="s">
        <v>4209</v>
      </c>
      <c r="E370" s="663" t="s">
        <v>7624</v>
      </c>
      <c r="F370" s="664" t="s">
        <v>7625</v>
      </c>
      <c r="G370" s="663" t="s">
        <v>6089</v>
      </c>
      <c r="H370" s="663" t="s">
        <v>6090</v>
      </c>
      <c r="I370" s="665">
        <v>8.58</v>
      </c>
      <c r="J370" s="665">
        <v>84</v>
      </c>
      <c r="K370" s="666">
        <v>720.72</v>
      </c>
    </row>
    <row r="371" spans="1:11" ht="14.4" customHeight="1" x14ac:dyDescent="0.3">
      <c r="A371" s="661" t="s">
        <v>574</v>
      </c>
      <c r="B371" s="662" t="s">
        <v>575</v>
      </c>
      <c r="C371" s="663" t="s">
        <v>588</v>
      </c>
      <c r="D371" s="664" t="s">
        <v>4209</v>
      </c>
      <c r="E371" s="663" t="s">
        <v>7624</v>
      </c>
      <c r="F371" s="664" t="s">
        <v>7625</v>
      </c>
      <c r="G371" s="663" t="s">
        <v>6091</v>
      </c>
      <c r="H371" s="663" t="s">
        <v>6092</v>
      </c>
      <c r="I371" s="665">
        <v>28.740833333333327</v>
      </c>
      <c r="J371" s="665">
        <v>45</v>
      </c>
      <c r="K371" s="666">
        <v>1291.5700000000002</v>
      </c>
    </row>
    <row r="372" spans="1:11" ht="14.4" customHeight="1" x14ac:dyDescent="0.3">
      <c r="A372" s="661" t="s">
        <v>574</v>
      </c>
      <c r="B372" s="662" t="s">
        <v>575</v>
      </c>
      <c r="C372" s="663" t="s">
        <v>588</v>
      </c>
      <c r="D372" s="664" t="s">
        <v>4209</v>
      </c>
      <c r="E372" s="663" t="s">
        <v>7624</v>
      </c>
      <c r="F372" s="664" t="s">
        <v>7625</v>
      </c>
      <c r="G372" s="663" t="s">
        <v>6562</v>
      </c>
      <c r="H372" s="663" t="s">
        <v>6563</v>
      </c>
      <c r="I372" s="665">
        <v>0.61555555555555541</v>
      </c>
      <c r="J372" s="665">
        <v>5850</v>
      </c>
      <c r="K372" s="666">
        <v>3602</v>
      </c>
    </row>
    <row r="373" spans="1:11" ht="14.4" customHeight="1" x14ac:dyDescent="0.3">
      <c r="A373" s="661" t="s">
        <v>574</v>
      </c>
      <c r="B373" s="662" t="s">
        <v>575</v>
      </c>
      <c r="C373" s="663" t="s">
        <v>588</v>
      </c>
      <c r="D373" s="664" t="s">
        <v>4209</v>
      </c>
      <c r="E373" s="663" t="s">
        <v>7624</v>
      </c>
      <c r="F373" s="664" t="s">
        <v>7625</v>
      </c>
      <c r="G373" s="663" t="s">
        <v>6562</v>
      </c>
      <c r="H373" s="663" t="s">
        <v>6564</v>
      </c>
      <c r="I373" s="665">
        <v>0.62666666666666659</v>
      </c>
      <c r="J373" s="665">
        <v>8600</v>
      </c>
      <c r="K373" s="666">
        <v>5393</v>
      </c>
    </row>
    <row r="374" spans="1:11" ht="14.4" customHeight="1" x14ac:dyDescent="0.3">
      <c r="A374" s="661" t="s">
        <v>574</v>
      </c>
      <c r="B374" s="662" t="s">
        <v>575</v>
      </c>
      <c r="C374" s="663" t="s">
        <v>588</v>
      </c>
      <c r="D374" s="664" t="s">
        <v>4209</v>
      </c>
      <c r="E374" s="663" t="s">
        <v>7624</v>
      </c>
      <c r="F374" s="664" t="s">
        <v>7625</v>
      </c>
      <c r="G374" s="663" t="s">
        <v>6565</v>
      </c>
      <c r="H374" s="663" t="s">
        <v>6566</v>
      </c>
      <c r="I374" s="665">
        <v>142.61700000000002</v>
      </c>
      <c r="J374" s="665">
        <v>165</v>
      </c>
      <c r="K374" s="666">
        <v>23584.199999999997</v>
      </c>
    </row>
    <row r="375" spans="1:11" ht="14.4" customHeight="1" x14ac:dyDescent="0.3">
      <c r="A375" s="661" t="s">
        <v>574</v>
      </c>
      <c r="B375" s="662" t="s">
        <v>575</v>
      </c>
      <c r="C375" s="663" t="s">
        <v>588</v>
      </c>
      <c r="D375" s="664" t="s">
        <v>4209</v>
      </c>
      <c r="E375" s="663" t="s">
        <v>7624</v>
      </c>
      <c r="F375" s="664" t="s">
        <v>7625</v>
      </c>
      <c r="G375" s="663" t="s">
        <v>6093</v>
      </c>
      <c r="H375" s="663" t="s">
        <v>6094</v>
      </c>
      <c r="I375" s="665">
        <v>1.2899999999999998</v>
      </c>
      <c r="J375" s="665">
        <v>4000</v>
      </c>
      <c r="K375" s="666">
        <v>5160</v>
      </c>
    </row>
    <row r="376" spans="1:11" ht="14.4" customHeight="1" x14ac:dyDescent="0.3">
      <c r="A376" s="661" t="s">
        <v>574</v>
      </c>
      <c r="B376" s="662" t="s">
        <v>575</v>
      </c>
      <c r="C376" s="663" t="s">
        <v>588</v>
      </c>
      <c r="D376" s="664" t="s">
        <v>4209</v>
      </c>
      <c r="E376" s="663" t="s">
        <v>7624</v>
      </c>
      <c r="F376" s="664" t="s">
        <v>7625</v>
      </c>
      <c r="G376" s="663" t="s">
        <v>6093</v>
      </c>
      <c r="H376" s="663" t="s">
        <v>6095</v>
      </c>
      <c r="I376" s="665">
        <v>1.2900000000000003</v>
      </c>
      <c r="J376" s="665">
        <v>4400</v>
      </c>
      <c r="K376" s="666">
        <v>5676</v>
      </c>
    </row>
    <row r="377" spans="1:11" ht="14.4" customHeight="1" x14ac:dyDescent="0.3">
      <c r="A377" s="661" t="s">
        <v>574</v>
      </c>
      <c r="B377" s="662" t="s">
        <v>575</v>
      </c>
      <c r="C377" s="663" t="s">
        <v>588</v>
      </c>
      <c r="D377" s="664" t="s">
        <v>4209</v>
      </c>
      <c r="E377" s="663" t="s">
        <v>7624</v>
      </c>
      <c r="F377" s="664" t="s">
        <v>7625</v>
      </c>
      <c r="G377" s="663" t="s">
        <v>6096</v>
      </c>
      <c r="H377" s="663" t="s">
        <v>6097</v>
      </c>
      <c r="I377" s="665">
        <v>1.17</v>
      </c>
      <c r="J377" s="665">
        <v>600</v>
      </c>
      <c r="K377" s="666">
        <v>702</v>
      </c>
    </row>
    <row r="378" spans="1:11" ht="14.4" customHeight="1" x14ac:dyDescent="0.3">
      <c r="A378" s="661" t="s">
        <v>574</v>
      </c>
      <c r="B378" s="662" t="s">
        <v>575</v>
      </c>
      <c r="C378" s="663" t="s">
        <v>588</v>
      </c>
      <c r="D378" s="664" t="s">
        <v>4209</v>
      </c>
      <c r="E378" s="663" t="s">
        <v>7624</v>
      </c>
      <c r="F378" s="664" t="s">
        <v>7625</v>
      </c>
      <c r="G378" s="663" t="s">
        <v>6096</v>
      </c>
      <c r="H378" s="663" t="s">
        <v>6098</v>
      </c>
      <c r="I378" s="665">
        <v>1.17</v>
      </c>
      <c r="J378" s="665">
        <v>1100</v>
      </c>
      <c r="K378" s="666">
        <v>1287</v>
      </c>
    </row>
    <row r="379" spans="1:11" ht="14.4" customHeight="1" x14ac:dyDescent="0.3">
      <c r="A379" s="661" t="s">
        <v>574</v>
      </c>
      <c r="B379" s="662" t="s">
        <v>575</v>
      </c>
      <c r="C379" s="663" t="s">
        <v>588</v>
      </c>
      <c r="D379" s="664" t="s">
        <v>4209</v>
      </c>
      <c r="E379" s="663" t="s">
        <v>7624</v>
      </c>
      <c r="F379" s="664" t="s">
        <v>7625</v>
      </c>
      <c r="G379" s="663" t="s">
        <v>6099</v>
      </c>
      <c r="H379" s="663" t="s">
        <v>6100</v>
      </c>
      <c r="I379" s="665">
        <v>46</v>
      </c>
      <c r="J379" s="665">
        <v>3</v>
      </c>
      <c r="K379" s="666">
        <v>138</v>
      </c>
    </row>
    <row r="380" spans="1:11" ht="14.4" customHeight="1" x14ac:dyDescent="0.3">
      <c r="A380" s="661" t="s">
        <v>574</v>
      </c>
      <c r="B380" s="662" t="s">
        <v>575</v>
      </c>
      <c r="C380" s="663" t="s">
        <v>588</v>
      </c>
      <c r="D380" s="664" t="s">
        <v>4209</v>
      </c>
      <c r="E380" s="663" t="s">
        <v>7624</v>
      </c>
      <c r="F380" s="664" t="s">
        <v>7625</v>
      </c>
      <c r="G380" s="663" t="s">
        <v>6101</v>
      </c>
      <c r="H380" s="663" t="s">
        <v>6102</v>
      </c>
      <c r="I380" s="665">
        <v>98.377499999999998</v>
      </c>
      <c r="J380" s="665">
        <v>34</v>
      </c>
      <c r="K380" s="666">
        <v>3344.8</v>
      </c>
    </row>
    <row r="381" spans="1:11" ht="14.4" customHeight="1" x14ac:dyDescent="0.3">
      <c r="A381" s="661" t="s">
        <v>574</v>
      </c>
      <c r="B381" s="662" t="s">
        <v>575</v>
      </c>
      <c r="C381" s="663" t="s">
        <v>588</v>
      </c>
      <c r="D381" s="664" t="s">
        <v>4209</v>
      </c>
      <c r="E381" s="663" t="s">
        <v>7624</v>
      </c>
      <c r="F381" s="664" t="s">
        <v>7625</v>
      </c>
      <c r="G381" s="663" t="s">
        <v>6105</v>
      </c>
      <c r="H381" s="663" t="s">
        <v>6106</v>
      </c>
      <c r="I381" s="665">
        <v>283.0157142857143</v>
      </c>
      <c r="J381" s="665">
        <v>40</v>
      </c>
      <c r="K381" s="666">
        <v>11320.59</v>
      </c>
    </row>
    <row r="382" spans="1:11" ht="14.4" customHeight="1" x14ac:dyDescent="0.3">
      <c r="A382" s="661" t="s">
        <v>574</v>
      </c>
      <c r="B382" s="662" t="s">
        <v>575</v>
      </c>
      <c r="C382" s="663" t="s">
        <v>588</v>
      </c>
      <c r="D382" s="664" t="s">
        <v>4209</v>
      </c>
      <c r="E382" s="663" t="s">
        <v>7624</v>
      </c>
      <c r="F382" s="664" t="s">
        <v>7625</v>
      </c>
      <c r="G382" s="663" t="s">
        <v>6107</v>
      </c>
      <c r="H382" s="663" t="s">
        <v>6108</v>
      </c>
      <c r="I382" s="665">
        <v>26.37</v>
      </c>
      <c r="J382" s="665">
        <v>24</v>
      </c>
      <c r="K382" s="666">
        <v>632.88</v>
      </c>
    </row>
    <row r="383" spans="1:11" ht="14.4" customHeight="1" x14ac:dyDescent="0.3">
      <c r="A383" s="661" t="s">
        <v>574</v>
      </c>
      <c r="B383" s="662" t="s">
        <v>575</v>
      </c>
      <c r="C383" s="663" t="s">
        <v>588</v>
      </c>
      <c r="D383" s="664" t="s">
        <v>4209</v>
      </c>
      <c r="E383" s="663" t="s">
        <v>7624</v>
      </c>
      <c r="F383" s="664" t="s">
        <v>7625</v>
      </c>
      <c r="G383" s="663" t="s">
        <v>6111</v>
      </c>
      <c r="H383" s="663" t="s">
        <v>6112</v>
      </c>
      <c r="I383" s="665">
        <v>7.51</v>
      </c>
      <c r="J383" s="665">
        <v>40</v>
      </c>
      <c r="K383" s="666">
        <v>300.39999999999998</v>
      </c>
    </row>
    <row r="384" spans="1:11" ht="14.4" customHeight="1" x14ac:dyDescent="0.3">
      <c r="A384" s="661" t="s">
        <v>574</v>
      </c>
      <c r="B384" s="662" t="s">
        <v>575</v>
      </c>
      <c r="C384" s="663" t="s">
        <v>588</v>
      </c>
      <c r="D384" s="664" t="s">
        <v>4209</v>
      </c>
      <c r="E384" s="663" t="s">
        <v>7624</v>
      </c>
      <c r="F384" s="664" t="s">
        <v>7625</v>
      </c>
      <c r="G384" s="663" t="s">
        <v>6113</v>
      </c>
      <c r="H384" s="663" t="s">
        <v>6114</v>
      </c>
      <c r="I384" s="665">
        <v>0.85444444444444445</v>
      </c>
      <c r="J384" s="665">
        <v>900</v>
      </c>
      <c r="K384" s="666">
        <v>769</v>
      </c>
    </row>
    <row r="385" spans="1:11" ht="14.4" customHeight="1" x14ac:dyDescent="0.3">
      <c r="A385" s="661" t="s">
        <v>574</v>
      </c>
      <c r="B385" s="662" t="s">
        <v>575</v>
      </c>
      <c r="C385" s="663" t="s">
        <v>588</v>
      </c>
      <c r="D385" s="664" t="s">
        <v>4209</v>
      </c>
      <c r="E385" s="663" t="s">
        <v>7624</v>
      </c>
      <c r="F385" s="664" t="s">
        <v>7625</v>
      </c>
      <c r="G385" s="663" t="s">
        <v>6117</v>
      </c>
      <c r="H385" s="663" t="s">
        <v>6118</v>
      </c>
      <c r="I385" s="665">
        <v>2.0626666666666664</v>
      </c>
      <c r="J385" s="665">
        <v>3050</v>
      </c>
      <c r="K385" s="666">
        <v>6293</v>
      </c>
    </row>
    <row r="386" spans="1:11" ht="14.4" customHeight="1" x14ac:dyDescent="0.3">
      <c r="A386" s="661" t="s">
        <v>574</v>
      </c>
      <c r="B386" s="662" t="s">
        <v>575</v>
      </c>
      <c r="C386" s="663" t="s">
        <v>588</v>
      </c>
      <c r="D386" s="664" t="s">
        <v>4209</v>
      </c>
      <c r="E386" s="663" t="s">
        <v>7624</v>
      </c>
      <c r="F386" s="664" t="s">
        <v>7625</v>
      </c>
      <c r="G386" s="663" t="s">
        <v>6121</v>
      </c>
      <c r="H386" s="663" t="s">
        <v>6122</v>
      </c>
      <c r="I386" s="665">
        <v>5.876666666666666</v>
      </c>
      <c r="J386" s="665">
        <v>2150</v>
      </c>
      <c r="K386" s="666">
        <v>12632.5</v>
      </c>
    </row>
    <row r="387" spans="1:11" ht="14.4" customHeight="1" x14ac:dyDescent="0.3">
      <c r="A387" s="661" t="s">
        <v>574</v>
      </c>
      <c r="B387" s="662" t="s">
        <v>575</v>
      </c>
      <c r="C387" s="663" t="s">
        <v>588</v>
      </c>
      <c r="D387" s="664" t="s">
        <v>4209</v>
      </c>
      <c r="E387" s="663" t="s">
        <v>7624</v>
      </c>
      <c r="F387" s="664" t="s">
        <v>7625</v>
      </c>
      <c r="G387" s="663" t="s">
        <v>6567</v>
      </c>
      <c r="H387" s="663" t="s">
        <v>6568</v>
      </c>
      <c r="I387" s="665">
        <v>191.13</v>
      </c>
      <c r="J387" s="665">
        <v>1</v>
      </c>
      <c r="K387" s="666">
        <v>191.13</v>
      </c>
    </row>
    <row r="388" spans="1:11" ht="14.4" customHeight="1" x14ac:dyDescent="0.3">
      <c r="A388" s="661" t="s">
        <v>574</v>
      </c>
      <c r="B388" s="662" t="s">
        <v>575</v>
      </c>
      <c r="C388" s="663" t="s">
        <v>588</v>
      </c>
      <c r="D388" s="664" t="s">
        <v>4209</v>
      </c>
      <c r="E388" s="663" t="s">
        <v>7624</v>
      </c>
      <c r="F388" s="664" t="s">
        <v>7625</v>
      </c>
      <c r="G388" s="663" t="s">
        <v>6129</v>
      </c>
      <c r="H388" s="663" t="s">
        <v>6130</v>
      </c>
      <c r="I388" s="665">
        <v>1.5877777777777777</v>
      </c>
      <c r="J388" s="665">
        <v>200</v>
      </c>
      <c r="K388" s="666">
        <v>317.33000000000004</v>
      </c>
    </row>
    <row r="389" spans="1:11" ht="14.4" customHeight="1" x14ac:dyDescent="0.3">
      <c r="A389" s="661" t="s">
        <v>574</v>
      </c>
      <c r="B389" s="662" t="s">
        <v>575</v>
      </c>
      <c r="C389" s="663" t="s">
        <v>588</v>
      </c>
      <c r="D389" s="664" t="s">
        <v>4209</v>
      </c>
      <c r="E389" s="663" t="s">
        <v>7624</v>
      </c>
      <c r="F389" s="664" t="s">
        <v>7625</v>
      </c>
      <c r="G389" s="663" t="s">
        <v>6569</v>
      </c>
      <c r="H389" s="663" t="s">
        <v>6570</v>
      </c>
      <c r="I389" s="665">
        <v>0.1525</v>
      </c>
      <c r="J389" s="665">
        <v>1400</v>
      </c>
      <c r="K389" s="666">
        <v>214</v>
      </c>
    </row>
    <row r="390" spans="1:11" ht="14.4" customHeight="1" x14ac:dyDescent="0.3">
      <c r="A390" s="661" t="s">
        <v>574</v>
      </c>
      <c r="B390" s="662" t="s">
        <v>575</v>
      </c>
      <c r="C390" s="663" t="s">
        <v>588</v>
      </c>
      <c r="D390" s="664" t="s">
        <v>4209</v>
      </c>
      <c r="E390" s="663" t="s">
        <v>7624</v>
      </c>
      <c r="F390" s="664" t="s">
        <v>7625</v>
      </c>
      <c r="G390" s="663" t="s">
        <v>6135</v>
      </c>
      <c r="H390" s="663" t="s">
        <v>6136</v>
      </c>
      <c r="I390" s="665">
        <v>207.28666666666666</v>
      </c>
      <c r="J390" s="665">
        <v>75</v>
      </c>
      <c r="K390" s="666">
        <v>15546.4</v>
      </c>
    </row>
    <row r="391" spans="1:11" ht="14.4" customHeight="1" x14ac:dyDescent="0.3">
      <c r="A391" s="661" t="s">
        <v>574</v>
      </c>
      <c r="B391" s="662" t="s">
        <v>575</v>
      </c>
      <c r="C391" s="663" t="s">
        <v>588</v>
      </c>
      <c r="D391" s="664" t="s">
        <v>4209</v>
      </c>
      <c r="E391" s="663" t="s">
        <v>7624</v>
      </c>
      <c r="F391" s="664" t="s">
        <v>7625</v>
      </c>
      <c r="G391" s="663" t="s">
        <v>6141</v>
      </c>
      <c r="H391" s="663" t="s">
        <v>6142</v>
      </c>
      <c r="I391" s="665">
        <v>12.4</v>
      </c>
      <c r="J391" s="665">
        <v>400</v>
      </c>
      <c r="K391" s="666">
        <v>4919.21</v>
      </c>
    </row>
    <row r="392" spans="1:11" ht="14.4" customHeight="1" x14ac:dyDescent="0.3">
      <c r="A392" s="661" t="s">
        <v>574</v>
      </c>
      <c r="B392" s="662" t="s">
        <v>575</v>
      </c>
      <c r="C392" s="663" t="s">
        <v>588</v>
      </c>
      <c r="D392" s="664" t="s">
        <v>4209</v>
      </c>
      <c r="E392" s="663" t="s">
        <v>7624</v>
      </c>
      <c r="F392" s="664" t="s">
        <v>7625</v>
      </c>
      <c r="G392" s="663" t="s">
        <v>6571</v>
      </c>
      <c r="H392" s="663" t="s">
        <v>6572</v>
      </c>
      <c r="I392" s="665">
        <v>2.88</v>
      </c>
      <c r="J392" s="665">
        <v>50</v>
      </c>
      <c r="K392" s="666">
        <v>144</v>
      </c>
    </row>
    <row r="393" spans="1:11" ht="14.4" customHeight="1" x14ac:dyDescent="0.3">
      <c r="A393" s="661" t="s">
        <v>574</v>
      </c>
      <c r="B393" s="662" t="s">
        <v>575</v>
      </c>
      <c r="C393" s="663" t="s">
        <v>588</v>
      </c>
      <c r="D393" s="664" t="s">
        <v>4209</v>
      </c>
      <c r="E393" s="663" t="s">
        <v>7624</v>
      </c>
      <c r="F393" s="664" t="s">
        <v>7625</v>
      </c>
      <c r="G393" s="663" t="s">
        <v>6518</v>
      </c>
      <c r="H393" s="663" t="s">
        <v>6519</v>
      </c>
      <c r="I393" s="665">
        <v>13.039999999999996</v>
      </c>
      <c r="J393" s="665">
        <v>160</v>
      </c>
      <c r="K393" s="666">
        <v>2086.48</v>
      </c>
    </row>
    <row r="394" spans="1:11" ht="14.4" customHeight="1" x14ac:dyDescent="0.3">
      <c r="A394" s="661" t="s">
        <v>574</v>
      </c>
      <c r="B394" s="662" t="s">
        <v>575</v>
      </c>
      <c r="C394" s="663" t="s">
        <v>588</v>
      </c>
      <c r="D394" s="664" t="s">
        <v>4209</v>
      </c>
      <c r="E394" s="663" t="s">
        <v>7624</v>
      </c>
      <c r="F394" s="664" t="s">
        <v>7625</v>
      </c>
      <c r="G394" s="663" t="s">
        <v>6149</v>
      </c>
      <c r="H394" s="663" t="s">
        <v>6150</v>
      </c>
      <c r="I394" s="665">
        <v>185.95499999999998</v>
      </c>
      <c r="J394" s="665">
        <v>3</v>
      </c>
      <c r="K394" s="666">
        <v>557.89</v>
      </c>
    </row>
    <row r="395" spans="1:11" ht="14.4" customHeight="1" x14ac:dyDescent="0.3">
      <c r="A395" s="661" t="s">
        <v>574</v>
      </c>
      <c r="B395" s="662" t="s">
        <v>575</v>
      </c>
      <c r="C395" s="663" t="s">
        <v>588</v>
      </c>
      <c r="D395" s="664" t="s">
        <v>4209</v>
      </c>
      <c r="E395" s="663" t="s">
        <v>7624</v>
      </c>
      <c r="F395" s="664" t="s">
        <v>7625</v>
      </c>
      <c r="G395" s="663" t="s">
        <v>6155</v>
      </c>
      <c r="H395" s="663" t="s">
        <v>6156</v>
      </c>
      <c r="I395" s="665">
        <v>7.1</v>
      </c>
      <c r="J395" s="665">
        <v>1</v>
      </c>
      <c r="K395" s="666">
        <v>7.1</v>
      </c>
    </row>
    <row r="396" spans="1:11" ht="14.4" customHeight="1" x14ac:dyDescent="0.3">
      <c r="A396" s="661" t="s">
        <v>574</v>
      </c>
      <c r="B396" s="662" t="s">
        <v>575</v>
      </c>
      <c r="C396" s="663" t="s">
        <v>588</v>
      </c>
      <c r="D396" s="664" t="s">
        <v>4209</v>
      </c>
      <c r="E396" s="663" t="s">
        <v>7624</v>
      </c>
      <c r="F396" s="664" t="s">
        <v>7625</v>
      </c>
      <c r="G396" s="663" t="s">
        <v>6165</v>
      </c>
      <c r="H396" s="663" t="s">
        <v>6166</v>
      </c>
      <c r="I396" s="665">
        <v>8.2799999999999994</v>
      </c>
      <c r="J396" s="665">
        <v>1</v>
      </c>
      <c r="K396" s="666">
        <v>8.2799999999999994</v>
      </c>
    </row>
    <row r="397" spans="1:11" ht="14.4" customHeight="1" x14ac:dyDescent="0.3">
      <c r="A397" s="661" t="s">
        <v>574</v>
      </c>
      <c r="B397" s="662" t="s">
        <v>575</v>
      </c>
      <c r="C397" s="663" t="s">
        <v>588</v>
      </c>
      <c r="D397" s="664" t="s">
        <v>4209</v>
      </c>
      <c r="E397" s="663" t="s">
        <v>7624</v>
      </c>
      <c r="F397" s="664" t="s">
        <v>7625</v>
      </c>
      <c r="G397" s="663" t="s">
        <v>6167</v>
      </c>
      <c r="H397" s="663" t="s">
        <v>6168</v>
      </c>
      <c r="I397" s="665">
        <v>5.92</v>
      </c>
      <c r="J397" s="665">
        <v>1</v>
      </c>
      <c r="K397" s="666">
        <v>5.92</v>
      </c>
    </row>
    <row r="398" spans="1:11" ht="14.4" customHeight="1" x14ac:dyDescent="0.3">
      <c r="A398" s="661" t="s">
        <v>574</v>
      </c>
      <c r="B398" s="662" t="s">
        <v>575</v>
      </c>
      <c r="C398" s="663" t="s">
        <v>588</v>
      </c>
      <c r="D398" s="664" t="s">
        <v>4209</v>
      </c>
      <c r="E398" s="663" t="s">
        <v>7624</v>
      </c>
      <c r="F398" s="664" t="s">
        <v>7625</v>
      </c>
      <c r="G398" s="663" t="s">
        <v>6520</v>
      </c>
      <c r="H398" s="663" t="s">
        <v>6521</v>
      </c>
      <c r="I398" s="665">
        <v>5.27</v>
      </c>
      <c r="J398" s="665">
        <v>10</v>
      </c>
      <c r="K398" s="666">
        <v>52.7</v>
      </c>
    </row>
    <row r="399" spans="1:11" ht="14.4" customHeight="1" x14ac:dyDescent="0.3">
      <c r="A399" s="661" t="s">
        <v>574</v>
      </c>
      <c r="B399" s="662" t="s">
        <v>575</v>
      </c>
      <c r="C399" s="663" t="s">
        <v>588</v>
      </c>
      <c r="D399" s="664" t="s">
        <v>4209</v>
      </c>
      <c r="E399" s="663" t="s">
        <v>7624</v>
      </c>
      <c r="F399" s="664" t="s">
        <v>7625</v>
      </c>
      <c r="G399" s="663" t="s">
        <v>6573</v>
      </c>
      <c r="H399" s="663" t="s">
        <v>6574</v>
      </c>
      <c r="I399" s="665">
        <v>380.88</v>
      </c>
      <c r="J399" s="665">
        <v>5</v>
      </c>
      <c r="K399" s="666">
        <v>1904.4</v>
      </c>
    </row>
    <row r="400" spans="1:11" ht="14.4" customHeight="1" x14ac:dyDescent="0.3">
      <c r="A400" s="661" t="s">
        <v>574</v>
      </c>
      <c r="B400" s="662" t="s">
        <v>575</v>
      </c>
      <c r="C400" s="663" t="s">
        <v>588</v>
      </c>
      <c r="D400" s="664" t="s">
        <v>4209</v>
      </c>
      <c r="E400" s="663" t="s">
        <v>7624</v>
      </c>
      <c r="F400" s="664" t="s">
        <v>7625</v>
      </c>
      <c r="G400" s="663" t="s">
        <v>6169</v>
      </c>
      <c r="H400" s="663" t="s">
        <v>6170</v>
      </c>
      <c r="I400" s="665">
        <v>40.450000000000003</v>
      </c>
      <c r="J400" s="665">
        <v>50</v>
      </c>
      <c r="K400" s="666">
        <v>2022.27</v>
      </c>
    </row>
    <row r="401" spans="1:11" ht="14.4" customHeight="1" x14ac:dyDescent="0.3">
      <c r="A401" s="661" t="s">
        <v>574</v>
      </c>
      <c r="B401" s="662" t="s">
        <v>575</v>
      </c>
      <c r="C401" s="663" t="s">
        <v>588</v>
      </c>
      <c r="D401" s="664" t="s">
        <v>4209</v>
      </c>
      <c r="E401" s="663" t="s">
        <v>7624</v>
      </c>
      <c r="F401" s="664" t="s">
        <v>7625</v>
      </c>
      <c r="G401" s="663" t="s">
        <v>6171</v>
      </c>
      <c r="H401" s="663" t="s">
        <v>6172</v>
      </c>
      <c r="I401" s="665">
        <v>67.319999999999993</v>
      </c>
      <c r="J401" s="665">
        <v>105</v>
      </c>
      <c r="K401" s="666">
        <v>7068.6699999999992</v>
      </c>
    </row>
    <row r="402" spans="1:11" ht="14.4" customHeight="1" x14ac:dyDescent="0.3">
      <c r="A402" s="661" t="s">
        <v>574</v>
      </c>
      <c r="B402" s="662" t="s">
        <v>575</v>
      </c>
      <c r="C402" s="663" t="s">
        <v>588</v>
      </c>
      <c r="D402" s="664" t="s">
        <v>4209</v>
      </c>
      <c r="E402" s="663" t="s">
        <v>7624</v>
      </c>
      <c r="F402" s="664" t="s">
        <v>7625</v>
      </c>
      <c r="G402" s="663" t="s">
        <v>6575</v>
      </c>
      <c r="H402" s="663" t="s">
        <v>6576</v>
      </c>
      <c r="I402" s="665">
        <v>72.680000000000007</v>
      </c>
      <c r="J402" s="665">
        <v>25</v>
      </c>
      <c r="K402" s="666">
        <v>1816.92</v>
      </c>
    </row>
    <row r="403" spans="1:11" ht="14.4" customHeight="1" x14ac:dyDescent="0.3">
      <c r="A403" s="661" t="s">
        <v>574</v>
      </c>
      <c r="B403" s="662" t="s">
        <v>575</v>
      </c>
      <c r="C403" s="663" t="s">
        <v>588</v>
      </c>
      <c r="D403" s="664" t="s">
        <v>4209</v>
      </c>
      <c r="E403" s="663" t="s">
        <v>7624</v>
      </c>
      <c r="F403" s="664" t="s">
        <v>7625</v>
      </c>
      <c r="G403" s="663" t="s">
        <v>6179</v>
      </c>
      <c r="H403" s="663" t="s">
        <v>6181</v>
      </c>
      <c r="I403" s="665">
        <v>656.64</v>
      </c>
      <c r="J403" s="665">
        <v>1</v>
      </c>
      <c r="K403" s="666">
        <v>656.64</v>
      </c>
    </row>
    <row r="404" spans="1:11" ht="14.4" customHeight="1" x14ac:dyDescent="0.3">
      <c r="A404" s="661" t="s">
        <v>574</v>
      </c>
      <c r="B404" s="662" t="s">
        <v>575</v>
      </c>
      <c r="C404" s="663" t="s">
        <v>588</v>
      </c>
      <c r="D404" s="664" t="s">
        <v>4209</v>
      </c>
      <c r="E404" s="663" t="s">
        <v>7624</v>
      </c>
      <c r="F404" s="664" t="s">
        <v>7625</v>
      </c>
      <c r="G404" s="663" t="s">
        <v>6182</v>
      </c>
      <c r="H404" s="663" t="s">
        <v>6183</v>
      </c>
      <c r="I404" s="665">
        <v>431.93</v>
      </c>
      <c r="J404" s="665">
        <v>3</v>
      </c>
      <c r="K404" s="666">
        <v>1295.79</v>
      </c>
    </row>
    <row r="405" spans="1:11" ht="14.4" customHeight="1" x14ac:dyDescent="0.3">
      <c r="A405" s="661" t="s">
        <v>574</v>
      </c>
      <c r="B405" s="662" t="s">
        <v>575</v>
      </c>
      <c r="C405" s="663" t="s">
        <v>588</v>
      </c>
      <c r="D405" s="664" t="s">
        <v>4209</v>
      </c>
      <c r="E405" s="663" t="s">
        <v>7624</v>
      </c>
      <c r="F405" s="664" t="s">
        <v>7625</v>
      </c>
      <c r="G405" s="663" t="s">
        <v>6577</v>
      </c>
      <c r="H405" s="663" t="s">
        <v>6578</v>
      </c>
      <c r="I405" s="665">
        <v>0.56999999999999995</v>
      </c>
      <c r="J405" s="665">
        <v>400</v>
      </c>
      <c r="K405" s="666">
        <v>227.7</v>
      </c>
    </row>
    <row r="406" spans="1:11" ht="14.4" customHeight="1" x14ac:dyDescent="0.3">
      <c r="A406" s="661" t="s">
        <v>574</v>
      </c>
      <c r="B406" s="662" t="s">
        <v>575</v>
      </c>
      <c r="C406" s="663" t="s">
        <v>588</v>
      </c>
      <c r="D406" s="664" t="s">
        <v>4209</v>
      </c>
      <c r="E406" s="663" t="s">
        <v>7624</v>
      </c>
      <c r="F406" s="664" t="s">
        <v>7625</v>
      </c>
      <c r="G406" s="663" t="s">
        <v>6579</v>
      </c>
      <c r="H406" s="663" t="s">
        <v>6580</v>
      </c>
      <c r="I406" s="665">
        <v>122.27</v>
      </c>
      <c r="J406" s="665">
        <v>15</v>
      </c>
      <c r="K406" s="666">
        <v>1833.9900000000002</v>
      </c>
    </row>
    <row r="407" spans="1:11" ht="14.4" customHeight="1" x14ac:dyDescent="0.3">
      <c r="A407" s="661" t="s">
        <v>574</v>
      </c>
      <c r="B407" s="662" t="s">
        <v>575</v>
      </c>
      <c r="C407" s="663" t="s">
        <v>588</v>
      </c>
      <c r="D407" s="664" t="s">
        <v>4209</v>
      </c>
      <c r="E407" s="663" t="s">
        <v>7624</v>
      </c>
      <c r="F407" s="664" t="s">
        <v>7625</v>
      </c>
      <c r="G407" s="663" t="s">
        <v>6581</v>
      </c>
      <c r="H407" s="663" t="s">
        <v>6582</v>
      </c>
      <c r="I407" s="665">
        <v>8.77</v>
      </c>
      <c r="J407" s="665">
        <v>96</v>
      </c>
      <c r="K407" s="666">
        <v>842.35</v>
      </c>
    </row>
    <row r="408" spans="1:11" ht="14.4" customHeight="1" x14ac:dyDescent="0.3">
      <c r="A408" s="661" t="s">
        <v>574</v>
      </c>
      <c r="B408" s="662" t="s">
        <v>575</v>
      </c>
      <c r="C408" s="663" t="s">
        <v>588</v>
      </c>
      <c r="D408" s="664" t="s">
        <v>4209</v>
      </c>
      <c r="E408" s="663" t="s">
        <v>7624</v>
      </c>
      <c r="F408" s="664" t="s">
        <v>7625</v>
      </c>
      <c r="G408" s="663" t="s">
        <v>6208</v>
      </c>
      <c r="H408" s="663" t="s">
        <v>6209</v>
      </c>
      <c r="I408" s="665">
        <v>293.25</v>
      </c>
      <c r="J408" s="665">
        <v>15</v>
      </c>
      <c r="K408" s="666">
        <v>4398.75</v>
      </c>
    </row>
    <row r="409" spans="1:11" ht="14.4" customHeight="1" x14ac:dyDescent="0.3">
      <c r="A409" s="661" t="s">
        <v>574</v>
      </c>
      <c r="B409" s="662" t="s">
        <v>575</v>
      </c>
      <c r="C409" s="663" t="s">
        <v>588</v>
      </c>
      <c r="D409" s="664" t="s">
        <v>4209</v>
      </c>
      <c r="E409" s="663" t="s">
        <v>7624</v>
      </c>
      <c r="F409" s="664" t="s">
        <v>7625</v>
      </c>
      <c r="G409" s="663" t="s">
        <v>6583</v>
      </c>
      <c r="H409" s="663" t="s">
        <v>6584</v>
      </c>
      <c r="I409" s="665">
        <v>79.930000000000007</v>
      </c>
      <c r="J409" s="665">
        <v>5</v>
      </c>
      <c r="K409" s="666">
        <v>399.65</v>
      </c>
    </row>
    <row r="410" spans="1:11" ht="14.4" customHeight="1" x14ac:dyDescent="0.3">
      <c r="A410" s="661" t="s">
        <v>574</v>
      </c>
      <c r="B410" s="662" t="s">
        <v>575</v>
      </c>
      <c r="C410" s="663" t="s">
        <v>588</v>
      </c>
      <c r="D410" s="664" t="s">
        <v>4209</v>
      </c>
      <c r="E410" s="663" t="s">
        <v>7624</v>
      </c>
      <c r="F410" s="664" t="s">
        <v>7625</v>
      </c>
      <c r="G410" s="663" t="s">
        <v>6216</v>
      </c>
      <c r="H410" s="663" t="s">
        <v>6217</v>
      </c>
      <c r="I410" s="665">
        <v>1.17</v>
      </c>
      <c r="J410" s="665">
        <v>500</v>
      </c>
      <c r="K410" s="666">
        <v>585</v>
      </c>
    </row>
    <row r="411" spans="1:11" ht="14.4" customHeight="1" x14ac:dyDescent="0.3">
      <c r="A411" s="661" t="s">
        <v>574</v>
      </c>
      <c r="B411" s="662" t="s">
        <v>575</v>
      </c>
      <c r="C411" s="663" t="s">
        <v>588</v>
      </c>
      <c r="D411" s="664" t="s">
        <v>4209</v>
      </c>
      <c r="E411" s="663" t="s">
        <v>7624</v>
      </c>
      <c r="F411" s="664" t="s">
        <v>7625</v>
      </c>
      <c r="G411" s="663" t="s">
        <v>6585</v>
      </c>
      <c r="H411" s="663" t="s">
        <v>6586</v>
      </c>
      <c r="I411" s="665">
        <v>10.016666666666667</v>
      </c>
      <c r="J411" s="665">
        <v>280</v>
      </c>
      <c r="K411" s="666">
        <v>2824.8</v>
      </c>
    </row>
    <row r="412" spans="1:11" ht="14.4" customHeight="1" x14ac:dyDescent="0.3">
      <c r="A412" s="661" t="s">
        <v>574</v>
      </c>
      <c r="B412" s="662" t="s">
        <v>575</v>
      </c>
      <c r="C412" s="663" t="s">
        <v>588</v>
      </c>
      <c r="D412" s="664" t="s">
        <v>4209</v>
      </c>
      <c r="E412" s="663" t="s">
        <v>7626</v>
      </c>
      <c r="F412" s="664" t="s">
        <v>7627</v>
      </c>
      <c r="G412" s="663" t="s">
        <v>6587</v>
      </c>
      <c r="H412" s="663" t="s">
        <v>6588</v>
      </c>
      <c r="I412" s="665">
        <v>63.364444444444445</v>
      </c>
      <c r="J412" s="665">
        <v>230</v>
      </c>
      <c r="K412" s="666">
        <v>14573.859999999997</v>
      </c>
    </row>
    <row r="413" spans="1:11" ht="14.4" customHeight="1" x14ac:dyDescent="0.3">
      <c r="A413" s="661" t="s">
        <v>574</v>
      </c>
      <c r="B413" s="662" t="s">
        <v>575</v>
      </c>
      <c r="C413" s="663" t="s">
        <v>588</v>
      </c>
      <c r="D413" s="664" t="s">
        <v>4209</v>
      </c>
      <c r="E413" s="663" t="s">
        <v>7626</v>
      </c>
      <c r="F413" s="664" t="s">
        <v>7627</v>
      </c>
      <c r="G413" s="663" t="s">
        <v>6589</v>
      </c>
      <c r="H413" s="663" t="s">
        <v>6590</v>
      </c>
      <c r="I413" s="665">
        <v>229.9</v>
      </c>
      <c r="J413" s="665">
        <v>80</v>
      </c>
      <c r="K413" s="666">
        <v>18392</v>
      </c>
    </row>
    <row r="414" spans="1:11" ht="14.4" customHeight="1" x14ac:dyDescent="0.3">
      <c r="A414" s="661" t="s">
        <v>574</v>
      </c>
      <c r="B414" s="662" t="s">
        <v>575</v>
      </c>
      <c r="C414" s="663" t="s">
        <v>588</v>
      </c>
      <c r="D414" s="664" t="s">
        <v>4209</v>
      </c>
      <c r="E414" s="663" t="s">
        <v>7626</v>
      </c>
      <c r="F414" s="664" t="s">
        <v>7627</v>
      </c>
      <c r="G414" s="663" t="s">
        <v>6591</v>
      </c>
      <c r="H414" s="663" t="s">
        <v>6592</v>
      </c>
      <c r="I414" s="665">
        <v>26.012499999999999</v>
      </c>
      <c r="J414" s="665">
        <v>1200</v>
      </c>
      <c r="K414" s="666">
        <v>31217.799999999996</v>
      </c>
    </row>
    <row r="415" spans="1:11" ht="14.4" customHeight="1" x14ac:dyDescent="0.3">
      <c r="A415" s="661" t="s">
        <v>574</v>
      </c>
      <c r="B415" s="662" t="s">
        <v>575</v>
      </c>
      <c r="C415" s="663" t="s">
        <v>588</v>
      </c>
      <c r="D415" s="664" t="s">
        <v>4209</v>
      </c>
      <c r="E415" s="663" t="s">
        <v>7626</v>
      </c>
      <c r="F415" s="664" t="s">
        <v>7627</v>
      </c>
      <c r="G415" s="663" t="s">
        <v>6226</v>
      </c>
      <c r="H415" s="663" t="s">
        <v>6227</v>
      </c>
      <c r="I415" s="665">
        <v>2.9859999999999998</v>
      </c>
      <c r="J415" s="665">
        <v>90</v>
      </c>
      <c r="K415" s="666">
        <v>268.60000000000002</v>
      </c>
    </row>
    <row r="416" spans="1:11" ht="14.4" customHeight="1" x14ac:dyDescent="0.3">
      <c r="A416" s="661" t="s">
        <v>574</v>
      </c>
      <c r="B416" s="662" t="s">
        <v>575</v>
      </c>
      <c r="C416" s="663" t="s">
        <v>588</v>
      </c>
      <c r="D416" s="664" t="s">
        <v>4209</v>
      </c>
      <c r="E416" s="663" t="s">
        <v>7626</v>
      </c>
      <c r="F416" s="664" t="s">
        <v>7627</v>
      </c>
      <c r="G416" s="663" t="s">
        <v>6226</v>
      </c>
      <c r="H416" s="663" t="s">
        <v>6593</v>
      </c>
      <c r="I416" s="665">
        <v>2.75</v>
      </c>
      <c r="J416" s="665">
        <v>110</v>
      </c>
      <c r="K416" s="666">
        <v>302.5</v>
      </c>
    </row>
    <row r="417" spans="1:11" ht="14.4" customHeight="1" x14ac:dyDescent="0.3">
      <c r="A417" s="661" t="s">
        <v>574</v>
      </c>
      <c r="B417" s="662" t="s">
        <v>575</v>
      </c>
      <c r="C417" s="663" t="s">
        <v>588</v>
      </c>
      <c r="D417" s="664" t="s">
        <v>4209</v>
      </c>
      <c r="E417" s="663" t="s">
        <v>7626</v>
      </c>
      <c r="F417" s="664" t="s">
        <v>7627</v>
      </c>
      <c r="G417" s="663" t="s">
        <v>6228</v>
      </c>
      <c r="H417" s="663" t="s">
        <v>6229</v>
      </c>
      <c r="I417" s="665">
        <v>0.25</v>
      </c>
      <c r="J417" s="665">
        <v>100</v>
      </c>
      <c r="K417" s="666">
        <v>25</v>
      </c>
    </row>
    <row r="418" spans="1:11" ht="14.4" customHeight="1" x14ac:dyDescent="0.3">
      <c r="A418" s="661" t="s">
        <v>574</v>
      </c>
      <c r="B418" s="662" t="s">
        <v>575</v>
      </c>
      <c r="C418" s="663" t="s">
        <v>588</v>
      </c>
      <c r="D418" s="664" t="s">
        <v>4209</v>
      </c>
      <c r="E418" s="663" t="s">
        <v>7626</v>
      </c>
      <c r="F418" s="664" t="s">
        <v>7627</v>
      </c>
      <c r="G418" s="663" t="s">
        <v>6232</v>
      </c>
      <c r="H418" s="663" t="s">
        <v>6233</v>
      </c>
      <c r="I418" s="665">
        <v>11.145833333333336</v>
      </c>
      <c r="J418" s="665">
        <v>3650</v>
      </c>
      <c r="K418" s="666">
        <v>40681</v>
      </c>
    </row>
    <row r="419" spans="1:11" ht="14.4" customHeight="1" x14ac:dyDescent="0.3">
      <c r="A419" s="661" t="s">
        <v>574</v>
      </c>
      <c r="B419" s="662" t="s">
        <v>575</v>
      </c>
      <c r="C419" s="663" t="s">
        <v>588</v>
      </c>
      <c r="D419" s="664" t="s">
        <v>4209</v>
      </c>
      <c r="E419" s="663" t="s">
        <v>7626</v>
      </c>
      <c r="F419" s="664" t="s">
        <v>7627</v>
      </c>
      <c r="G419" s="663" t="s">
        <v>6234</v>
      </c>
      <c r="H419" s="663" t="s">
        <v>6235</v>
      </c>
      <c r="I419" s="665">
        <v>1.0908333333333333</v>
      </c>
      <c r="J419" s="665">
        <v>12600</v>
      </c>
      <c r="K419" s="666">
        <v>13741</v>
      </c>
    </row>
    <row r="420" spans="1:11" ht="14.4" customHeight="1" x14ac:dyDescent="0.3">
      <c r="A420" s="661" t="s">
        <v>574</v>
      </c>
      <c r="B420" s="662" t="s">
        <v>575</v>
      </c>
      <c r="C420" s="663" t="s">
        <v>588</v>
      </c>
      <c r="D420" s="664" t="s">
        <v>4209</v>
      </c>
      <c r="E420" s="663" t="s">
        <v>7626</v>
      </c>
      <c r="F420" s="664" t="s">
        <v>7627</v>
      </c>
      <c r="G420" s="663" t="s">
        <v>6236</v>
      </c>
      <c r="H420" s="663" t="s">
        <v>6237</v>
      </c>
      <c r="I420" s="665">
        <v>1.6700000000000004</v>
      </c>
      <c r="J420" s="665">
        <v>7400</v>
      </c>
      <c r="K420" s="666">
        <v>12358</v>
      </c>
    </row>
    <row r="421" spans="1:11" ht="14.4" customHeight="1" x14ac:dyDescent="0.3">
      <c r="A421" s="661" t="s">
        <v>574</v>
      </c>
      <c r="B421" s="662" t="s">
        <v>575</v>
      </c>
      <c r="C421" s="663" t="s">
        <v>588</v>
      </c>
      <c r="D421" s="664" t="s">
        <v>4209</v>
      </c>
      <c r="E421" s="663" t="s">
        <v>7626</v>
      </c>
      <c r="F421" s="664" t="s">
        <v>7627</v>
      </c>
      <c r="G421" s="663" t="s">
        <v>6238</v>
      </c>
      <c r="H421" s="663" t="s">
        <v>6239</v>
      </c>
      <c r="I421" s="665">
        <v>0.47882352941176487</v>
      </c>
      <c r="J421" s="665">
        <v>15300</v>
      </c>
      <c r="K421" s="666">
        <v>7325</v>
      </c>
    </row>
    <row r="422" spans="1:11" ht="14.4" customHeight="1" x14ac:dyDescent="0.3">
      <c r="A422" s="661" t="s">
        <v>574</v>
      </c>
      <c r="B422" s="662" t="s">
        <v>575</v>
      </c>
      <c r="C422" s="663" t="s">
        <v>588</v>
      </c>
      <c r="D422" s="664" t="s">
        <v>4209</v>
      </c>
      <c r="E422" s="663" t="s">
        <v>7626</v>
      </c>
      <c r="F422" s="664" t="s">
        <v>7627</v>
      </c>
      <c r="G422" s="663" t="s">
        <v>6240</v>
      </c>
      <c r="H422" s="663" t="s">
        <v>6241</v>
      </c>
      <c r="I422" s="665">
        <v>0.67</v>
      </c>
      <c r="J422" s="665">
        <v>7300</v>
      </c>
      <c r="K422" s="666">
        <v>4891</v>
      </c>
    </row>
    <row r="423" spans="1:11" ht="14.4" customHeight="1" x14ac:dyDescent="0.3">
      <c r="A423" s="661" t="s">
        <v>574</v>
      </c>
      <c r="B423" s="662" t="s">
        <v>575</v>
      </c>
      <c r="C423" s="663" t="s">
        <v>588</v>
      </c>
      <c r="D423" s="664" t="s">
        <v>4209</v>
      </c>
      <c r="E423" s="663" t="s">
        <v>7626</v>
      </c>
      <c r="F423" s="664" t="s">
        <v>7627</v>
      </c>
      <c r="G423" s="663" t="s">
        <v>6242</v>
      </c>
      <c r="H423" s="663" t="s">
        <v>6243</v>
      </c>
      <c r="I423" s="665">
        <v>3.1299999999999994</v>
      </c>
      <c r="J423" s="665">
        <v>300</v>
      </c>
      <c r="K423" s="666">
        <v>939</v>
      </c>
    </row>
    <row r="424" spans="1:11" ht="14.4" customHeight="1" x14ac:dyDescent="0.3">
      <c r="A424" s="661" t="s">
        <v>574</v>
      </c>
      <c r="B424" s="662" t="s">
        <v>575</v>
      </c>
      <c r="C424" s="663" t="s">
        <v>588</v>
      </c>
      <c r="D424" s="664" t="s">
        <v>4209</v>
      </c>
      <c r="E424" s="663" t="s">
        <v>7626</v>
      </c>
      <c r="F424" s="664" t="s">
        <v>7627</v>
      </c>
      <c r="G424" s="663" t="s">
        <v>6594</v>
      </c>
      <c r="H424" s="663" t="s">
        <v>6595</v>
      </c>
      <c r="I424" s="665">
        <v>6.29</v>
      </c>
      <c r="J424" s="665">
        <v>5</v>
      </c>
      <c r="K424" s="666">
        <v>31.45</v>
      </c>
    </row>
    <row r="425" spans="1:11" ht="14.4" customHeight="1" x14ac:dyDescent="0.3">
      <c r="A425" s="661" t="s">
        <v>574</v>
      </c>
      <c r="B425" s="662" t="s">
        <v>575</v>
      </c>
      <c r="C425" s="663" t="s">
        <v>588</v>
      </c>
      <c r="D425" s="664" t="s">
        <v>4209</v>
      </c>
      <c r="E425" s="663" t="s">
        <v>7626</v>
      </c>
      <c r="F425" s="664" t="s">
        <v>7627</v>
      </c>
      <c r="G425" s="663" t="s">
        <v>6244</v>
      </c>
      <c r="H425" s="663" t="s">
        <v>6245</v>
      </c>
      <c r="I425" s="665">
        <v>6.3</v>
      </c>
      <c r="J425" s="665">
        <v>5</v>
      </c>
      <c r="K425" s="666">
        <v>31.5</v>
      </c>
    </row>
    <row r="426" spans="1:11" ht="14.4" customHeight="1" x14ac:dyDescent="0.3">
      <c r="A426" s="661" t="s">
        <v>574</v>
      </c>
      <c r="B426" s="662" t="s">
        <v>575</v>
      </c>
      <c r="C426" s="663" t="s">
        <v>588</v>
      </c>
      <c r="D426" s="664" t="s">
        <v>4209</v>
      </c>
      <c r="E426" s="663" t="s">
        <v>7626</v>
      </c>
      <c r="F426" s="664" t="s">
        <v>7627</v>
      </c>
      <c r="G426" s="663" t="s">
        <v>6246</v>
      </c>
      <c r="H426" s="663" t="s">
        <v>6247</v>
      </c>
      <c r="I426" s="665">
        <v>6.2300000000000013</v>
      </c>
      <c r="J426" s="665">
        <v>580</v>
      </c>
      <c r="K426" s="666">
        <v>3613.4000000000005</v>
      </c>
    </row>
    <row r="427" spans="1:11" ht="14.4" customHeight="1" x14ac:dyDescent="0.3">
      <c r="A427" s="661" t="s">
        <v>574</v>
      </c>
      <c r="B427" s="662" t="s">
        <v>575</v>
      </c>
      <c r="C427" s="663" t="s">
        <v>588</v>
      </c>
      <c r="D427" s="664" t="s">
        <v>4209</v>
      </c>
      <c r="E427" s="663" t="s">
        <v>7626</v>
      </c>
      <c r="F427" s="664" t="s">
        <v>7627</v>
      </c>
      <c r="G427" s="663" t="s">
        <v>6596</v>
      </c>
      <c r="H427" s="663" t="s">
        <v>6597</v>
      </c>
      <c r="I427" s="665">
        <v>204.55000000000004</v>
      </c>
      <c r="J427" s="665">
        <v>270</v>
      </c>
      <c r="K427" s="666">
        <v>55228.600000000006</v>
      </c>
    </row>
    <row r="428" spans="1:11" ht="14.4" customHeight="1" x14ac:dyDescent="0.3">
      <c r="A428" s="661" t="s">
        <v>574</v>
      </c>
      <c r="B428" s="662" t="s">
        <v>575</v>
      </c>
      <c r="C428" s="663" t="s">
        <v>588</v>
      </c>
      <c r="D428" s="664" t="s">
        <v>4209</v>
      </c>
      <c r="E428" s="663" t="s">
        <v>7626</v>
      </c>
      <c r="F428" s="664" t="s">
        <v>7627</v>
      </c>
      <c r="G428" s="663" t="s">
        <v>6598</v>
      </c>
      <c r="H428" s="663" t="s">
        <v>6599</v>
      </c>
      <c r="I428" s="665">
        <v>81.73533333333333</v>
      </c>
      <c r="J428" s="665">
        <v>858</v>
      </c>
      <c r="K428" s="666">
        <v>70129.439999999988</v>
      </c>
    </row>
    <row r="429" spans="1:11" ht="14.4" customHeight="1" x14ac:dyDescent="0.3">
      <c r="A429" s="661" t="s">
        <v>574</v>
      </c>
      <c r="B429" s="662" t="s">
        <v>575</v>
      </c>
      <c r="C429" s="663" t="s">
        <v>588</v>
      </c>
      <c r="D429" s="664" t="s">
        <v>4209</v>
      </c>
      <c r="E429" s="663" t="s">
        <v>7626</v>
      </c>
      <c r="F429" s="664" t="s">
        <v>7627</v>
      </c>
      <c r="G429" s="663" t="s">
        <v>6600</v>
      </c>
      <c r="H429" s="663" t="s">
        <v>6601</v>
      </c>
      <c r="I429" s="665">
        <v>80.569999999999993</v>
      </c>
      <c r="J429" s="665">
        <v>140</v>
      </c>
      <c r="K429" s="666">
        <v>11279.8</v>
      </c>
    </row>
    <row r="430" spans="1:11" ht="14.4" customHeight="1" x14ac:dyDescent="0.3">
      <c r="A430" s="661" t="s">
        <v>574</v>
      </c>
      <c r="B430" s="662" t="s">
        <v>575</v>
      </c>
      <c r="C430" s="663" t="s">
        <v>588</v>
      </c>
      <c r="D430" s="664" t="s">
        <v>4209</v>
      </c>
      <c r="E430" s="663" t="s">
        <v>7626</v>
      </c>
      <c r="F430" s="664" t="s">
        <v>7627</v>
      </c>
      <c r="G430" s="663" t="s">
        <v>6602</v>
      </c>
      <c r="H430" s="663" t="s">
        <v>6603</v>
      </c>
      <c r="I430" s="665">
        <v>139.15</v>
      </c>
      <c r="J430" s="665">
        <v>45</v>
      </c>
      <c r="K430" s="666">
        <v>6261.75</v>
      </c>
    </row>
    <row r="431" spans="1:11" ht="14.4" customHeight="1" x14ac:dyDescent="0.3">
      <c r="A431" s="661" t="s">
        <v>574</v>
      </c>
      <c r="B431" s="662" t="s">
        <v>575</v>
      </c>
      <c r="C431" s="663" t="s">
        <v>588</v>
      </c>
      <c r="D431" s="664" t="s">
        <v>4209</v>
      </c>
      <c r="E431" s="663" t="s">
        <v>7626</v>
      </c>
      <c r="F431" s="664" t="s">
        <v>7627</v>
      </c>
      <c r="G431" s="663" t="s">
        <v>6258</v>
      </c>
      <c r="H431" s="663" t="s">
        <v>6259</v>
      </c>
      <c r="I431" s="665">
        <v>5.9683333333333337</v>
      </c>
      <c r="J431" s="665">
        <v>480</v>
      </c>
      <c r="K431" s="666">
        <v>2846.5</v>
      </c>
    </row>
    <row r="432" spans="1:11" ht="14.4" customHeight="1" x14ac:dyDescent="0.3">
      <c r="A432" s="661" t="s">
        <v>574</v>
      </c>
      <c r="B432" s="662" t="s">
        <v>575</v>
      </c>
      <c r="C432" s="663" t="s">
        <v>588</v>
      </c>
      <c r="D432" s="664" t="s">
        <v>4209</v>
      </c>
      <c r="E432" s="663" t="s">
        <v>7626</v>
      </c>
      <c r="F432" s="664" t="s">
        <v>7627</v>
      </c>
      <c r="G432" s="663" t="s">
        <v>6260</v>
      </c>
      <c r="H432" s="663" t="s">
        <v>6261</v>
      </c>
      <c r="I432" s="665">
        <v>45.497500000000002</v>
      </c>
      <c r="J432" s="665">
        <v>900</v>
      </c>
      <c r="K432" s="666">
        <v>40947.040000000001</v>
      </c>
    </row>
    <row r="433" spans="1:11" ht="14.4" customHeight="1" x14ac:dyDescent="0.3">
      <c r="A433" s="661" t="s">
        <v>574</v>
      </c>
      <c r="B433" s="662" t="s">
        <v>575</v>
      </c>
      <c r="C433" s="663" t="s">
        <v>588</v>
      </c>
      <c r="D433" s="664" t="s">
        <v>4209</v>
      </c>
      <c r="E433" s="663" t="s">
        <v>7626</v>
      </c>
      <c r="F433" s="664" t="s">
        <v>7627</v>
      </c>
      <c r="G433" s="663" t="s">
        <v>6604</v>
      </c>
      <c r="H433" s="663" t="s">
        <v>6605</v>
      </c>
      <c r="I433" s="665">
        <v>108.3</v>
      </c>
      <c r="J433" s="665">
        <v>40</v>
      </c>
      <c r="K433" s="666">
        <v>4331.8</v>
      </c>
    </row>
    <row r="434" spans="1:11" ht="14.4" customHeight="1" x14ac:dyDescent="0.3">
      <c r="A434" s="661" t="s">
        <v>574</v>
      </c>
      <c r="B434" s="662" t="s">
        <v>575</v>
      </c>
      <c r="C434" s="663" t="s">
        <v>588</v>
      </c>
      <c r="D434" s="664" t="s">
        <v>4209</v>
      </c>
      <c r="E434" s="663" t="s">
        <v>7626</v>
      </c>
      <c r="F434" s="664" t="s">
        <v>7627</v>
      </c>
      <c r="G434" s="663" t="s">
        <v>6604</v>
      </c>
      <c r="H434" s="663" t="s">
        <v>6606</v>
      </c>
      <c r="I434" s="665">
        <v>108.3</v>
      </c>
      <c r="J434" s="665">
        <v>60</v>
      </c>
      <c r="K434" s="666">
        <v>6497.9</v>
      </c>
    </row>
    <row r="435" spans="1:11" ht="14.4" customHeight="1" x14ac:dyDescent="0.3">
      <c r="A435" s="661" t="s">
        <v>574</v>
      </c>
      <c r="B435" s="662" t="s">
        <v>575</v>
      </c>
      <c r="C435" s="663" t="s">
        <v>588</v>
      </c>
      <c r="D435" s="664" t="s">
        <v>4209</v>
      </c>
      <c r="E435" s="663" t="s">
        <v>7626</v>
      </c>
      <c r="F435" s="664" t="s">
        <v>7627</v>
      </c>
      <c r="G435" s="663" t="s">
        <v>6607</v>
      </c>
      <c r="H435" s="663" t="s">
        <v>6608</v>
      </c>
      <c r="I435" s="665">
        <v>61.105000000000011</v>
      </c>
      <c r="J435" s="665">
        <v>540</v>
      </c>
      <c r="K435" s="666">
        <v>32997.300000000003</v>
      </c>
    </row>
    <row r="436" spans="1:11" ht="14.4" customHeight="1" x14ac:dyDescent="0.3">
      <c r="A436" s="661" t="s">
        <v>574</v>
      </c>
      <c r="B436" s="662" t="s">
        <v>575</v>
      </c>
      <c r="C436" s="663" t="s">
        <v>588</v>
      </c>
      <c r="D436" s="664" t="s">
        <v>4209</v>
      </c>
      <c r="E436" s="663" t="s">
        <v>7626</v>
      </c>
      <c r="F436" s="664" t="s">
        <v>7627</v>
      </c>
      <c r="G436" s="663" t="s">
        <v>6262</v>
      </c>
      <c r="H436" s="663" t="s">
        <v>6263</v>
      </c>
      <c r="I436" s="665">
        <v>20.69</v>
      </c>
      <c r="J436" s="665">
        <v>2200</v>
      </c>
      <c r="K436" s="666">
        <v>45520.409999999989</v>
      </c>
    </row>
    <row r="437" spans="1:11" ht="14.4" customHeight="1" x14ac:dyDescent="0.3">
      <c r="A437" s="661" t="s">
        <v>574</v>
      </c>
      <c r="B437" s="662" t="s">
        <v>575</v>
      </c>
      <c r="C437" s="663" t="s">
        <v>588</v>
      </c>
      <c r="D437" s="664" t="s">
        <v>4209</v>
      </c>
      <c r="E437" s="663" t="s">
        <v>7626</v>
      </c>
      <c r="F437" s="664" t="s">
        <v>7627</v>
      </c>
      <c r="G437" s="663" t="s">
        <v>6264</v>
      </c>
      <c r="H437" s="663" t="s">
        <v>6609</v>
      </c>
      <c r="I437" s="665">
        <v>45.13</v>
      </c>
      <c r="J437" s="665">
        <v>20</v>
      </c>
      <c r="K437" s="666">
        <v>902.6</v>
      </c>
    </row>
    <row r="438" spans="1:11" ht="14.4" customHeight="1" x14ac:dyDescent="0.3">
      <c r="A438" s="661" t="s">
        <v>574</v>
      </c>
      <c r="B438" s="662" t="s">
        <v>575</v>
      </c>
      <c r="C438" s="663" t="s">
        <v>588</v>
      </c>
      <c r="D438" s="664" t="s">
        <v>4209</v>
      </c>
      <c r="E438" s="663" t="s">
        <v>7626</v>
      </c>
      <c r="F438" s="664" t="s">
        <v>7627</v>
      </c>
      <c r="G438" s="663" t="s">
        <v>6264</v>
      </c>
      <c r="H438" s="663" t="s">
        <v>6265</v>
      </c>
      <c r="I438" s="665">
        <v>45.98</v>
      </c>
      <c r="J438" s="665">
        <v>20</v>
      </c>
      <c r="K438" s="666">
        <v>919.6</v>
      </c>
    </row>
    <row r="439" spans="1:11" ht="14.4" customHeight="1" x14ac:dyDescent="0.3">
      <c r="A439" s="661" t="s">
        <v>574</v>
      </c>
      <c r="B439" s="662" t="s">
        <v>575</v>
      </c>
      <c r="C439" s="663" t="s">
        <v>588</v>
      </c>
      <c r="D439" s="664" t="s">
        <v>4209</v>
      </c>
      <c r="E439" s="663" t="s">
        <v>7626</v>
      </c>
      <c r="F439" s="664" t="s">
        <v>7627</v>
      </c>
      <c r="G439" s="663" t="s">
        <v>6610</v>
      </c>
      <c r="H439" s="663" t="s">
        <v>6611</v>
      </c>
      <c r="I439" s="665">
        <v>99.22</v>
      </c>
      <c r="J439" s="665">
        <v>10</v>
      </c>
      <c r="K439" s="666">
        <v>992.2</v>
      </c>
    </row>
    <row r="440" spans="1:11" ht="14.4" customHeight="1" x14ac:dyDescent="0.3">
      <c r="A440" s="661" t="s">
        <v>574</v>
      </c>
      <c r="B440" s="662" t="s">
        <v>575</v>
      </c>
      <c r="C440" s="663" t="s">
        <v>588</v>
      </c>
      <c r="D440" s="664" t="s">
        <v>4209</v>
      </c>
      <c r="E440" s="663" t="s">
        <v>7626</v>
      </c>
      <c r="F440" s="664" t="s">
        <v>7627</v>
      </c>
      <c r="G440" s="663" t="s">
        <v>6612</v>
      </c>
      <c r="H440" s="663" t="s">
        <v>6613</v>
      </c>
      <c r="I440" s="665">
        <v>646.75333333333333</v>
      </c>
      <c r="J440" s="665">
        <v>6</v>
      </c>
      <c r="K440" s="666">
        <v>3880.52</v>
      </c>
    </row>
    <row r="441" spans="1:11" ht="14.4" customHeight="1" x14ac:dyDescent="0.3">
      <c r="A441" s="661" t="s">
        <v>574</v>
      </c>
      <c r="B441" s="662" t="s">
        <v>575</v>
      </c>
      <c r="C441" s="663" t="s">
        <v>588</v>
      </c>
      <c r="D441" s="664" t="s">
        <v>4209</v>
      </c>
      <c r="E441" s="663" t="s">
        <v>7626</v>
      </c>
      <c r="F441" s="664" t="s">
        <v>7627</v>
      </c>
      <c r="G441" s="663" t="s">
        <v>6269</v>
      </c>
      <c r="H441" s="663" t="s">
        <v>6270</v>
      </c>
      <c r="I441" s="665">
        <v>2.7808333333333337</v>
      </c>
      <c r="J441" s="665">
        <v>7200</v>
      </c>
      <c r="K441" s="666">
        <v>20022</v>
      </c>
    </row>
    <row r="442" spans="1:11" ht="14.4" customHeight="1" x14ac:dyDescent="0.3">
      <c r="A442" s="661" t="s">
        <v>574</v>
      </c>
      <c r="B442" s="662" t="s">
        <v>575</v>
      </c>
      <c r="C442" s="663" t="s">
        <v>588</v>
      </c>
      <c r="D442" s="664" t="s">
        <v>4209</v>
      </c>
      <c r="E442" s="663" t="s">
        <v>7626</v>
      </c>
      <c r="F442" s="664" t="s">
        <v>7627</v>
      </c>
      <c r="G442" s="663" t="s">
        <v>6614</v>
      </c>
      <c r="H442" s="663" t="s">
        <v>6615</v>
      </c>
      <c r="I442" s="665">
        <v>107.73399999999999</v>
      </c>
      <c r="J442" s="665">
        <v>200</v>
      </c>
      <c r="K442" s="666">
        <v>21546.04</v>
      </c>
    </row>
    <row r="443" spans="1:11" ht="14.4" customHeight="1" x14ac:dyDescent="0.3">
      <c r="A443" s="661" t="s">
        <v>574</v>
      </c>
      <c r="B443" s="662" t="s">
        <v>575</v>
      </c>
      <c r="C443" s="663" t="s">
        <v>588</v>
      </c>
      <c r="D443" s="664" t="s">
        <v>4209</v>
      </c>
      <c r="E443" s="663" t="s">
        <v>7626</v>
      </c>
      <c r="F443" s="664" t="s">
        <v>7627</v>
      </c>
      <c r="G443" s="663" t="s">
        <v>6271</v>
      </c>
      <c r="H443" s="663" t="s">
        <v>6272</v>
      </c>
      <c r="I443" s="665">
        <v>199.26777777777775</v>
      </c>
      <c r="J443" s="665">
        <v>15</v>
      </c>
      <c r="K443" s="666">
        <v>2999.18</v>
      </c>
    </row>
    <row r="444" spans="1:11" ht="14.4" customHeight="1" x14ac:dyDescent="0.3">
      <c r="A444" s="661" t="s">
        <v>574</v>
      </c>
      <c r="B444" s="662" t="s">
        <v>575</v>
      </c>
      <c r="C444" s="663" t="s">
        <v>588</v>
      </c>
      <c r="D444" s="664" t="s">
        <v>4209</v>
      </c>
      <c r="E444" s="663" t="s">
        <v>7626</v>
      </c>
      <c r="F444" s="664" t="s">
        <v>7627</v>
      </c>
      <c r="G444" s="663" t="s">
        <v>6616</v>
      </c>
      <c r="H444" s="663" t="s">
        <v>6617</v>
      </c>
      <c r="I444" s="665">
        <v>105.27</v>
      </c>
      <c r="J444" s="665">
        <v>25</v>
      </c>
      <c r="K444" s="666">
        <v>2631.75</v>
      </c>
    </row>
    <row r="445" spans="1:11" ht="14.4" customHeight="1" x14ac:dyDescent="0.3">
      <c r="A445" s="661" t="s">
        <v>574</v>
      </c>
      <c r="B445" s="662" t="s">
        <v>575</v>
      </c>
      <c r="C445" s="663" t="s">
        <v>588</v>
      </c>
      <c r="D445" s="664" t="s">
        <v>4209</v>
      </c>
      <c r="E445" s="663" t="s">
        <v>7626</v>
      </c>
      <c r="F445" s="664" t="s">
        <v>7627</v>
      </c>
      <c r="G445" s="663" t="s">
        <v>6618</v>
      </c>
      <c r="H445" s="663" t="s">
        <v>6619</v>
      </c>
      <c r="I445" s="665">
        <v>16.385555555555555</v>
      </c>
      <c r="J445" s="665">
        <v>150</v>
      </c>
      <c r="K445" s="666">
        <v>2461.8000000000002</v>
      </c>
    </row>
    <row r="446" spans="1:11" ht="14.4" customHeight="1" x14ac:dyDescent="0.3">
      <c r="A446" s="661" t="s">
        <v>574</v>
      </c>
      <c r="B446" s="662" t="s">
        <v>575</v>
      </c>
      <c r="C446" s="663" t="s">
        <v>588</v>
      </c>
      <c r="D446" s="664" t="s">
        <v>4209</v>
      </c>
      <c r="E446" s="663" t="s">
        <v>7626</v>
      </c>
      <c r="F446" s="664" t="s">
        <v>7627</v>
      </c>
      <c r="G446" s="663" t="s">
        <v>6620</v>
      </c>
      <c r="H446" s="663" t="s">
        <v>6621</v>
      </c>
      <c r="I446" s="665">
        <v>9.68</v>
      </c>
      <c r="J446" s="665">
        <v>50</v>
      </c>
      <c r="K446" s="666">
        <v>484</v>
      </c>
    </row>
    <row r="447" spans="1:11" ht="14.4" customHeight="1" x14ac:dyDescent="0.3">
      <c r="A447" s="661" t="s">
        <v>574</v>
      </c>
      <c r="B447" s="662" t="s">
        <v>575</v>
      </c>
      <c r="C447" s="663" t="s">
        <v>588</v>
      </c>
      <c r="D447" s="664" t="s">
        <v>4209</v>
      </c>
      <c r="E447" s="663" t="s">
        <v>7626</v>
      </c>
      <c r="F447" s="664" t="s">
        <v>7627</v>
      </c>
      <c r="G447" s="663" t="s">
        <v>6277</v>
      </c>
      <c r="H447" s="663" t="s">
        <v>6278</v>
      </c>
      <c r="I447" s="665">
        <v>26.02</v>
      </c>
      <c r="J447" s="665">
        <v>160</v>
      </c>
      <c r="K447" s="666">
        <v>4163.2</v>
      </c>
    </row>
    <row r="448" spans="1:11" ht="14.4" customHeight="1" x14ac:dyDescent="0.3">
      <c r="A448" s="661" t="s">
        <v>574</v>
      </c>
      <c r="B448" s="662" t="s">
        <v>575</v>
      </c>
      <c r="C448" s="663" t="s">
        <v>588</v>
      </c>
      <c r="D448" s="664" t="s">
        <v>4209</v>
      </c>
      <c r="E448" s="663" t="s">
        <v>7626</v>
      </c>
      <c r="F448" s="664" t="s">
        <v>7627</v>
      </c>
      <c r="G448" s="663" t="s">
        <v>6277</v>
      </c>
      <c r="H448" s="663" t="s">
        <v>6279</v>
      </c>
      <c r="I448" s="665">
        <v>26.016250000000003</v>
      </c>
      <c r="J448" s="665">
        <v>580</v>
      </c>
      <c r="K448" s="666">
        <v>15089</v>
      </c>
    </row>
    <row r="449" spans="1:11" ht="14.4" customHeight="1" x14ac:dyDescent="0.3">
      <c r="A449" s="661" t="s">
        <v>574</v>
      </c>
      <c r="B449" s="662" t="s">
        <v>575</v>
      </c>
      <c r="C449" s="663" t="s">
        <v>588</v>
      </c>
      <c r="D449" s="664" t="s">
        <v>4209</v>
      </c>
      <c r="E449" s="663" t="s">
        <v>7626</v>
      </c>
      <c r="F449" s="664" t="s">
        <v>7627</v>
      </c>
      <c r="G449" s="663" t="s">
        <v>6282</v>
      </c>
      <c r="H449" s="663" t="s">
        <v>6283</v>
      </c>
      <c r="I449" s="665">
        <v>1.9828571428571427</v>
      </c>
      <c r="J449" s="665">
        <v>3150</v>
      </c>
      <c r="K449" s="666">
        <v>6245</v>
      </c>
    </row>
    <row r="450" spans="1:11" ht="14.4" customHeight="1" x14ac:dyDescent="0.3">
      <c r="A450" s="661" t="s">
        <v>574</v>
      </c>
      <c r="B450" s="662" t="s">
        <v>575</v>
      </c>
      <c r="C450" s="663" t="s">
        <v>588</v>
      </c>
      <c r="D450" s="664" t="s">
        <v>4209</v>
      </c>
      <c r="E450" s="663" t="s">
        <v>7626</v>
      </c>
      <c r="F450" s="664" t="s">
        <v>7627</v>
      </c>
      <c r="G450" s="663" t="s">
        <v>6284</v>
      </c>
      <c r="H450" s="663" t="s">
        <v>6285</v>
      </c>
      <c r="I450" s="665">
        <v>1.9750000000000003</v>
      </c>
      <c r="J450" s="665">
        <v>400</v>
      </c>
      <c r="K450" s="666">
        <v>791</v>
      </c>
    </row>
    <row r="451" spans="1:11" ht="14.4" customHeight="1" x14ac:dyDescent="0.3">
      <c r="A451" s="661" t="s">
        <v>574</v>
      </c>
      <c r="B451" s="662" t="s">
        <v>575</v>
      </c>
      <c r="C451" s="663" t="s">
        <v>588</v>
      </c>
      <c r="D451" s="664" t="s">
        <v>4209</v>
      </c>
      <c r="E451" s="663" t="s">
        <v>7626</v>
      </c>
      <c r="F451" s="664" t="s">
        <v>7627</v>
      </c>
      <c r="G451" s="663" t="s">
        <v>6622</v>
      </c>
      <c r="H451" s="663" t="s">
        <v>6623</v>
      </c>
      <c r="I451" s="665">
        <v>2.0299999999999998</v>
      </c>
      <c r="J451" s="665">
        <v>0</v>
      </c>
      <c r="K451" s="666">
        <v>0</v>
      </c>
    </row>
    <row r="452" spans="1:11" ht="14.4" customHeight="1" x14ac:dyDescent="0.3">
      <c r="A452" s="661" t="s">
        <v>574</v>
      </c>
      <c r="B452" s="662" t="s">
        <v>575</v>
      </c>
      <c r="C452" s="663" t="s">
        <v>588</v>
      </c>
      <c r="D452" s="664" t="s">
        <v>4209</v>
      </c>
      <c r="E452" s="663" t="s">
        <v>7626</v>
      </c>
      <c r="F452" s="664" t="s">
        <v>7627</v>
      </c>
      <c r="G452" s="663" t="s">
        <v>6286</v>
      </c>
      <c r="H452" s="663" t="s">
        <v>6287</v>
      </c>
      <c r="I452" s="665">
        <v>3.0975000000000001</v>
      </c>
      <c r="J452" s="665">
        <v>550</v>
      </c>
      <c r="K452" s="666">
        <v>1703.5</v>
      </c>
    </row>
    <row r="453" spans="1:11" ht="14.4" customHeight="1" x14ac:dyDescent="0.3">
      <c r="A453" s="661" t="s">
        <v>574</v>
      </c>
      <c r="B453" s="662" t="s">
        <v>575</v>
      </c>
      <c r="C453" s="663" t="s">
        <v>588</v>
      </c>
      <c r="D453" s="664" t="s">
        <v>4209</v>
      </c>
      <c r="E453" s="663" t="s">
        <v>7626</v>
      </c>
      <c r="F453" s="664" t="s">
        <v>7627</v>
      </c>
      <c r="G453" s="663" t="s">
        <v>6288</v>
      </c>
      <c r="H453" s="663" t="s">
        <v>6289</v>
      </c>
      <c r="I453" s="665">
        <v>1.9233333333333331</v>
      </c>
      <c r="J453" s="665">
        <v>150</v>
      </c>
      <c r="K453" s="666">
        <v>288.5</v>
      </c>
    </row>
    <row r="454" spans="1:11" ht="14.4" customHeight="1" x14ac:dyDescent="0.3">
      <c r="A454" s="661" t="s">
        <v>574</v>
      </c>
      <c r="B454" s="662" t="s">
        <v>575</v>
      </c>
      <c r="C454" s="663" t="s">
        <v>588</v>
      </c>
      <c r="D454" s="664" t="s">
        <v>4209</v>
      </c>
      <c r="E454" s="663" t="s">
        <v>7626</v>
      </c>
      <c r="F454" s="664" t="s">
        <v>7627</v>
      </c>
      <c r="G454" s="663" t="s">
        <v>6290</v>
      </c>
      <c r="H454" s="663" t="s">
        <v>6291</v>
      </c>
      <c r="I454" s="665">
        <v>1.0666666666666666E-2</v>
      </c>
      <c r="J454" s="665">
        <v>4300</v>
      </c>
      <c r="K454" s="666">
        <v>44</v>
      </c>
    </row>
    <row r="455" spans="1:11" ht="14.4" customHeight="1" x14ac:dyDescent="0.3">
      <c r="A455" s="661" t="s">
        <v>574</v>
      </c>
      <c r="B455" s="662" t="s">
        <v>575</v>
      </c>
      <c r="C455" s="663" t="s">
        <v>588</v>
      </c>
      <c r="D455" s="664" t="s">
        <v>4209</v>
      </c>
      <c r="E455" s="663" t="s">
        <v>7626</v>
      </c>
      <c r="F455" s="664" t="s">
        <v>7627</v>
      </c>
      <c r="G455" s="663" t="s">
        <v>6624</v>
      </c>
      <c r="H455" s="663" t="s">
        <v>6625</v>
      </c>
      <c r="I455" s="665">
        <v>2.0474999999999999</v>
      </c>
      <c r="J455" s="665">
        <v>400</v>
      </c>
      <c r="K455" s="666">
        <v>819</v>
      </c>
    </row>
    <row r="456" spans="1:11" ht="14.4" customHeight="1" x14ac:dyDescent="0.3">
      <c r="A456" s="661" t="s">
        <v>574</v>
      </c>
      <c r="B456" s="662" t="s">
        <v>575</v>
      </c>
      <c r="C456" s="663" t="s">
        <v>588</v>
      </c>
      <c r="D456" s="664" t="s">
        <v>4209</v>
      </c>
      <c r="E456" s="663" t="s">
        <v>7626</v>
      </c>
      <c r="F456" s="664" t="s">
        <v>7627</v>
      </c>
      <c r="G456" s="663" t="s">
        <v>6292</v>
      </c>
      <c r="H456" s="663" t="s">
        <v>6293</v>
      </c>
      <c r="I456" s="665">
        <v>3.01</v>
      </c>
      <c r="J456" s="665">
        <v>650</v>
      </c>
      <c r="K456" s="666">
        <v>1956.5</v>
      </c>
    </row>
    <row r="457" spans="1:11" ht="14.4" customHeight="1" x14ac:dyDescent="0.3">
      <c r="A457" s="661" t="s">
        <v>574</v>
      </c>
      <c r="B457" s="662" t="s">
        <v>575</v>
      </c>
      <c r="C457" s="663" t="s">
        <v>588</v>
      </c>
      <c r="D457" s="664" t="s">
        <v>4209</v>
      </c>
      <c r="E457" s="663" t="s">
        <v>7626</v>
      </c>
      <c r="F457" s="664" t="s">
        <v>7627</v>
      </c>
      <c r="G457" s="663" t="s">
        <v>6294</v>
      </c>
      <c r="H457" s="663" t="s">
        <v>6295</v>
      </c>
      <c r="I457" s="665">
        <v>2.165</v>
      </c>
      <c r="J457" s="665">
        <v>350</v>
      </c>
      <c r="K457" s="666">
        <v>758</v>
      </c>
    </row>
    <row r="458" spans="1:11" ht="14.4" customHeight="1" x14ac:dyDescent="0.3">
      <c r="A458" s="661" t="s">
        <v>574</v>
      </c>
      <c r="B458" s="662" t="s">
        <v>575</v>
      </c>
      <c r="C458" s="663" t="s">
        <v>588</v>
      </c>
      <c r="D458" s="664" t="s">
        <v>4209</v>
      </c>
      <c r="E458" s="663" t="s">
        <v>7626</v>
      </c>
      <c r="F458" s="664" t="s">
        <v>7627</v>
      </c>
      <c r="G458" s="663" t="s">
        <v>6294</v>
      </c>
      <c r="H458" s="663" t="s">
        <v>6296</v>
      </c>
      <c r="I458" s="665">
        <v>2.165</v>
      </c>
      <c r="J458" s="665">
        <v>600</v>
      </c>
      <c r="K458" s="666">
        <v>1299</v>
      </c>
    </row>
    <row r="459" spans="1:11" ht="14.4" customHeight="1" x14ac:dyDescent="0.3">
      <c r="A459" s="661" t="s">
        <v>574</v>
      </c>
      <c r="B459" s="662" t="s">
        <v>575</v>
      </c>
      <c r="C459" s="663" t="s">
        <v>588</v>
      </c>
      <c r="D459" s="664" t="s">
        <v>4209</v>
      </c>
      <c r="E459" s="663" t="s">
        <v>7626</v>
      </c>
      <c r="F459" s="664" t="s">
        <v>7627</v>
      </c>
      <c r="G459" s="663" t="s">
        <v>6626</v>
      </c>
      <c r="H459" s="663" t="s">
        <v>6627</v>
      </c>
      <c r="I459" s="665">
        <v>2.624166666666667</v>
      </c>
      <c r="J459" s="665">
        <v>1450</v>
      </c>
      <c r="K459" s="666">
        <v>3811.5</v>
      </c>
    </row>
    <row r="460" spans="1:11" ht="14.4" customHeight="1" x14ac:dyDescent="0.3">
      <c r="A460" s="661" t="s">
        <v>574</v>
      </c>
      <c r="B460" s="662" t="s">
        <v>575</v>
      </c>
      <c r="C460" s="663" t="s">
        <v>588</v>
      </c>
      <c r="D460" s="664" t="s">
        <v>4209</v>
      </c>
      <c r="E460" s="663" t="s">
        <v>7626</v>
      </c>
      <c r="F460" s="664" t="s">
        <v>7627</v>
      </c>
      <c r="G460" s="663" t="s">
        <v>6628</v>
      </c>
      <c r="H460" s="663" t="s">
        <v>6629</v>
      </c>
      <c r="I460" s="665">
        <v>4.24</v>
      </c>
      <c r="J460" s="665">
        <v>20</v>
      </c>
      <c r="K460" s="666">
        <v>84.8</v>
      </c>
    </row>
    <row r="461" spans="1:11" ht="14.4" customHeight="1" x14ac:dyDescent="0.3">
      <c r="A461" s="661" t="s">
        <v>574</v>
      </c>
      <c r="B461" s="662" t="s">
        <v>575</v>
      </c>
      <c r="C461" s="663" t="s">
        <v>588</v>
      </c>
      <c r="D461" s="664" t="s">
        <v>4209</v>
      </c>
      <c r="E461" s="663" t="s">
        <v>7626</v>
      </c>
      <c r="F461" s="664" t="s">
        <v>7627</v>
      </c>
      <c r="G461" s="663" t="s">
        <v>6628</v>
      </c>
      <c r="H461" s="663" t="s">
        <v>6630</v>
      </c>
      <c r="I461" s="665">
        <v>3.99</v>
      </c>
      <c r="J461" s="665">
        <v>20</v>
      </c>
      <c r="K461" s="666">
        <v>79.8</v>
      </c>
    </row>
    <row r="462" spans="1:11" ht="14.4" customHeight="1" x14ac:dyDescent="0.3">
      <c r="A462" s="661" t="s">
        <v>574</v>
      </c>
      <c r="B462" s="662" t="s">
        <v>575</v>
      </c>
      <c r="C462" s="663" t="s">
        <v>588</v>
      </c>
      <c r="D462" s="664" t="s">
        <v>4209</v>
      </c>
      <c r="E462" s="663" t="s">
        <v>7626</v>
      </c>
      <c r="F462" s="664" t="s">
        <v>7627</v>
      </c>
      <c r="G462" s="663" t="s">
        <v>6631</v>
      </c>
      <c r="H462" s="663" t="s">
        <v>6632</v>
      </c>
      <c r="I462" s="665">
        <v>133.1</v>
      </c>
      <c r="J462" s="665">
        <v>20</v>
      </c>
      <c r="K462" s="666">
        <v>2662</v>
      </c>
    </row>
    <row r="463" spans="1:11" ht="14.4" customHeight="1" x14ac:dyDescent="0.3">
      <c r="A463" s="661" t="s">
        <v>574</v>
      </c>
      <c r="B463" s="662" t="s">
        <v>575</v>
      </c>
      <c r="C463" s="663" t="s">
        <v>588</v>
      </c>
      <c r="D463" s="664" t="s">
        <v>4209</v>
      </c>
      <c r="E463" s="663" t="s">
        <v>7626</v>
      </c>
      <c r="F463" s="664" t="s">
        <v>7627</v>
      </c>
      <c r="G463" s="663" t="s">
        <v>6297</v>
      </c>
      <c r="H463" s="663" t="s">
        <v>6298</v>
      </c>
      <c r="I463" s="665">
        <v>14.651000000000002</v>
      </c>
      <c r="J463" s="665">
        <v>1300</v>
      </c>
      <c r="K463" s="666">
        <v>19049.16</v>
      </c>
    </row>
    <row r="464" spans="1:11" ht="14.4" customHeight="1" x14ac:dyDescent="0.3">
      <c r="A464" s="661" t="s">
        <v>574</v>
      </c>
      <c r="B464" s="662" t="s">
        <v>575</v>
      </c>
      <c r="C464" s="663" t="s">
        <v>588</v>
      </c>
      <c r="D464" s="664" t="s">
        <v>4209</v>
      </c>
      <c r="E464" s="663" t="s">
        <v>7626</v>
      </c>
      <c r="F464" s="664" t="s">
        <v>7627</v>
      </c>
      <c r="G464" s="663" t="s">
        <v>6299</v>
      </c>
      <c r="H464" s="663" t="s">
        <v>6300</v>
      </c>
      <c r="I464" s="665">
        <v>7.1599999999999975</v>
      </c>
      <c r="J464" s="665">
        <v>4400</v>
      </c>
      <c r="K464" s="666">
        <v>31492.71</v>
      </c>
    </row>
    <row r="465" spans="1:11" ht="14.4" customHeight="1" x14ac:dyDescent="0.3">
      <c r="A465" s="661" t="s">
        <v>574</v>
      </c>
      <c r="B465" s="662" t="s">
        <v>575</v>
      </c>
      <c r="C465" s="663" t="s">
        <v>588</v>
      </c>
      <c r="D465" s="664" t="s">
        <v>4209</v>
      </c>
      <c r="E465" s="663" t="s">
        <v>7626</v>
      </c>
      <c r="F465" s="664" t="s">
        <v>7627</v>
      </c>
      <c r="G465" s="663" t="s">
        <v>6301</v>
      </c>
      <c r="H465" s="663" t="s">
        <v>6302</v>
      </c>
      <c r="I465" s="665">
        <v>878.46</v>
      </c>
      <c r="J465" s="665">
        <v>20</v>
      </c>
      <c r="K465" s="666">
        <v>17569.2</v>
      </c>
    </row>
    <row r="466" spans="1:11" ht="14.4" customHeight="1" x14ac:dyDescent="0.3">
      <c r="A466" s="661" t="s">
        <v>574</v>
      </c>
      <c r="B466" s="662" t="s">
        <v>575</v>
      </c>
      <c r="C466" s="663" t="s">
        <v>588</v>
      </c>
      <c r="D466" s="664" t="s">
        <v>4209</v>
      </c>
      <c r="E466" s="663" t="s">
        <v>7626</v>
      </c>
      <c r="F466" s="664" t="s">
        <v>7627</v>
      </c>
      <c r="G466" s="663" t="s">
        <v>6305</v>
      </c>
      <c r="H466" s="663" t="s">
        <v>6306</v>
      </c>
      <c r="I466" s="665">
        <v>2.1778571428571425</v>
      </c>
      <c r="J466" s="665">
        <v>2800</v>
      </c>
      <c r="K466" s="666">
        <v>6097.95</v>
      </c>
    </row>
    <row r="467" spans="1:11" ht="14.4" customHeight="1" x14ac:dyDescent="0.3">
      <c r="A467" s="661" t="s">
        <v>574</v>
      </c>
      <c r="B467" s="662" t="s">
        <v>575</v>
      </c>
      <c r="C467" s="663" t="s">
        <v>588</v>
      </c>
      <c r="D467" s="664" t="s">
        <v>4209</v>
      </c>
      <c r="E467" s="663" t="s">
        <v>7626</v>
      </c>
      <c r="F467" s="664" t="s">
        <v>7627</v>
      </c>
      <c r="G467" s="663" t="s">
        <v>6307</v>
      </c>
      <c r="H467" s="663" t="s">
        <v>6308</v>
      </c>
      <c r="I467" s="665">
        <v>2.8550000000000004</v>
      </c>
      <c r="J467" s="665">
        <v>1980</v>
      </c>
      <c r="K467" s="666">
        <v>5653.96</v>
      </c>
    </row>
    <row r="468" spans="1:11" ht="14.4" customHeight="1" x14ac:dyDescent="0.3">
      <c r="A468" s="661" t="s">
        <v>574</v>
      </c>
      <c r="B468" s="662" t="s">
        <v>575</v>
      </c>
      <c r="C468" s="663" t="s">
        <v>588</v>
      </c>
      <c r="D468" s="664" t="s">
        <v>4209</v>
      </c>
      <c r="E468" s="663" t="s">
        <v>7626</v>
      </c>
      <c r="F468" s="664" t="s">
        <v>7627</v>
      </c>
      <c r="G468" s="663" t="s">
        <v>6633</v>
      </c>
      <c r="H468" s="663" t="s">
        <v>6634</v>
      </c>
      <c r="I468" s="665">
        <v>1249.6600000000001</v>
      </c>
      <c r="J468" s="665">
        <v>24</v>
      </c>
      <c r="K468" s="666">
        <v>29991.88</v>
      </c>
    </row>
    <row r="469" spans="1:11" ht="14.4" customHeight="1" x14ac:dyDescent="0.3">
      <c r="A469" s="661" t="s">
        <v>574</v>
      </c>
      <c r="B469" s="662" t="s">
        <v>575</v>
      </c>
      <c r="C469" s="663" t="s">
        <v>588</v>
      </c>
      <c r="D469" s="664" t="s">
        <v>4209</v>
      </c>
      <c r="E469" s="663" t="s">
        <v>7626</v>
      </c>
      <c r="F469" s="664" t="s">
        <v>7627</v>
      </c>
      <c r="G469" s="663" t="s">
        <v>6635</v>
      </c>
      <c r="H469" s="663" t="s">
        <v>6636</v>
      </c>
      <c r="I469" s="665">
        <v>389.3175</v>
      </c>
      <c r="J469" s="665">
        <v>23</v>
      </c>
      <c r="K469" s="666">
        <v>8918.91</v>
      </c>
    </row>
    <row r="470" spans="1:11" ht="14.4" customHeight="1" x14ac:dyDescent="0.3">
      <c r="A470" s="661" t="s">
        <v>574</v>
      </c>
      <c r="B470" s="662" t="s">
        <v>575</v>
      </c>
      <c r="C470" s="663" t="s">
        <v>588</v>
      </c>
      <c r="D470" s="664" t="s">
        <v>4209</v>
      </c>
      <c r="E470" s="663" t="s">
        <v>7626</v>
      </c>
      <c r="F470" s="664" t="s">
        <v>7627</v>
      </c>
      <c r="G470" s="663" t="s">
        <v>6311</v>
      </c>
      <c r="H470" s="663" t="s">
        <v>6312</v>
      </c>
      <c r="I470" s="665">
        <v>21.226363636363633</v>
      </c>
      <c r="J470" s="665">
        <v>650</v>
      </c>
      <c r="K470" s="666">
        <v>13796.490000000002</v>
      </c>
    </row>
    <row r="471" spans="1:11" ht="14.4" customHeight="1" x14ac:dyDescent="0.3">
      <c r="A471" s="661" t="s">
        <v>574</v>
      </c>
      <c r="B471" s="662" t="s">
        <v>575</v>
      </c>
      <c r="C471" s="663" t="s">
        <v>588</v>
      </c>
      <c r="D471" s="664" t="s">
        <v>4209</v>
      </c>
      <c r="E471" s="663" t="s">
        <v>7626</v>
      </c>
      <c r="F471" s="664" t="s">
        <v>7627</v>
      </c>
      <c r="G471" s="663" t="s">
        <v>6637</v>
      </c>
      <c r="H471" s="663" t="s">
        <v>6638</v>
      </c>
      <c r="I471" s="665">
        <v>4022.04</v>
      </c>
      <c r="J471" s="665">
        <v>19</v>
      </c>
      <c r="K471" s="666">
        <v>76418.759999999995</v>
      </c>
    </row>
    <row r="472" spans="1:11" ht="14.4" customHeight="1" x14ac:dyDescent="0.3">
      <c r="A472" s="661" t="s">
        <v>574</v>
      </c>
      <c r="B472" s="662" t="s">
        <v>575</v>
      </c>
      <c r="C472" s="663" t="s">
        <v>588</v>
      </c>
      <c r="D472" s="664" t="s">
        <v>4209</v>
      </c>
      <c r="E472" s="663" t="s">
        <v>7626</v>
      </c>
      <c r="F472" s="664" t="s">
        <v>7627</v>
      </c>
      <c r="G472" s="663" t="s">
        <v>6320</v>
      </c>
      <c r="H472" s="663" t="s">
        <v>6321</v>
      </c>
      <c r="I472" s="665">
        <v>2.9033333333333338</v>
      </c>
      <c r="J472" s="665">
        <v>210</v>
      </c>
      <c r="K472" s="666">
        <v>610</v>
      </c>
    </row>
    <row r="473" spans="1:11" ht="14.4" customHeight="1" x14ac:dyDescent="0.3">
      <c r="A473" s="661" t="s">
        <v>574</v>
      </c>
      <c r="B473" s="662" t="s">
        <v>575</v>
      </c>
      <c r="C473" s="663" t="s">
        <v>588</v>
      </c>
      <c r="D473" s="664" t="s">
        <v>4209</v>
      </c>
      <c r="E473" s="663" t="s">
        <v>7626</v>
      </c>
      <c r="F473" s="664" t="s">
        <v>7627</v>
      </c>
      <c r="G473" s="663" t="s">
        <v>6639</v>
      </c>
      <c r="H473" s="663" t="s">
        <v>6640</v>
      </c>
      <c r="I473" s="665">
        <v>5.1316666666666668</v>
      </c>
      <c r="J473" s="665">
        <v>1220</v>
      </c>
      <c r="K473" s="666">
        <v>6261.8</v>
      </c>
    </row>
    <row r="474" spans="1:11" ht="14.4" customHeight="1" x14ac:dyDescent="0.3">
      <c r="A474" s="661" t="s">
        <v>574</v>
      </c>
      <c r="B474" s="662" t="s">
        <v>575</v>
      </c>
      <c r="C474" s="663" t="s">
        <v>588</v>
      </c>
      <c r="D474" s="664" t="s">
        <v>4209</v>
      </c>
      <c r="E474" s="663" t="s">
        <v>7626</v>
      </c>
      <c r="F474" s="664" t="s">
        <v>7627</v>
      </c>
      <c r="G474" s="663" t="s">
        <v>6641</v>
      </c>
      <c r="H474" s="663" t="s">
        <v>6642</v>
      </c>
      <c r="I474" s="665">
        <v>40.869230769230768</v>
      </c>
      <c r="J474" s="665">
        <v>268</v>
      </c>
      <c r="K474" s="666">
        <v>10952.799999999997</v>
      </c>
    </row>
    <row r="475" spans="1:11" ht="14.4" customHeight="1" x14ac:dyDescent="0.3">
      <c r="A475" s="661" t="s">
        <v>574</v>
      </c>
      <c r="B475" s="662" t="s">
        <v>575</v>
      </c>
      <c r="C475" s="663" t="s">
        <v>588</v>
      </c>
      <c r="D475" s="664" t="s">
        <v>4209</v>
      </c>
      <c r="E475" s="663" t="s">
        <v>7626</v>
      </c>
      <c r="F475" s="664" t="s">
        <v>7627</v>
      </c>
      <c r="G475" s="663" t="s">
        <v>6643</v>
      </c>
      <c r="H475" s="663" t="s">
        <v>6644</v>
      </c>
      <c r="I475" s="665">
        <v>7.9500000000000011</v>
      </c>
      <c r="J475" s="665">
        <v>2360</v>
      </c>
      <c r="K475" s="666">
        <v>18762</v>
      </c>
    </row>
    <row r="476" spans="1:11" ht="14.4" customHeight="1" x14ac:dyDescent="0.3">
      <c r="A476" s="661" t="s">
        <v>574</v>
      </c>
      <c r="B476" s="662" t="s">
        <v>575</v>
      </c>
      <c r="C476" s="663" t="s">
        <v>588</v>
      </c>
      <c r="D476" s="664" t="s">
        <v>4209</v>
      </c>
      <c r="E476" s="663" t="s">
        <v>7626</v>
      </c>
      <c r="F476" s="664" t="s">
        <v>7627</v>
      </c>
      <c r="G476" s="663" t="s">
        <v>6326</v>
      </c>
      <c r="H476" s="663" t="s">
        <v>6327</v>
      </c>
      <c r="I476" s="665">
        <v>127.04999999999997</v>
      </c>
      <c r="J476" s="665">
        <v>22</v>
      </c>
      <c r="K476" s="666">
        <v>2795.0999999999995</v>
      </c>
    </row>
    <row r="477" spans="1:11" ht="14.4" customHeight="1" x14ac:dyDescent="0.3">
      <c r="A477" s="661" t="s">
        <v>574</v>
      </c>
      <c r="B477" s="662" t="s">
        <v>575</v>
      </c>
      <c r="C477" s="663" t="s">
        <v>588</v>
      </c>
      <c r="D477" s="664" t="s">
        <v>4209</v>
      </c>
      <c r="E477" s="663" t="s">
        <v>7626</v>
      </c>
      <c r="F477" s="664" t="s">
        <v>7627</v>
      </c>
      <c r="G477" s="663" t="s">
        <v>6645</v>
      </c>
      <c r="H477" s="663" t="s">
        <v>6646</v>
      </c>
      <c r="I477" s="665">
        <v>22.300000000000008</v>
      </c>
      <c r="J477" s="665">
        <v>420</v>
      </c>
      <c r="K477" s="666">
        <v>9366.2400000000016</v>
      </c>
    </row>
    <row r="478" spans="1:11" ht="14.4" customHeight="1" x14ac:dyDescent="0.3">
      <c r="A478" s="661" t="s">
        <v>574</v>
      </c>
      <c r="B478" s="662" t="s">
        <v>575</v>
      </c>
      <c r="C478" s="663" t="s">
        <v>588</v>
      </c>
      <c r="D478" s="664" t="s">
        <v>4209</v>
      </c>
      <c r="E478" s="663" t="s">
        <v>7626</v>
      </c>
      <c r="F478" s="664" t="s">
        <v>7627</v>
      </c>
      <c r="G478" s="663" t="s">
        <v>6647</v>
      </c>
      <c r="H478" s="663" t="s">
        <v>6648</v>
      </c>
      <c r="I478" s="665">
        <v>13.120000000000001</v>
      </c>
      <c r="J478" s="665">
        <v>575</v>
      </c>
      <c r="K478" s="666">
        <v>7544.62</v>
      </c>
    </row>
    <row r="479" spans="1:11" ht="14.4" customHeight="1" x14ac:dyDescent="0.3">
      <c r="A479" s="661" t="s">
        <v>574</v>
      </c>
      <c r="B479" s="662" t="s">
        <v>575</v>
      </c>
      <c r="C479" s="663" t="s">
        <v>588</v>
      </c>
      <c r="D479" s="664" t="s">
        <v>4209</v>
      </c>
      <c r="E479" s="663" t="s">
        <v>7626</v>
      </c>
      <c r="F479" s="664" t="s">
        <v>7627</v>
      </c>
      <c r="G479" s="663" t="s">
        <v>6647</v>
      </c>
      <c r="H479" s="663" t="s">
        <v>6649</v>
      </c>
      <c r="I479" s="665">
        <v>13.12</v>
      </c>
      <c r="J479" s="665">
        <v>150</v>
      </c>
      <c r="K479" s="666">
        <v>1968.08</v>
      </c>
    </row>
    <row r="480" spans="1:11" ht="14.4" customHeight="1" x14ac:dyDescent="0.3">
      <c r="A480" s="661" t="s">
        <v>574</v>
      </c>
      <c r="B480" s="662" t="s">
        <v>575</v>
      </c>
      <c r="C480" s="663" t="s">
        <v>588</v>
      </c>
      <c r="D480" s="664" t="s">
        <v>4209</v>
      </c>
      <c r="E480" s="663" t="s">
        <v>7626</v>
      </c>
      <c r="F480" s="664" t="s">
        <v>7627</v>
      </c>
      <c r="G480" s="663" t="s">
        <v>6650</v>
      </c>
      <c r="H480" s="663" t="s">
        <v>6651</v>
      </c>
      <c r="I480" s="665">
        <v>23.146666666666665</v>
      </c>
      <c r="J480" s="665">
        <v>150</v>
      </c>
      <c r="K480" s="666">
        <v>3472.23</v>
      </c>
    </row>
    <row r="481" spans="1:11" ht="14.4" customHeight="1" x14ac:dyDescent="0.3">
      <c r="A481" s="661" t="s">
        <v>574</v>
      </c>
      <c r="B481" s="662" t="s">
        <v>575</v>
      </c>
      <c r="C481" s="663" t="s">
        <v>588</v>
      </c>
      <c r="D481" s="664" t="s">
        <v>4209</v>
      </c>
      <c r="E481" s="663" t="s">
        <v>7626</v>
      </c>
      <c r="F481" s="664" t="s">
        <v>7627</v>
      </c>
      <c r="G481" s="663" t="s">
        <v>6330</v>
      </c>
      <c r="H481" s="663" t="s">
        <v>6331</v>
      </c>
      <c r="I481" s="665">
        <v>84.909999999999982</v>
      </c>
      <c r="J481" s="665">
        <v>780</v>
      </c>
      <c r="K481" s="666">
        <v>66227.94</v>
      </c>
    </row>
    <row r="482" spans="1:11" ht="14.4" customHeight="1" x14ac:dyDescent="0.3">
      <c r="A482" s="661" t="s">
        <v>574</v>
      </c>
      <c r="B482" s="662" t="s">
        <v>575</v>
      </c>
      <c r="C482" s="663" t="s">
        <v>588</v>
      </c>
      <c r="D482" s="664" t="s">
        <v>4209</v>
      </c>
      <c r="E482" s="663" t="s">
        <v>7626</v>
      </c>
      <c r="F482" s="664" t="s">
        <v>7627</v>
      </c>
      <c r="G482" s="663" t="s">
        <v>6332</v>
      </c>
      <c r="H482" s="663" t="s">
        <v>6333</v>
      </c>
      <c r="I482" s="665">
        <v>17.98</v>
      </c>
      <c r="J482" s="665">
        <v>100</v>
      </c>
      <c r="K482" s="666">
        <v>1798</v>
      </c>
    </row>
    <row r="483" spans="1:11" ht="14.4" customHeight="1" x14ac:dyDescent="0.3">
      <c r="A483" s="661" t="s">
        <v>574</v>
      </c>
      <c r="B483" s="662" t="s">
        <v>575</v>
      </c>
      <c r="C483" s="663" t="s">
        <v>588</v>
      </c>
      <c r="D483" s="664" t="s">
        <v>4209</v>
      </c>
      <c r="E483" s="663" t="s">
        <v>7626</v>
      </c>
      <c r="F483" s="664" t="s">
        <v>7627</v>
      </c>
      <c r="G483" s="663" t="s">
        <v>6652</v>
      </c>
      <c r="H483" s="663" t="s">
        <v>6653</v>
      </c>
      <c r="I483" s="665">
        <v>17.98</v>
      </c>
      <c r="J483" s="665">
        <v>100</v>
      </c>
      <c r="K483" s="666">
        <v>1798</v>
      </c>
    </row>
    <row r="484" spans="1:11" ht="14.4" customHeight="1" x14ac:dyDescent="0.3">
      <c r="A484" s="661" t="s">
        <v>574</v>
      </c>
      <c r="B484" s="662" t="s">
        <v>575</v>
      </c>
      <c r="C484" s="663" t="s">
        <v>588</v>
      </c>
      <c r="D484" s="664" t="s">
        <v>4209</v>
      </c>
      <c r="E484" s="663" t="s">
        <v>7626</v>
      </c>
      <c r="F484" s="664" t="s">
        <v>7627</v>
      </c>
      <c r="G484" s="663" t="s">
        <v>6654</v>
      </c>
      <c r="H484" s="663" t="s">
        <v>6655</v>
      </c>
      <c r="I484" s="665">
        <v>148.55999999999997</v>
      </c>
      <c r="J484" s="665">
        <v>855</v>
      </c>
      <c r="K484" s="666">
        <v>127020.05</v>
      </c>
    </row>
    <row r="485" spans="1:11" ht="14.4" customHeight="1" x14ac:dyDescent="0.3">
      <c r="A485" s="661" t="s">
        <v>574</v>
      </c>
      <c r="B485" s="662" t="s">
        <v>575</v>
      </c>
      <c r="C485" s="663" t="s">
        <v>588</v>
      </c>
      <c r="D485" s="664" t="s">
        <v>4209</v>
      </c>
      <c r="E485" s="663" t="s">
        <v>7626</v>
      </c>
      <c r="F485" s="664" t="s">
        <v>7627</v>
      </c>
      <c r="G485" s="663" t="s">
        <v>6656</v>
      </c>
      <c r="H485" s="663" t="s">
        <v>6657</v>
      </c>
      <c r="I485" s="665">
        <v>123.18</v>
      </c>
      <c r="J485" s="665">
        <v>100</v>
      </c>
      <c r="K485" s="666">
        <v>12317.8</v>
      </c>
    </row>
    <row r="486" spans="1:11" ht="14.4" customHeight="1" x14ac:dyDescent="0.3">
      <c r="A486" s="661" t="s">
        <v>574</v>
      </c>
      <c r="B486" s="662" t="s">
        <v>575</v>
      </c>
      <c r="C486" s="663" t="s">
        <v>588</v>
      </c>
      <c r="D486" s="664" t="s">
        <v>4209</v>
      </c>
      <c r="E486" s="663" t="s">
        <v>7626</v>
      </c>
      <c r="F486" s="664" t="s">
        <v>7627</v>
      </c>
      <c r="G486" s="663" t="s">
        <v>6656</v>
      </c>
      <c r="H486" s="663" t="s">
        <v>6658</v>
      </c>
      <c r="I486" s="665">
        <v>123.18</v>
      </c>
      <c r="J486" s="665">
        <v>200</v>
      </c>
      <c r="K486" s="666">
        <v>24635.699999999997</v>
      </c>
    </row>
    <row r="487" spans="1:11" ht="14.4" customHeight="1" x14ac:dyDescent="0.3">
      <c r="A487" s="661" t="s">
        <v>574</v>
      </c>
      <c r="B487" s="662" t="s">
        <v>575</v>
      </c>
      <c r="C487" s="663" t="s">
        <v>588</v>
      </c>
      <c r="D487" s="664" t="s">
        <v>4209</v>
      </c>
      <c r="E487" s="663" t="s">
        <v>7626</v>
      </c>
      <c r="F487" s="664" t="s">
        <v>7627</v>
      </c>
      <c r="G487" s="663" t="s">
        <v>6338</v>
      </c>
      <c r="H487" s="663" t="s">
        <v>6339</v>
      </c>
      <c r="I487" s="665">
        <v>15.006666666666666</v>
      </c>
      <c r="J487" s="665">
        <v>480</v>
      </c>
      <c r="K487" s="666">
        <v>7203</v>
      </c>
    </row>
    <row r="488" spans="1:11" ht="14.4" customHeight="1" x14ac:dyDescent="0.3">
      <c r="A488" s="661" t="s">
        <v>574</v>
      </c>
      <c r="B488" s="662" t="s">
        <v>575</v>
      </c>
      <c r="C488" s="663" t="s">
        <v>588</v>
      </c>
      <c r="D488" s="664" t="s">
        <v>4209</v>
      </c>
      <c r="E488" s="663" t="s">
        <v>7626</v>
      </c>
      <c r="F488" s="664" t="s">
        <v>7627</v>
      </c>
      <c r="G488" s="663" t="s">
        <v>6659</v>
      </c>
      <c r="H488" s="663" t="s">
        <v>6660</v>
      </c>
      <c r="I488" s="665">
        <v>17.98</v>
      </c>
      <c r="J488" s="665">
        <v>50</v>
      </c>
      <c r="K488" s="666">
        <v>899.03</v>
      </c>
    </row>
    <row r="489" spans="1:11" ht="14.4" customHeight="1" x14ac:dyDescent="0.3">
      <c r="A489" s="661" t="s">
        <v>574</v>
      </c>
      <c r="B489" s="662" t="s">
        <v>575</v>
      </c>
      <c r="C489" s="663" t="s">
        <v>588</v>
      </c>
      <c r="D489" s="664" t="s">
        <v>4209</v>
      </c>
      <c r="E489" s="663" t="s">
        <v>7626</v>
      </c>
      <c r="F489" s="664" t="s">
        <v>7627</v>
      </c>
      <c r="G489" s="663" t="s">
        <v>6340</v>
      </c>
      <c r="H489" s="663" t="s">
        <v>6341</v>
      </c>
      <c r="I489" s="665">
        <v>12.1</v>
      </c>
      <c r="J489" s="665">
        <v>10</v>
      </c>
      <c r="K489" s="666">
        <v>121</v>
      </c>
    </row>
    <row r="490" spans="1:11" ht="14.4" customHeight="1" x14ac:dyDescent="0.3">
      <c r="A490" s="661" t="s">
        <v>574</v>
      </c>
      <c r="B490" s="662" t="s">
        <v>575</v>
      </c>
      <c r="C490" s="663" t="s">
        <v>588</v>
      </c>
      <c r="D490" s="664" t="s">
        <v>4209</v>
      </c>
      <c r="E490" s="663" t="s">
        <v>7626</v>
      </c>
      <c r="F490" s="664" t="s">
        <v>7627</v>
      </c>
      <c r="G490" s="663" t="s">
        <v>6661</v>
      </c>
      <c r="H490" s="663" t="s">
        <v>6662</v>
      </c>
      <c r="I490" s="665">
        <v>8.9500000000000011</v>
      </c>
      <c r="J490" s="665">
        <v>6200</v>
      </c>
      <c r="K490" s="666">
        <v>55490</v>
      </c>
    </row>
    <row r="491" spans="1:11" ht="14.4" customHeight="1" x14ac:dyDescent="0.3">
      <c r="A491" s="661" t="s">
        <v>574</v>
      </c>
      <c r="B491" s="662" t="s">
        <v>575</v>
      </c>
      <c r="C491" s="663" t="s">
        <v>588</v>
      </c>
      <c r="D491" s="664" t="s">
        <v>4209</v>
      </c>
      <c r="E491" s="663" t="s">
        <v>7626</v>
      </c>
      <c r="F491" s="664" t="s">
        <v>7627</v>
      </c>
      <c r="G491" s="663" t="s">
        <v>6663</v>
      </c>
      <c r="H491" s="663" t="s">
        <v>6664</v>
      </c>
      <c r="I491" s="665">
        <v>32.9</v>
      </c>
      <c r="J491" s="665">
        <v>90</v>
      </c>
      <c r="K491" s="666">
        <v>2960.98</v>
      </c>
    </row>
    <row r="492" spans="1:11" ht="14.4" customHeight="1" x14ac:dyDescent="0.3">
      <c r="A492" s="661" t="s">
        <v>574</v>
      </c>
      <c r="B492" s="662" t="s">
        <v>575</v>
      </c>
      <c r="C492" s="663" t="s">
        <v>588</v>
      </c>
      <c r="D492" s="664" t="s">
        <v>4209</v>
      </c>
      <c r="E492" s="663" t="s">
        <v>7626</v>
      </c>
      <c r="F492" s="664" t="s">
        <v>7627</v>
      </c>
      <c r="G492" s="663" t="s">
        <v>6342</v>
      </c>
      <c r="H492" s="663" t="s">
        <v>6343</v>
      </c>
      <c r="I492" s="665">
        <v>2.5149999999999997</v>
      </c>
      <c r="J492" s="665">
        <v>100</v>
      </c>
      <c r="K492" s="666">
        <v>251.5</v>
      </c>
    </row>
    <row r="493" spans="1:11" ht="14.4" customHeight="1" x14ac:dyDescent="0.3">
      <c r="A493" s="661" t="s">
        <v>574</v>
      </c>
      <c r="B493" s="662" t="s">
        <v>575</v>
      </c>
      <c r="C493" s="663" t="s">
        <v>588</v>
      </c>
      <c r="D493" s="664" t="s">
        <v>4209</v>
      </c>
      <c r="E493" s="663" t="s">
        <v>7626</v>
      </c>
      <c r="F493" s="664" t="s">
        <v>7627</v>
      </c>
      <c r="G493" s="663" t="s">
        <v>6665</v>
      </c>
      <c r="H493" s="663" t="s">
        <v>6666</v>
      </c>
      <c r="I493" s="665">
        <v>1.9375</v>
      </c>
      <c r="J493" s="665">
        <v>400</v>
      </c>
      <c r="K493" s="666">
        <v>775</v>
      </c>
    </row>
    <row r="494" spans="1:11" ht="14.4" customHeight="1" x14ac:dyDescent="0.3">
      <c r="A494" s="661" t="s">
        <v>574</v>
      </c>
      <c r="B494" s="662" t="s">
        <v>575</v>
      </c>
      <c r="C494" s="663" t="s">
        <v>588</v>
      </c>
      <c r="D494" s="664" t="s">
        <v>4209</v>
      </c>
      <c r="E494" s="663" t="s">
        <v>7626</v>
      </c>
      <c r="F494" s="664" t="s">
        <v>7627</v>
      </c>
      <c r="G494" s="663" t="s">
        <v>6344</v>
      </c>
      <c r="H494" s="663" t="s">
        <v>6345</v>
      </c>
      <c r="I494" s="665">
        <v>5.2005882352941191</v>
      </c>
      <c r="J494" s="665">
        <v>16120</v>
      </c>
      <c r="K494" s="666">
        <v>83832.5</v>
      </c>
    </row>
    <row r="495" spans="1:11" ht="14.4" customHeight="1" x14ac:dyDescent="0.3">
      <c r="A495" s="661" t="s">
        <v>574</v>
      </c>
      <c r="B495" s="662" t="s">
        <v>575</v>
      </c>
      <c r="C495" s="663" t="s">
        <v>588</v>
      </c>
      <c r="D495" s="664" t="s">
        <v>4209</v>
      </c>
      <c r="E495" s="663" t="s">
        <v>7626</v>
      </c>
      <c r="F495" s="664" t="s">
        <v>7627</v>
      </c>
      <c r="G495" s="663" t="s">
        <v>6346</v>
      </c>
      <c r="H495" s="663" t="s">
        <v>6347</v>
      </c>
      <c r="I495" s="665">
        <v>13.2</v>
      </c>
      <c r="J495" s="665">
        <v>10</v>
      </c>
      <c r="K495" s="666">
        <v>132</v>
      </c>
    </row>
    <row r="496" spans="1:11" ht="14.4" customHeight="1" x14ac:dyDescent="0.3">
      <c r="A496" s="661" t="s">
        <v>574</v>
      </c>
      <c r="B496" s="662" t="s">
        <v>575</v>
      </c>
      <c r="C496" s="663" t="s">
        <v>588</v>
      </c>
      <c r="D496" s="664" t="s">
        <v>4209</v>
      </c>
      <c r="E496" s="663" t="s">
        <v>7626</v>
      </c>
      <c r="F496" s="664" t="s">
        <v>7627</v>
      </c>
      <c r="G496" s="663" t="s">
        <v>6667</v>
      </c>
      <c r="H496" s="663" t="s">
        <v>6668</v>
      </c>
      <c r="I496" s="665">
        <v>406.56</v>
      </c>
      <c r="J496" s="665">
        <v>10</v>
      </c>
      <c r="K496" s="666">
        <v>4065.6</v>
      </c>
    </row>
    <row r="497" spans="1:11" ht="14.4" customHeight="1" x14ac:dyDescent="0.3">
      <c r="A497" s="661" t="s">
        <v>574</v>
      </c>
      <c r="B497" s="662" t="s">
        <v>575</v>
      </c>
      <c r="C497" s="663" t="s">
        <v>588</v>
      </c>
      <c r="D497" s="664" t="s">
        <v>4209</v>
      </c>
      <c r="E497" s="663" t="s">
        <v>7626</v>
      </c>
      <c r="F497" s="664" t="s">
        <v>7627</v>
      </c>
      <c r="G497" s="663" t="s">
        <v>6348</v>
      </c>
      <c r="H497" s="663" t="s">
        <v>6349</v>
      </c>
      <c r="I497" s="665">
        <v>13.2</v>
      </c>
      <c r="J497" s="665">
        <v>40</v>
      </c>
      <c r="K497" s="666">
        <v>528</v>
      </c>
    </row>
    <row r="498" spans="1:11" ht="14.4" customHeight="1" x14ac:dyDescent="0.3">
      <c r="A498" s="661" t="s">
        <v>574</v>
      </c>
      <c r="B498" s="662" t="s">
        <v>575</v>
      </c>
      <c r="C498" s="663" t="s">
        <v>588</v>
      </c>
      <c r="D498" s="664" t="s">
        <v>4209</v>
      </c>
      <c r="E498" s="663" t="s">
        <v>7626</v>
      </c>
      <c r="F498" s="664" t="s">
        <v>7627</v>
      </c>
      <c r="G498" s="663" t="s">
        <v>6350</v>
      </c>
      <c r="H498" s="663" t="s">
        <v>6351</v>
      </c>
      <c r="I498" s="665">
        <v>1.2963636363636359</v>
      </c>
      <c r="J498" s="665">
        <v>1575</v>
      </c>
      <c r="K498" s="666">
        <v>2043.75</v>
      </c>
    </row>
    <row r="499" spans="1:11" ht="14.4" customHeight="1" x14ac:dyDescent="0.3">
      <c r="A499" s="661" t="s">
        <v>574</v>
      </c>
      <c r="B499" s="662" t="s">
        <v>575</v>
      </c>
      <c r="C499" s="663" t="s">
        <v>588</v>
      </c>
      <c r="D499" s="664" t="s">
        <v>4209</v>
      </c>
      <c r="E499" s="663" t="s">
        <v>7626</v>
      </c>
      <c r="F499" s="664" t="s">
        <v>7627</v>
      </c>
      <c r="G499" s="663" t="s">
        <v>6352</v>
      </c>
      <c r="H499" s="663" t="s">
        <v>6353</v>
      </c>
      <c r="I499" s="665">
        <v>21.24</v>
      </c>
      <c r="J499" s="665">
        <v>50</v>
      </c>
      <c r="K499" s="666">
        <v>1062</v>
      </c>
    </row>
    <row r="500" spans="1:11" ht="14.4" customHeight="1" x14ac:dyDescent="0.3">
      <c r="A500" s="661" t="s">
        <v>574</v>
      </c>
      <c r="B500" s="662" t="s">
        <v>575</v>
      </c>
      <c r="C500" s="663" t="s">
        <v>588</v>
      </c>
      <c r="D500" s="664" t="s">
        <v>4209</v>
      </c>
      <c r="E500" s="663" t="s">
        <v>7626</v>
      </c>
      <c r="F500" s="664" t="s">
        <v>7627</v>
      </c>
      <c r="G500" s="663" t="s">
        <v>6354</v>
      </c>
      <c r="H500" s="663" t="s">
        <v>6355</v>
      </c>
      <c r="I500" s="665">
        <v>21.234000000000002</v>
      </c>
      <c r="J500" s="665">
        <v>250</v>
      </c>
      <c r="K500" s="666">
        <v>5308.5</v>
      </c>
    </row>
    <row r="501" spans="1:11" ht="14.4" customHeight="1" x14ac:dyDescent="0.3">
      <c r="A501" s="661" t="s">
        <v>574</v>
      </c>
      <c r="B501" s="662" t="s">
        <v>575</v>
      </c>
      <c r="C501" s="663" t="s">
        <v>588</v>
      </c>
      <c r="D501" s="664" t="s">
        <v>4209</v>
      </c>
      <c r="E501" s="663" t="s">
        <v>7626</v>
      </c>
      <c r="F501" s="664" t="s">
        <v>7627</v>
      </c>
      <c r="G501" s="663" t="s">
        <v>6669</v>
      </c>
      <c r="H501" s="663" t="s">
        <v>6670</v>
      </c>
      <c r="I501" s="665">
        <v>6.6542857142857139</v>
      </c>
      <c r="J501" s="665">
        <v>70</v>
      </c>
      <c r="K501" s="666">
        <v>465.9</v>
      </c>
    </row>
    <row r="502" spans="1:11" ht="14.4" customHeight="1" x14ac:dyDescent="0.3">
      <c r="A502" s="661" t="s">
        <v>574</v>
      </c>
      <c r="B502" s="662" t="s">
        <v>575</v>
      </c>
      <c r="C502" s="663" t="s">
        <v>588</v>
      </c>
      <c r="D502" s="664" t="s">
        <v>4209</v>
      </c>
      <c r="E502" s="663" t="s">
        <v>7626</v>
      </c>
      <c r="F502" s="664" t="s">
        <v>7627</v>
      </c>
      <c r="G502" s="663" t="s">
        <v>6671</v>
      </c>
      <c r="H502" s="663" t="s">
        <v>6672</v>
      </c>
      <c r="I502" s="665">
        <v>6.6574999999999989</v>
      </c>
      <c r="J502" s="665">
        <v>65</v>
      </c>
      <c r="K502" s="666">
        <v>432.7</v>
      </c>
    </row>
    <row r="503" spans="1:11" ht="14.4" customHeight="1" x14ac:dyDescent="0.3">
      <c r="A503" s="661" t="s">
        <v>574</v>
      </c>
      <c r="B503" s="662" t="s">
        <v>575</v>
      </c>
      <c r="C503" s="663" t="s">
        <v>588</v>
      </c>
      <c r="D503" s="664" t="s">
        <v>4209</v>
      </c>
      <c r="E503" s="663" t="s">
        <v>7626</v>
      </c>
      <c r="F503" s="664" t="s">
        <v>7627</v>
      </c>
      <c r="G503" s="663" t="s">
        <v>6673</v>
      </c>
      <c r="H503" s="663" t="s">
        <v>6674</v>
      </c>
      <c r="I503" s="665">
        <v>6.6550000000000002</v>
      </c>
      <c r="J503" s="665">
        <v>15</v>
      </c>
      <c r="K503" s="666">
        <v>99.8</v>
      </c>
    </row>
    <row r="504" spans="1:11" ht="14.4" customHeight="1" x14ac:dyDescent="0.3">
      <c r="A504" s="661" t="s">
        <v>574</v>
      </c>
      <c r="B504" s="662" t="s">
        <v>575</v>
      </c>
      <c r="C504" s="663" t="s">
        <v>588</v>
      </c>
      <c r="D504" s="664" t="s">
        <v>4209</v>
      </c>
      <c r="E504" s="663" t="s">
        <v>7626</v>
      </c>
      <c r="F504" s="664" t="s">
        <v>7627</v>
      </c>
      <c r="G504" s="663" t="s">
        <v>6360</v>
      </c>
      <c r="H504" s="663" t="s">
        <v>6361</v>
      </c>
      <c r="I504" s="665">
        <v>0.47083333333333321</v>
      </c>
      <c r="J504" s="665">
        <v>9500</v>
      </c>
      <c r="K504" s="666">
        <v>4475</v>
      </c>
    </row>
    <row r="505" spans="1:11" ht="14.4" customHeight="1" x14ac:dyDescent="0.3">
      <c r="A505" s="661" t="s">
        <v>574</v>
      </c>
      <c r="B505" s="662" t="s">
        <v>575</v>
      </c>
      <c r="C505" s="663" t="s">
        <v>588</v>
      </c>
      <c r="D505" s="664" t="s">
        <v>4209</v>
      </c>
      <c r="E505" s="663" t="s">
        <v>7626</v>
      </c>
      <c r="F505" s="664" t="s">
        <v>7627</v>
      </c>
      <c r="G505" s="663" t="s">
        <v>6675</v>
      </c>
      <c r="H505" s="663" t="s">
        <v>6676</v>
      </c>
      <c r="I505" s="665">
        <v>0.47090909090909078</v>
      </c>
      <c r="J505" s="665">
        <v>7800</v>
      </c>
      <c r="K505" s="666">
        <v>3669</v>
      </c>
    </row>
    <row r="506" spans="1:11" ht="14.4" customHeight="1" x14ac:dyDescent="0.3">
      <c r="A506" s="661" t="s">
        <v>574</v>
      </c>
      <c r="B506" s="662" t="s">
        <v>575</v>
      </c>
      <c r="C506" s="663" t="s">
        <v>588</v>
      </c>
      <c r="D506" s="664" t="s">
        <v>4209</v>
      </c>
      <c r="E506" s="663" t="s">
        <v>7626</v>
      </c>
      <c r="F506" s="664" t="s">
        <v>7627</v>
      </c>
      <c r="G506" s="663" t="s">
        <v>6362</v>
      </c>
      <c r="H506" s="663" t="s">
        <v>6363</v>
      </c>
      <c r="I506" s="665">
        <v>4.03</v>
      </c>
      <c r="J506" s="665">
        <v>2350</v>
      </c>
      <c r="K506" s="666">
        <v>9470.5</v>
      </c>
    </row>
    <row r="507" spans="1:11" ht="14.4" customHeight="1" x14ac:dyDescent="0.3">
      <c r="A507" s="661" t="s">
        <v>574</v>
      </c>
      <c r="B507" s="662" t="s">
        <v>575</v>
      </c>
      <c r="C507" s="663" t="s">
        <v>588</v>
      </c>
      <c r="D507" s="664" t="s">
        <v>4209</v>
      </c>
      <c r="E507" s="663" t="s">
        <v>7626</v>
      </c>
      <c r="F507" s="664" t="s">
        <v>7627</v>
      </c>
      <c r="G507" s="663" t="s">
        <v>6677</v>
      </c>
      <c r="H507" s="663" t="s">
        <v>6678</v>
      </c>
      <c r="I507" s="665">
        <v>2.80375</v>
      </c>
      <c r="J507" s="665">
        <v>800</v>
      </c>
      <c r="K507" s="666">
        <v>2243</v>
      </c>
    </row>
    <row r="508" spans="1:11" ht="14.4" customHeight="1" x14ac:dyDescent="0.3">
      <c r="A508" s="661" t="s">
        <v>574</v>
      </c>
      <c r="B508" s="662" t="s">
        <v>575</v>
      </c>
      <c r="C508" s="663" t="s">
        <v>588</v>
      </c>
      <c r="D508" s="664" t="s">
        <v>4209</v>
      </c>
      <c r="E508" s="663" t="s">
        <v>7626</v>
      </c>
      <c r="F508" s="664" t="s">
        <v>7627</v>
      </c>
      <c r="G508" s="663" t="s">
        <v>6679</v>
      </c>
      <c r="H508" s="663" t="s">
        <v>6680</v>
      </c>
      <c r="I508" s="665">
        <v>2.7559999999999998</v>
      </c>
      <c r="J508" s="665">
        <v>2850</v>
      </c>
      <c r="K508" s="666">
        <v>7880</v>
      </c>
    </row>
    <row r="509" spans="1:11" ht="14.4" customHeight="1" x14ac:dyDescent="0.3">
      <c r="A509" s="661" t="s">
        <v>574</v>
      </c>
      <c r="B509" s="662" t="s">
        <v>575</v>
      </c>
      <c r="C509" s="663" t="s">
        <v>588</v>
      </c>
      <c r="D509" s="664" t="s">
        <v>4209</v>
      </c>
      <c r="E509" s="663" t="s">
        <v>7626</v>
      </c>
      <c r="F509" s="664" t="s">
        <v>7627</v>
      </c>
      <c r="G509" s="663" t="s">
        <v>6681</v>
      </c>
      <c r="H509" s="663" t="s">
        <v>6682</v>
      </c>
      <c r="I509" s="665">
        <v>2.741538461538461</v>
      </c>
      <c r="J509" s="665">
        <v>2550</v>
      </c>
      <c r="K509" s="666">
        <v>7021.5</v>
      </c>
    </row>
    <row r="510" spans="1:11" ht="14.4" customHeight="1" x14ac:dyDescent="0.3">
      <c r="A510" s="661" t="s">
        <v>574</v>
      </c>
      <c r="B510" s="662" t="s">
        <v>575</v>
      </c>
      <c r="C510" s="663" t="s">
        <v>588</v>
      </c>
      <c r="D510" s="664" t="s">
        <v>4209</v>
      </c>
      <c r="E510" s="663" t="s">
        <v>7626</v>
      </c>
      <c r="F510" s="664" t="s">
        <v>7627</v>
      </c>
      <c r="G510" s="663" t="s">
        <v>6683</v>
      </c>
      <c r="H510" s="663" t="s">
        <v>6684</v>
      </c>
      <c r="I510" s="665">
        <v>160.28</v>
      </c>
      <c r="J510" s="665">
        <v>30</v>
      </c>
      <c r="K510" s="666">
        <v>4808.3</v>
      </c>
    </row>
    <row r="511" spans="1:11" ht="14.4" customHeight="1" x14ac:dyDescent="0.3">
      <c r="A511" s="661" t="s">
        <v>574</v>
      </c>
      <c r="B511" s="662" t="s">
        <v>575</v>
      </c>
      <c r="C511" s="663" t="s">
        <v>588</v>
      </c>
      <c r="D511" s="664" t="s">
        <v>4209</v>
      </c>
      <c r="E511" s="663" t="s">
        <v>7626</v>
      </c>
      <c r="F511" s="664" t="s">
        <v>7627</v>
      </c>
      <c r="G511" s="663" t="s">
        <v>6364</v>
      </c>
      <c r="H511" s="663" t="s">
        <v>6365</v>
      </c>
      <c r="I511" s="665">
        <v>44.453749999999999</v>
      </c>
      <c r="J511" s="665">
        <v>210</v>
      </c>
      <c r="K511" s="666">
        <v>9372.6</v>
      </c>
    </row>
    <row r="512" spans="1:11" ht="14.4" customHeight="1" x14ac:dyDescent="0.3">
      <c r="A512" s="661" t="s">
        <v>574</v>
      </c>
      <c r="B512" s="662" t="s">
        <v>575</v>
      </c>
      <c r="C512" s="663" t="s">
        <v>588</v>
      </c>
      <c r="D512" s="664" t="s">
        <v>4209</v>
      </c>
      <c r="E512" s="663" t="s">
        <v>7626</v>
      </c>
      <c r="F512" s="664" t="s">
        <v>7627</v>
      </c>
      <c r="G512" s="663" t="s">
        <v>6685</v>
      </c>
      <c r="H512" s="663" t="s">
        <v>6686</v>
      </c>
      <c r="I512" s="665">
        <v>646.75599999999997</v>
      </c>
      <c r="J512" s="665">
        <v>12</v>
      </c>
      <c r="K512" s="666">
        <v>7761.08</v>
      </c>
    </row>
    <row r="513" spans="1:11" ht="14.4" customHeight="1" x14ac:dyDescent="0.3">
      <c r="A513" s="661" t="s">
        <v>574</v>
      </c>
      <c r="B513" s="662" t="s">
        <v>575</v>
      </c>
      <c r="C513" s="663" t="s">
        <v>588</v>
      </c>
      <c r="D513" s="664" t="s">
        <v>4209</v>
      </c>
      <c r="E513" s="663" t="s">
        <v>7626</v>
      </c>
      <c r="F513" s="664" t="s">
        <v>7627</v>
      </c>
      <c r="G513" s="663" t="s">
        <v>6687</v>
      </c>
      <c r="H513" s="663" t="s">
        <v>6688</v>
      </c>
      <c r="I513" s="665">
        <v>9.1849999999999987</v>
      </c>
      <c r="J513" s="665">
        <v>42</v>
      </c>
      <c r="K513" s="666">
        <v>385.65999999999997</v>
      </c>
    </row>
    <row r="514" spans="1:11" ht="14.4" customHeight="1" x14ac:dyDescent="0.3">
      <c r="A514" s="661" t="s">
        <v>574</v>
      </c>
      <c r="B514" s="662" t="s">
        <v>575</v>
      </c>
      <c r="C514" s="663" t="s">
        <v>588</v>
      </c>
      <c r="D514" s="664" t="s">
        <v>4209</v>
      </c>
      <c r="E514" s="663" t="s">
        <v>7626</v>
      </c>
      <c r="F514" s="664" t="s">
        <v>7627</v>
      </c>
      <c r="G514" s="663" t="s">
        <v>6687</v>
      </c>
      <c r="H514" s="663" t="s">
        <v>6689</v>
      </c>
      <c r="I514" s="665">
        <v>9.1999999999999993</v>
      </c>
      <c r="J514" s="665">
        <v>90</v>
      </c>
      <c r="K514" s="666">
        <v>828</v>
      </c>
    </row>
    <row r="515" spans="1:11" ht="14.4" customHeight="1" x14ac:dyDescent="0.3">
      <c r="A515" s="661" t="s">
        <v>574</v>
      </c>
      <c r="B515" s="662" t="s">
        <v>575</v>
      </c>
      <c r="C515" s="663" t="s">
        <v>588</v>
      </c>
      <c r="D515" s="664" t="s">
        <v>4209</v>
      </c>
      <c r="E515" s="663" t="s">
        <v>7626</v>
      </c>
      <c r="F515" s="664" t="s">
        <v>7627</v>
      </c>
      <c r="G515" s="663" t="s">
        <v>6370</v>
      </c>
      <c r="H515" s="663" t="s">
        <v>6371</v>
      </c>
      <c r="I515" s="665">
        <v>27.84</v>
      </c>
      <c r="J515" s="665">
        <v>50</v>
      </c>
      <c r="K515" s="666">
        <v>1392.11</v>
      </c>
    </row>
    <row r="516" spans="1:11" ht="14.4" customHeight="1" x14ac:dyDescent="0.3">
      <c r="A516" s="661" t="s">
        <v>574</v>
      </c>
      <c r="B516" s="662" t="s">
        <v>575</v>
      </c>
      <c r="C516" s="663" t="s">
        <v>588</v>
      </c>
      <c r="D516" s="664" t="s">
        <v>4209</v>
      </c>
      <c r="E516" s="663" t="s">
        <v>7626</v>
      </c>
      <c r="F516" s="664" t="s">
        <v>7627</v>
      </c>
      <c r="G516" s="663" t="s">
        <v>6690</v>
      </c>
      <c r="H516" s="663" t="s">
        <v>6691</v>
      </c>
      <c r="I516" s="665">
        <v>17.91</v>
      </c>
      <c r="J516" s="665">
        <v>20</v>
      </c>
      <c r="K516" s="666">
        <v>358.1</v>
      </c>
    </row>
    <row r="517" spans="1:11" ht="14.4" customHeight="1" x14ac:dyDescent="0.3">
      <c r="A517" s="661" t="s">
        <v>574</v>
      </c>
      <c r="B517" s="662" t="s">
        <v>575</v>
      </c>
      <c r="C517" s="663" t="s">
        <v>588</v>
      </c>
      <c r="D517" s="664" t="s">
        <v>4209</v>
      </c>
      <c r="E517" s="663" t="s">
        <v>7626</v>
      </c>
      <c r="F517" s="664" t="s">
        <v>7627</v>
      </c>
      <c r="G517" s="663" t="s">
        <v>6692</v>
      </c>
      <c r="H517" s="663" t="s">
        <v>6693</v>
      </c>
      <c r="I517" s="665">
        <v>411.4</v>
      </c>
      <c r="J517" s="665">
        <v>40</v>
      </c>
      <c r="K517" s="666">
        <v>16456</v>
      </c>
    </row>
    <row r="518" spans="1:11" ht="14.4" customHeight="1" x14ac:dyDescent="0.3">
      <c r="A518" s="661" t="s">
        <v>574</v>
      </c>
      <c r="B518" s="662" t="s">
        <v>575</v>
      </c>
      <c r="C518" s="663" t="s">
        <v>588</v>
      </c>
      <c r="D518" s="664" t="s">
        <v>4209</v>
      </c>
      <c r="E518" s="663" t="s">
        <v>7626</v>
      </c>
      <c r="F518" s="664" t="s">
        <v>7627</v>
      </c>
      <c r="G518" s="663" t="s">
        <v>6694</v>
      </c>
      <c r="H518" s="663" t="s">
        <v>6695</v>
      </c>
      <c r="I518" s="665">
        <v>179.69</v>
      </c>
      <c r="J518" s="665">
        <v>4</v>
      </c>
      <c r="K518" s="666">
        <v>718.74</v>
      </c>
    </row>
    <row r="519" spans="1:11" ht="14.4" customHeight="1" x14ac:dyDescent="0.3">
      <c r="A519" s="661" t="s">
        <v>574</v>
      </c>
      <c r="B519" s="662" t="s">
        <v>575</v>
      </c>
      <c r="C519" s="663" t="s">
        <v>588</v>
      </c>
      <c r="D519" s="664" t="s">
        <v>4209</v>
      </c>
      <c r="E519" s="663" t="s">
        <v>7626</v>
      </c>
      <c r="F519" s="664" t="s">
        <v>7627</v>
      </c>
      <c r="G519" s="663" t="s">
        <v>6374</v>
      </c>
      <c r="H519" s="663" t="s">
        <v>6375</v>
      </c>
      <c r="I519" s="665">
        <v>20.57</v>
      </c>
      <c r="J519" s="665">
        <v>100</v>
      </c>
      <c r="K519" s="666">
        <v>2057</v>
      </c>
    </row>
    <row r="520" spans="1:11" ht="14.4" customHeight="1" x14ac:dyDescent="0.3">
      <c r="A520" s="661" t="s">
        <v>574</v>
      </c>
      <c r="B520" s="662" t="s">
        <v>575</v>
      </c>
      <c r="C520" s="663" t="s">
        <v>588</v>
      </c>
      <c r="D520" s="664" t="s">
        <v>4209</v>
      </c>
      <c r="E520" s="663" t="s">
        <v>7626</v>
      </c>
      <c r="F520" s="664" t="s">
        <v>7627</v>
      </c>
      <c r="G520" s="663" t="s">
        <v>6696</v>
      </c>
      <c r="H520" s="663" t="s">
        <v>6697</v>
      </c>
      <c r="I520" s="665">
        <v>35.99</v>
      </c>
      <c r="J520" s="665">
        <v>50</v>
      </c>
      <c r="K520" s="666">
        <v>1799.75</v>
      </c>
    </row>
    <row r="521" spans="1:11" ht="14.4" customHeight="1" x14ac:dyDescent="0.3">
      <c r="A521" s="661" t="s">
        <v>574</v>
      </c>
      <c r="B521" s="662" t="s">
        <v>575</v>
      </c>
      <c r="C521" s="663" t="s">
        <v>588</v>
      </c>
      <c r="D521" s="664" t="s">
        <v>4209</v>
      </c>
      <c r="E521" s="663" t="s">
        <v>7626</v>
      </c>
      <c r="F521" s="664" t="s">
        <v>7627</v>
      </c>
      <c r="G521" s="663" t="s">
        <v>6698</v>
      </c>
      <c r="H521" s="663" t="s">
        <v>6699</v>
      </c>
      <c r="I521" s="665">
        <v>229.9</v>
      </c>
      <c r="J521" s="665">
        <v>40</v>
      </c>
      <c r="K521" s="666">
        <v>9196</v>
      </c>
    </row>
    <row r="522" spans="1:11" ht="14.4" customHeight="1" x14ac:dyDescent="0.3">
      <c r="A522" s="661" t="s">
        <v>574</v>
      </c>
      <c r="B522" s="662" t="s">
        <v>575</v>
      </c>
      <c r="C522" s="663" t="s">
        <v>588</v>
      </c>
      <c r="D522" s="664" t="s">
        <v>4209</v>
      </c>
      <c r="E522" s="663" t="s">
        <v>7626</v>
      </c>
      <c r="F522" s="664" t="s">
        <v>7627</v>
      </c>
      <c r="G522" s="663" t="s">
        <v>6698</v>
      </c>
      <c r="H522" s="663" t="s">
        <v>6700</v>
      </c>
      <c r="I522" s="665">
        <v>229.9</v>
      </c>
      <c r="J522" s="665">
        <v>20</v>
      </c>
      <c r="K522" s="666">
        <v>4598</v>
      </c>
    </row>
    <row r="523" spans="1:11" ht="14.4" customHeight="1" x14ac:dyDescent="0.3">
      <c r="A523" s="661" t="s">
        <v>574</v>
      </c>
      <c r="B523" s="662" t="s">
        <v>575</v>
      </c>
      <c r="C523" s="663" t="s">
        <v>588</v>
      </c>
      <c r="D523" s="664" t="s">
        <v>4209</v>
      </c>
      <c r="E523" s="663" t="s">
        <v>7626</v>
      </c>
      <c r="F523" s="664" t="s">
        <v>7627</v>
      </c>
      <c r="G523" s="663" t="s">
        <v>6701</v>
      </c>
      <c r="H523" s="663" t="s">
        <v>6702</v>
      </c>
      <c r="I523" s="665">
        <v>688.91</v>
      </c>
      <c r="J523" s="665">
        <v>4</v>
      </c>
      <c r="K523" s="666">
        <v>2755.66</v>
      </c>
    </row>
    <row r="524" spans="1:11" ht="14.4" customHeight="1" x14ac:dyDescent="0.3">
      <c r="A524" s="661" t="s">
        <v>574</v>
      </c>
      <c r="B524" s="662" t="s">
        <v>575</v>
      </c>
      <c r="C524" s="663" t="s">
        <v>588</v>
      </c>
      <c r="D524" s="664" t="s">
        <v>4209</v>
      </c>
      <c r="E524" s="663" t="s">
        <v>7626</v>
      </c>
      <c r="F524" s="664" t="s">
        <v>7627</v>
      </c>
      <c r="G524" s="663" t="s">
        <v>6703</v>
      </c>
      <c r="H524" s="663" t="s">
        <v>6704</v>
      </c>
      <c r="I524" s="665">
        <v>2156.67</v>
      </c>
      <c r="J524" s="665">
        <v>1</v>
      </c>
      <c r="K524" s="666">
        <v>2156.67</v>
      </c>
    </row>
    <row r="525" spans="1:11" ht="14.4" customHeight="1" x14ac:dyDescent="0.3">
      <c r="A525" s="661" t="s">
        <v>574</v>
      </c>
      <c r="B525" s="662" t="s">
        <v>575</v>
      </c>
      <c r="C525" s="663" t="s">
        <v>588</v>
      </c>
      <c r="D525" s="664" t="s">
        <v>4209</v>
      </c>
      <c r="E525" s="663" t="s">
        <v>7626</v>
      </c>
      <c r="F525" s="664" t="s">
        <v>7627</v>
      </c>
      <c r="G525" s="663" t="s">
        <v>6380</v>
      </c>
      <c r="H525" s="663" t="s">
        <v>6381</v>
      </c>
      <c r="I525" s="665">
        <v>9.5983333333333327</v>
      </c>
      <c r="J525" s="665">
        <v>1000</v>
      </c>
      <c r="K525" s="666">
        <v>9598</v>
      </c>
    </row>
    <row r="526" spans="1:11" ht="14.4" customHeight="1" x14ac:dyDescent="0.3">
      <c r="A526" s="661" t="s">
        <v>574</v>
      </c>
      <c r="B526" s="662" t="s">
        <v>575</v>
      </c>
      <c r="C526" s="663" t="s">
        <v>588</v>
      </c>
      <c r="D526" s="664" t="s">
        <v>4209</v>
      </c>
      <c r="E526" s="663" t="s">
        <v>7626</v>
      </c>
      <c r="F526" s="664" t="s">
        <v>7627</v>
      </c>
      <c r="G526" s="663" t="s">
        <v>6705</v>
      </c>
      <c r="H526" s="663" t="s">
        <v>6706</v>
      </c>
      <c r="I526" s="665">
        <v>527.96500000000003</v>
      </c>
      <c r="J526" s="665">
        <v>20</v>
      </c>
      <c r="K526" s="666">
        <v>10559.349999999999</v>
      </c>
    </row>
    <row r="527" spans="1:11" ht="14.4" customHeight="1" x14ac:dyDescent="0.3">
      <c r="A527" s="661" t="s">
        <v>574</v>
      </c>
      <c r="B527" s="662" t="s">
        <v>575</v>
      </c>
      <c r="C527" s="663" t="s">
        <v>588</v>
      </c>
      <c r="D527" s="664" t="s">
        <v>4209</v>
      </c>
      <c r="E527" s="663" t="s">
        <v>7626</v>
      </c>
      <c r="F527" s="664" t="s">
        <v>7627</v>
      </c>
      <c r="G527" s="663" t="s">
        <v>6386</v>
      </c>
      <c r="H527" s="663" t="s">
        <v>6387</v>
      </c>
      <c r="I527" s="665">
        <v>9.2000000000000011</v>
      </c>
      <c r="J527" s="665">
        <v>800</v>
      </c>
      <c r="K527" s="666">
        <v>7360</v>
      </c>
    </row>
    <row r="528" spans="1:11" ht="14.4" customHeight="1" x14ac:dyDescent="0.3">
      <c r="A528" s="661" t="s">
        <v>574</v>
      </c>
      <c r="B528" s="662" t="s">
        <v>575</v>
      </c>
      <c r="C528" s="663" t="s">
        <v>588</v>
      </c>
      <c r="D528" s="664" t="s">
        <v>4209</v>
      </c>
      <c r="E528" s="663" t="s">
        <v>7626</v>
      </c>
      <c r="F528" s="664" t="s">
        <v>7627</v>
      </c>
      <c r="G528" s="663" t="s">
        <v>6388</v>
      </c>
      <c r="H528" s="663" t="s">
        <v>6389</v>
      </c>
      <c r="I528" s="665">
        <v>172.5</v>
      </c>
      <c r="J528" s="665">
        <v>4</v>
      </c>
      <c r="K528" s="666">
        <v>690</v>
      </c>
    </row>
    <row r="529" spans="1:11" ht="14.4" customHeight="1" x14ac:dyDescent="0.3">
      <c r="A529" s="661" t="s">
        <v>574</v>
      </c>
      <c r="B529" s="662" t="s">
        <v>575</v>
      </c>
      <c r="C529" s="663" t="s">
        <v>588</v>
      </c>
      <c r="D529" s="664" t="s">
        <v>4209</v>
      </c>
      <c r="E529" s="663" t="s">
        <v>7626</v>
      </c>
      <c r="F529" s="664" t="s">
        <v>7627</v>
      </c>
      <c r="G529" s="663" t="s">
        <v>6707</v>
      </c>
      <c r="H529" s="663" t="s">
        <v>6708</v>
      </c>
      <c r="I529" s="665">
        <v>133.1</v>
      </c>
      <c r="J529" s="665">
        <v>30</v>
      </c>
      <c r="K529" s="666">
        <v>3993</v>
      </c>
    </row>
    <row r="530" spans="1:11" ht="14.4" customHeight="1" x14ac:dyDescent="0.3">
      <c r="A530" s="661" t="s">
        <v>574</v>
      </c>
      <c r="B530" s="662" t="s">
        <v>575</v>
      </c>
      <c r="C530" s="663" t="s">
        <v>588</v>
      </c>
      <c r="D530" s="664" t="s">
        <v>4209</v>
      </c>
      <c r="E530" s="663" t="s">
        <v>7626</v>
      </c>
      <c r="F530" s="664" t="s">
        <v>7627</v>
      </c>
      <c r="G530" s="663" t="s">
        <v>6709</v>
      </c>
      <c r="H530" s="663" t="s">
        <v>6710</v>
      </c>
      <c r="I530" s="665">
        <v>1234.2</v>
      </c>
      <c r="J530" s="665">
        <v>5</v>
      </c>
      <c r="K530" s="666">
        <v>6171</v>
      </c>
    </row>
    <row r="531" spans="1:11" ht="14.4" customHeight="1" x14ac:dyDescent="0.3">
      <c r="A531" s="661" t="s">
        <v>574</v>
      </c>
      <c r="B531" s="662" t="s">
        <v>575</v>
      </c>
      <c r="C531" s="663" t="s">
        <v>588</v>
      </c>
      <c r="D531" s="664" t="s">
        <v>4209</v>
      </c>
      <c r="E531" s="663" t="s">
        <v>7626</v>
      </c>
      <c r="F531" s="664" t="s">
        <v>7627</v>
      </c>
      <c r="G531" s="663" t="s">
        <v>6398</v>
      </c>
      <c r="H531" s="663" t="s">
        <v>6399</v>
      </c>
      <c r="I531" s="665">
        <v>45.98</v>
      </c>
      <c r="J531" s="665">
        <v>20</v>
      </c>
      <c r="K531" s="666">
        <v>919.6</v>
      </c>
    </row>
    <row r="532" spans="1:11" ht="14.4" customHeight="1" x14ac:dyDescent="0.3">
      <c r="A532" s="661" t="s">
        <v>574</v>
      </c>
      <c r="B532" s="662" t="s">
        <v>575</v>
      </c>
      <c r="C532" s="663" t="s">
        <v>588</v>
      </c>
      <c r="D532" s="664" t="s">
        <v>4209</v>
      </c>
      <c r="E532" s="663" t="s">
        <v>7626</v>
      </c>
      <c r="F532" s="664" t="s">
        <v>7627</v>
      </c>
      <c r="G532" s="663" t="s">
        <v>6400</v>
      </c>
      <c r="H532" s="663" t="s">
        <v>6401</v>
      </c>
      <c r="I532" s="665">
        <v>17.059999999999999</v>
      </c>
      <c r="J532" s="665">
        <v>60</v>
      </c>
      <c r="K532" s="666">
        <v>1023.65</v>
      </c>
    </row>
    <row r="533" spans="1:11" ht="14.4" customHeight="1" x14ac:dyDescent="0.3">
      <c r="A533" s="661" t="s">
        <v>574</v>
      </c>
      <c r="B533" s="662" t="s">
        <v>575</v>
      </c>
      <c r="C533" s="663" t="s">
        <v>588</v>
      </c>
      <c r="D533" s="664" t="s">
        <v>4209</v>
      </c>
      <c r="E533" s="663" t="s">
        <v>7626</v>
      </c>
      <c r="F533" s="664" t="s">
        <v>7627</v>
      </c>
      <c r="G533" s="663" t="s">
        <v>6711</v>
      </c>
      <c r="H533" s="663" t="s">
        <v>6712</v>
      </c>
      <c r="I533" s="665">
        <v>6438.0283333333327</v>
      </c>
      <c r="J533" s="665">
        <v>12</v>
      </c>
      <c r="K533" s="666">
        <v>77256.36</v>
      </c>
    </row>
    <row r="534" spans="1:11" ht="14.4" customHeight="1" x14ac:dyDescent="0.3">
      <c r="A534" s="661" t="s">
        <v>574</v>
      </c>
      <c r="B534" s="662" t="s">
        <v>575</v>
      </c>
      <c r="C534" s="663" t="s">
        <v>588</v>
      </c>
      <c r="D534" s="664" t="s">
        <v>4209</v>
      </c>
      <c r="E534" s="663" t="s">
        <v>7626</v>
      </c>
      <c r="F534" s="664" t="s">
        <v>7627</v>
      </c>
      <c r="G534" s="663" t="s">
        <v>6713</v>
      </c>
      <c r="H534" s="663" t="s">
        <v>6714</v>
      </c>
      <c r="I534" s="665">
        <v>158.79</v>
      </c>
      <c r="J534" s="665">
        <v>25</v>
      </c>
      <c r="K534" s="666">
        <v>3969.71</v>
      </c>
    </row>
    <row r="535" spans="1:11" ht="14.4" customHeight="1" x14ac:dyDescent="0.3">
      <c r="A535" s="661" t="s">
        <v>574</v>
      </c>
      <c r="B535" s="662" t="s">
        <v>575</v>
      </c>
      <c r="C535" s="663" t="s">
        <v>588</v>
      </c>
      <c r="D535" s="664" t="s">
        <v>4209</v>
      </c>
      <c r="E535" s="663" t="s">
        <v>7626</v>
      </c>
      <c r="F535" s="664" t="s">
        <v>7627</v>
      </c>
      <c r="G535" s="663" t="s">
        <v>6715</v>
      </c>
      <c r="H535" s="663" t="s">
        <v>6716</v>
      </c>
      <c r="I535" s="665">
        <v>17.91</v>
      </c>
      <c r="J535" s="665">
        <v>10</v>
      </c>
      <c r="K535" s="666">
        <v>179.08</v>
      </c>
    </row>
    <row r="536" spans="1:11" ht="14.4" customHeight="1" x14ac:dyDescent="0.3">
      <c r="A536" s="661" t="s">
        <v>574</v>
      </c>
      <c r="B536" s="662" t="s">
        <v>575</v>
      </c>
      <c r="C536" s="663" t="s">
        <v>588</v>
      </c>
      <c r="D536" s="664" t="s">
        <v>4209</v>
      </c>
      <c r="E536" s="663" t="s">
        <v>7626</v>
      </c>
      <c r="F536" s="664" t="s">
        <v>7627</v>
      </c>
      <c r="G536" s="663" t="s">
        <v>6717</v>
      </c>
      <c r="H536" s="663" t="s">
        <v>6718</v>
      </c>
      <c r="I536" s="665">
        <v>3539.25</v>
      </c>
      <c r="J536" s="665">
        <v>1</v>
      </c>
      <c r="K536" s="666">
        <v>3539.25</v>
      </c>
    </row>
    <row r="537" spans="1:11" ht="14.4" customHeight="1" x14ac:dyDescent="0.3">
      <c r="A537" s="661" t="s">
        <v>574</v>
      </c>
      <c r="B537" s="662" t="s">
        <v>575</v>
      </c>
      <c r="C537" s="663" t="s">
        <v>588</v>
      </c>
      <c r="D537" s="664" t="s">
        <v>4209</v>
      </c>
      <c r="E537" s="663" t="s">
        <v>7626</v>
      </c>
      <c r="F537" s="664" t="s">
        <v>7627</v>
      </c>
      <c r="G537" s="663" t="s">
        <v>6719</v>
      </c>
      <c r="H537" s="663" t="s">
        <v>6720</v>
      </c>
      <c r="I537" s="665">
        <v>350.9</v>
      </c>
      <c r="J537" s="665">
        <v>6</v>
      </c>
      <c r="K537" s="666">
        <v>2105.4</v>
      </c>
    </row>
    <row r="538" spans="1:11" ht="14.4" customHeight="1" x14ac:dyDescent="0.3">
      <c r="A538" s="661" t="s">
        <v>574</v>
      </c>
      <c r="B538" s="662" t="s">
        <v>575</v>
      </c>
      <c r="C538" s="663" t="s">
        <v>588</v>
      </c>
      <c r="D538" s="664" t="s">
        <v>4209</v>
      </c>
      <c r="E538" s="663" t="s">
        <v>7626</v>
      </c>
      <c r="F538" s="664" t="s">
        <v>7627</v>
      </c>
      <c r="G538" s="663" t="s">
        <v>6721</v>
      </c>
      <c r="H538" s="663" t="s">
        <v>6722</v>
      </c>
      <c r="I538" s="665">
        <v>3539.25</v>
      </c>
      <c r="J538" s="665">
        <v>1</v>
      </c>
      <c r="K538" s="666">
        <v>3539.25</v>
      </c>
    </row>
    <row r="539" spans="1:11" ht="14.4" customHeight="1" x14ac:dyDescent="0.3">
      <c r="A539" s="661" t="s">
        <v>574</v>
      </c>
      <c r="B539" s="662" t="s">
        <v>575</v>
      </c>
      <c r="C539" s="663" t="s">
        <v>588</v>
      </c>
      <c r="D539" s="664" t="s">
        <v>4209</v>
      </c>
      <c r="E539" s="663" t="s">
        <v>7626</v>
      </c>
      <c r="F539" s="664" t="s">
        <v>7627</v>
      </c>
      <c r="G539" s="663" t="s">
        <v>6723</v>
      </c>
      <c r="H539" s="663" t="s">
        <v>6724</v>
      </c>
      <c r="I539" s="665">
        <v>6184.31</v>
      </c>
      <c r="J539" s="665">
        <v>1</v>
      </c>
      <c r="K539" s="666">
        <v>6184.31</v>
      </c>
    </row>
    <row r="540" spans="1:11" ht="14.4" customHeight="1" x14ac:dyDescent="0.3">
      <c r="A540" s="661" t="s">
        <v>574</v>
      </c>
      <c r="B540" s="662" t="s">
        <v>575</v>
      </c>
      <c r="C540" s="663" t="s">
        <v>588</v>
      </c>
      <c r="D540" s="664" t="s">
        <v>4209</v>
      </c>
      <c r="E540" s="663" t="s">
        <v>7626</v>
      </c>
      <c r="F540" s="664" t="s">
        <v>7627</v>
      </c>
      <c r="G540" s="663" t="s">
        <v>6725</v>
      </c>
      <c r="H540" s="663" t="s">
        <v>6726</v>
      </c>
      <c r="I540" s="665">
        <v>193.6</v>
      </c>
      <c r="J540" s="665">
        <v>50</v>
      </c>
      <c r="K540" s="666">
        <v>9680</v>
      </c>
    </row>
    <row r="541" spans="1:11" ht="14.4" customHeight="1" x14ac:dyDescent="0.3">
      <c r="A541" s="661" t="s">
        <v>574</v>
      </c>
      <c r="B541" s="662" t="s">
        <v>575</v>
      </c>
      <c r="C541" s="663" t="s">
        <v>588</v>
      </c>
      <c r="D541" s="664" t="s">
        <v>4209</v>
      </c>
      <c r="E541" s="663" t="s">
        <v>7626</v>
      </c>
      <c r="F541" s="664" t="s">
        <v>7627</v>
      </c>
      <c r="G541" s="663" t="s">
        <v>6727</v>
      </c>
      <c r="H541" s="663" t="s">
        <v>6728</v>
      </c>
      <c r="I541" s="665">
        <v>154</v>
      </c>
      <c r="J541" s="665">
        <v>50</v>
      </c>
      <c r="K541" s="666">
        <v>7699.86</v>
      </c>
    </row>
    <row r="542" spans="1:11" ht="14.4" customHeight="1" x14ac:dyDescent="0.3">
      <c r="A542" s="661" t="s">
        <v>574</v>
      </c>
      <c r="B542" s="662" t="s">
        <v>575</v>
      </c>
      <c r="C542" s="663" t="s">
        <v>588</v>
      </c>
      <c r="D542" s="664" t="s">
        <v>4209</v>
      </c>
      <c r="E542" s="663" t="s">
        <v>7626</v>
      </c>
      <c r="F542" s="664" t="s">
        <v>7627</v>
      </c>
      <c r="G542" s="663" t="s">
        <v>6729</v>
      </c>
      <c r="H542" s="663" t="s">
        <v>6730</v>
      </c>
      <c r="I542" s="665">
        <v>676.2</v>
      </c>
      <c r="J542" s="665">
        <v>2</v>
      </c>
      <c r="K542" s="666">
        <v>1352.4</v>
      </c>
    </row>
    <row r="543" spans="1:11" ht="14.4" customHeight="1" x14ac:dyDescent="0.3">
      <c r="A543" s="661" t="s">
        <v>574</v>
      </c>
      <c r="B543" s="662" t="s">
        <v>575</v>
      </c>
      <c r="C543" s="663" t="s">
        <v>588</v>
      </c>
      <c r="D543" s="664" t="s">
        <v>4209</v>
      </c>
      <c r="E543" s="663" t="s">
        <v>7626</v>
      </c>
      <c r="F543" s="664" t="s">
        <v>7627</v>
      </c>
      <c r="G543" s="663" t="s">
        <v>6731</v>
      </c>
      <c r="H543" s="663" t="s">
        <v>6732</v>
      </c>
      <c r="I543" s="665">
        <v>154</v>
      </c>
      <c r="J543" s="665">
        <v>20</v>
      </c>
      <c r="K543" s="666">
        <v>3079.94</v>
      </c>
    </row>
    <row r="544" spans="1:11" ht="14.4" customHeight="1" x14ac:dyDescent="0.3">
      <c r="A544" s="661" t="s">
        <v>574</v>
      </c>
      <c r="B544" s="662" t="s">
        <v>575</v>
      </c>
      <c r="C544" s="663" t="s">
        <v>588</v>
      </c>
      <c r="D544" s="664" t="s">
        <v>4209</v>
      </c>
      <c r="E544" s="663" t="s">
        <v>7626</v>
      </c>
      <c r="F544" s="664" t="s">
        <v>7627</v>
      </c>
      <c r="G544" s="663" t="s">
        <v>6733</v>
      </c>
      <c r="H544" s="663" t="s">
        <v>6734</v>
      </c>
      <c r="I544" s="665">
        <v>5693.08</v>
      </c>
      <c r="J544" s="665">
        <v>1</v>
      </c>
      <c r="K544" s="666">
        <v>5693.08</v>
      </c>
    </row>
    <row r="545" spans="1:11" ht="14.4" customHeight="1" x14ac:dyDescent="0.3">
      <c r="A545" s="661" t="s">
        <v>574</v>
      </c>
      <c r="B545" s="662" t="s">
        <v>575</v>
      </c>
      <c r="C545" s="663" t="s">
        <v>588</v>
      </c>
      <c r="D545" s="664" t="s">
        <v>4209</v>
      </c>
      <c r="E545" s="663" t="s">
        <v>7626</v>
      </c>
      <c r="F545" s="664" t="s">
        <v>7627</v>
      </c>
      <c r="G545" s="663" t="s">
        <v>6735</v>
      </c>
      <c r="H545" s="663" t="s">
        <v>6736</v>
      </c>
      <c r="I545" s="665">
        <v>250</v>
      </c>
      <c r="J545" s="665">
        <v>25</v>
      </c>
      <c r="K545" s="666">
        <v>6249.95</v>
      </c>
    </row>
    <row r="546" spans="1:11" ht="14.4" customHeight="1" x14ac:dyDescent="0.3">
      <c r="A546" s="661" t="s">
        <v>574</v>
      </c>
      <c r="B546" s="662" t="s">
        <v>575</v>
      </c>
      <c r="C546" s="663" t="s">
        <v>588</v>
      </c>
      <c r="D546" s="664" t="s">
        <v>4209</v>
      </c>
      <c r="E546" s="663" t="s">
        <v>7626</v>
      </c>
      <c r="F546" s="664" t="s">
        <v>7627</v>
      </c>
      <c r="G546" s="663" t="s">
        <v>6737</v>
      </c>
      <c r="H546" s="663" t="s">
        <v>6738</v>
      </c>
      <c r="I546" s="665">
        <v>23.1</v>
      </c>
      <c r="J546" s="665">
        <v>50</v>
      </c>
      <c r="K546" s="666">
        <v>1154.95</v>
      </c>
    </row>
    <row r="547" spans="1:11" ht="14.4" customHeight="1" x14ac:dyDescent="0.3">
      <c r="A547" s="661" t="s">
        <v>574</v>
      </c>
      <c r="B547" s="662" t="s">
        <v>575</v>
      </c>
      <c r="C547" s="663" t="s">
        <v>588</v>
      </c>
      <c r="D547" s="664" t="s">
        <v>4209</v>
      </c>
      <c r="E547" s="663" t="s">
        <v>7626</v>
      </c>
      <c r="F547" s="664" t="s">
        <v>7627</v>
      </c>
      <c r="G547" s="663" t="s">
        <v>6414</v>
      </c>
      <c r="H547" s="663" t="s">
        <v>6415</v>
      </c>
      <c r="I547" s="665">
        <v>72.84</v>
      </c>
      <c r="J547" s="665">
        <v>150</v>
      </c>
      <c r="K547" s="666">
        <v>10926.3</v>
      </c>
    </row>
    <row r="548" spans="1:11" ht="14.4" customHeight="1" x14ac:dyDescent="0.3">
      <c r="A548" s="661" t="s">
        <v>574</v>
      </c>
      <c r="B548" s="662" t="s">
        <v>575</v>
      </c>
      <c r="C548" s="663" t="s">
        <v>588</v>
      </c>
      <c r="D548" s="664" t="s">
        <v>4209</v>
      </c>
      <c r="E548" s="663" t="s">
        <v>7626</v>
      </c>
      <c r="F548" s="664" t="s">
        <v>7627</v>
      </c>
      <c r="G548" s="663" t="s">
        <v>6739</v>
      </c>
      <c r="H548" s="663" t="s">
        <v>6740</v>
      </c>
      <c r="I548" s="665">
        <v>832.2</v>
      </c>
      <c r="J548" s="665">
        <v>10</v>
      </c>
      <c r="K548" s="666">
        <v>8322.02</v>
      </c>
    </row>
    <row r="549" spans="1:11" ht="14.4" customHeight="1" x14ac:dyDescent="0.3">
      <c r="A549" s="661" t="s">
        <v>574</v>
      </c>
      <c r="B549" s="662" t="s">
        <v>575</v>
      </c>
      <c r="C549" s="663" t="s">
        <v>588</v>
      </c>
      <c r="D549" s="664" t="s">
        <v>4209</v>
      </c>
      <c r="E549" s="663" t="s">
        <v>7626</v>
      </c>
      <c r="F549" s="664" t="s">
        <v>7627</v>
      </c>
      <c r="G549" s="663" t="s">
        <v>6741</v>
      </c>
      <c r="H549" s="663" t="s">
        <v>6742</v>
      </c>
      <c r="I549" s="665">
        <v>839.58</v>
      </c>
      <c r="J549" s="665">
        <v>10</v>
      </c>
      <c r="K549" s="666">
        <v>8395.83</v>
      </c>
    </row>
    <row r="550" spans="1:11" ht="14.4" customHeight="1" x14ac:dyDescent="0.3">
      <c r="A550" s="661" t="s">
        <v>574</v>
      </c>
      <c r="B550" s="662" t="s">
        <v>575</v>
      </c>
      <c r="C550" s="663" t="s">
        <v>588</v>
      </c>
      <c r="D550" s="664" t="s">
        <v>4209</v>
      </c>
      <c r="E550" s="663" t="s">
        <v>7626</v>
      </c>
      <c r="F550" s="664" t="s">
        <v>7627</v>
      </c>
      <c r="G550" s="663" t="s">
        <v>6743</v>
      </c>
      <c r="H550" s="663" t="s">
        <v>6744</v>
      </c>
      <c r="I550" s="665">
        <v>24.41</v>
      </c>
      <c r="J550" s="665">
        <v>300</v>
      </c>
      <c r="K550" s="666">
        <v>7321.74</v>
      </c>
    </row>
    <row r="551" spans="1:11" ht="14.4" customHeight="1" x14ac:dyDescent="0.3">
      <c r="A551" s="661" t="s">
        <v>574</v>
      </c>
      <c r="B551" s="662" t="s">
        <v>575</v>
      </c>
      <c r="C551" s="663" t="s">
        <v>588</v>
      </c>
      <c r="D551" s="664" t="s">
        <v>4209</v>
      </c>
      <c r="E551" s="663" t="s">
        <v>7626</v>
      </c>
      <c r="F551" s="664" t="s">
        <v>7627</v>
      </c>
      <c r="G551" s="663" t="s">
        <v>6745</v>
      </c>
      <c r="H551" s="663" t="s">
        <v>6746</v>
      </c>
      <c r="I551" s="665">
        <v>41.77</v>
      </c>
      <c r="J551" s="665">
        <v>20</v>
      </c>
      <c r="K551" s="666">
        <v>835.38</v>
      </c>
    </row>
    <row r="552" spans="1:11" ht="14.4" customHeight="1" x14ac:dyDescent="0.3">
      <c r="A552" s="661" t="s">
        <v>574</v>
      </c>
      <c r="B552" s="662" t="s">
        <v>575</v>
      </c>
      <c r="C552" s="663" t="s">
        <v>588</v>
      </c>
      <c r="D552" s="664" t="s">
        <v>4209</v>
      </c>
      <c r="E552" s="663" t="s">
        <v>7626</v>
      </c>
      <c r="F552" s="664" t="s">
        <v>7627</v>
      </c>
      <c r="G552" s="663" t="s">
        <v>6745</v>
      </c>
      <c r="H552" s="663" t="s">
        <v>6747</v>
      </c>
      <c r="I552" s="665">
        <v>41.77</v>
      </c>
      <c r="J552" s="665">
        <v>80</v>
      </c>
      <c r="K552" s="666">
        <v>3341.53</v>
      </c>
    </row>
    <row r="553" spans="1:11" ht="14.4" customHeight="1" x14ac:dyDescent="0.3">
      <c r="A553" s="661" t="s">
        <v>574</v>
      </c>
      <c r="B553" s="662" t="s">
        <v>575</v>
      </c>
      <c r="C553" s="663" t="s">
        <v>588</v>
      </c>
      <c r="D553" s="664" t="s">
        <v>4209</v>
      </c>
      <c r="E553" s="663" t="s">
        <v>7626</v>
      </c>
      <c r="F553" s="664" t="s">
        <v>7627</v>
      </c>
      <c r="G553" s="663" t="s">
        <v>6748</v>
      </c>
      <c r="H553" s="663" t="s">
        <v>6749</v>
      </c>
      <c r="I553" s="665">
        <v>1342</v>
      </c>
      <c r="J553" s="665">
        <v>1</v>
      </c>
      <c r="K553" s="666">
        <v>1342</v>
      </c>
    </row>
    <row r="554" spans="1:11" ht="14.4" customHeight="1" x14ac:dyDescent="0.3">
      <c r="A554" s="661" t="s">
        <v>574</v>
      </c>
      <c r="B554" s="662" t="s">
        <v>575</v>
      </c>
      <c r="C554" s="663" t="s">
        <v>588</v>
      </c>
      <c r="D554" s="664" t="s">
        <v>4209</v>
      </c>
      <c r="E554" s="663" t="s">
        <v>7626</v>
      </c>
      <c r="F554" s="664" t="s">
        <v>7627</v>
      </c>
      <c r="G554" s="663" t="s">
        <v>6750</v>
      </c>
      <c r="H554" s="663" t="s">
        <v>6751</v>
      </c>
      <c r="I554" s="665">
        <v>600</v>
      </c>
      <c r="J554" s="665">
        <v>36</v>
      </c>
      <c r="K554" s="666">
        <v>21600.07</v>
      </c>
    </row>
    <row r="555" spans="1:11" ht="14.4" customHeight="1" x14ac:dyDescent="0.3">
      <c r="A555" s="661" t="s">
        <v>574</v>
      </c>
      <c r="B555" s="662" t="s">
        <v>575</v>
      </c>
      <c r="C555" s="663" t="s">
        <v>588</v>
      </c>
      <c r="D555" s="664" t="s">
        <v>4209</v>
      </c>
      <c r="E555" s="663" t="s">
        <v>7626</v>
      </c>
      <c r="F555" s="664" t="s">
        <v>7627</v>
      </c>
      <c r="G555" s="663" t="s">
        <v>6752</v>
      </c>
      <c r="H555" s="663" t="s">
        <v>6753</v>
      </c>
      <c r="I555" s="665">
        <v>193.6</v>
      </c>
      <c r="J555" s="665">
        <v>50</v>
      </c>
      <c r="K555" s="666">
        <v>9680</v>
      </c>
    </row>
    <row r="556" spans="1:11" ht="14.4" customHeight="1" x14ac:dyDescent="0.3">
      <c r="A556" s="661" t="s">
        <v>574</v>
      </c>
      <c r="B556" s="662" t="s">
        <v>575</v>
      </c>
      <c r="C556" s="663" t="s">
        <v>588</v>
      </c>
      <c r="D556" s="664" t="s">
        <v>4209</v>
      </c>
      <c r="E556" s="663" t="s">
        <v>7626</v>
      </c>
      <c r="F556" s="664" t="s">
        <v>7627</v>
      </c>
      <c r="G556" s="663" t="s">
        <v>6754</v>
      </c>
      <c r="H556" s="663" t="s">
        <v>6755</v>
      </c>
      <c r="I556" s="665">
        <v>1252.3499999999999</v>
      </c>
      <c r="J556" s="665">
        <v>2</v>
      </c>
      <c r="K556" s="666">
        <v>2504.6999999999998</v>
      </c>
    </row>
    <row r="557" spans="1:11" ht="14.4" customHeight="1" x14ac:dyDescent="0.3">
      <c r="A557" s="661" t="s">
        <v>574</v>
      </c>
      <c r="B557" s="662" t="s">
        <v>575</v>
      </c>
      <c r="C557" s="663" t="s">
        <v>588</v>
      </c>
      <c r="D557" s="664" t="s">
        <v>4209</v>
      </c>
      <c r="E557" s="663" t="s">
        <v>7626</v>
      </c>
      <c r="F557" s="664" t="s">
        <v>7627</v>
      </c>
      <c r="G557" s="663" t="s">
        <v>6756</v>
      </c>
      <c r="H557" s="663" t="s">
        <v>6757</v>
      </c>
      <c r="I557" s="665">
        <v>90.76</v>
      </c>
      <c r="J557" s="665">
        <v>5</v>
      </c>
      <c r="K557" s="666">
        <v>453.8</v>
      </c>
    </row>
    <row r="558" spans="1:11" ht="14.4" customHeight="1" x14ac:dyDescent="0.3">
      <c r="A558" s="661" t="s">
        <v>574</v>
      </c>
      <c r="B558" s="662" t="s">
        <v>575</v>
      </c>
      <c r="C558" s="663" t="s">
        <v>588</v>
      </c>
      <c r="D558" s="664" t="s">
        <v>4209</v>
      </c>
      <c r="E558" s="663" t="s">
        <v>7626</v>
      </c>
      <c r="F558" s="664" t="s">
        <v>7627</v>
      </c>
      <c r="G558" s="663" t="s">
        <v>6758</v>
      </c>
      <c r="H558" s="663" t="s">
        <v>6759</v>
      </c>
      <c r="I558" s="665">
        <v>171.82</v>
      </c>
      <c r="J558" s="665">
        <v>10</v>
      </c>
      <c r="K558" s="666">
        <v>1718.2</v>
      </c>
    </row>
    <row r="559" spans="1:11" ht="14.4" customHeight="1" x14ac:dyDescent="0.3">
      <c r="A559" s="661" t="s">
        <v>574</v>
      </c>
      <c r="B559" s="662" t="s">
        <v>575</v>
      </c>
      <c r="C559" s="663" t="s">
        <v>588</v>
      </c>
      <c r="D559" s="664" t="s">
        <v>4209</v>
      </c>
      <c r="E559" s="663" t="s">
        <v>7626</v>
      </c>
      <c r="F559" s="664" t="s">
        <v>7627</v>
      </c>
      <c r="G559" s="663" t="s">
        <v>6760</v>
      </c>
      <c r="H559" s="663" t="s">
        <v>6761</v>
      </c>
      <c r="I559" s="665">
        <v>171.82</v>
      </c>
      <c r="J559" s="665">
        <v>10</v>
      </c>
      <c r="K559" s="666">
        <v>1718.2</v>
      </c>
    </row>
    <row r="560" spans="1:11" ht="14.4" customHeight="1" x14ac:dyDescent="0.3">
      <c r="A560" s="661" t="s">
        <v>574</v>
      </c>
      <c r="B560" s="662" t="s">
        <v>575</v>
      </c>
      <c r="C560" s="663" t="s">
        <v>588</v>
      </c>
      <c r="D560" s="664" t="s">
        <v>4209</v>
      </c>
      <c r="E560" s="663" t="s">
        <v>7626</v>
      </c>
      <c r="F560" s="664" t="s">
        <v>7627</v>
      </c>
      <c r="G560" s="663" t="s">
        <v>6762</v>
      </c>
      <c r="H560" s="663" t="s">
        <v>6763</v>
      </c>
      <c r="I560" s="665">
        <v>7689.9475000000002</v>
      </c>
      <c r="J560" s="665">
        <v>7</v>
      </c>
      <c r="K560" s="666">
        <v>53829.64</v>
      </c>
    </row>
    <row r="561" spans="1:11" ht="14.4" customHeight="1" x14ac:dyDescent="0.3">
      <c r="A561" s="661" t="s">
        <v>574</v>
      </c>
      <c r="B561" s="662" t="s">
        <v>575</v>
      </c>
      <c r="C561" s="663" t="s">
        <v>588</v>
      </c>
      <c r="D561" s="664" t="s">
        <v>4209</v>
      </c>
      <c r="E561" s="663" t="s">
        <v>7626</v>
      </c>
      <c r="F561" s="664" t="s">
        <v>7627</v>
      </c>
      <c r="G561" s="663" t="s">
        <v>6764</v>
      </c>
      <c r="H561" s="663" t="s">
        <v>6765</v>
      </c>
      <c r="I561" s="665">
        <v>1305.82</v>
      </c>
      <c r="J561" s="665">
        <v>5</v>
      </c>
      <c r="K561" s="666">
        <v>6529.1</v>
      </c>
    </row>
    <row r="562" spans="1:11" ht="14.4" customHeight="1" x14ac:dyDescent="0.3">
      <c r="A562" s="661" t="s">
        <v>574</v>
      </c>
      <c r="B562" s="662" t="s">
        <v>575</v>
      </c>
      <c r="C562" s="663" t="s">
        <v>588</v>
      </c>
      <c r="D562" s="664" t="s">
        <v>4209</v>
      </c>
      <c r="E562" s="663" t="s">
        <v>7626</v>
      </c>
      <c r="F562" s="664" t="s">
        <v>7627</v>
      </c>
      <c r="G562" s="663" t="s">
        <v>6766</v>
      </c>
      <c r="H562" s="663" t="s">
        <v>6767</v>
      </c>
      <c r="I562" s="665">
        <v>118.58</v>
      </c>
      <c r="J562" s="665">
        <v>40</v>
      </c>
      <c r="K562" s="666">
        <v>4743.25</v>
      </c>
    </row>
    <row r="563" spans="1:11" ht="14.4" customHeight="1" x14ac:dyDescent="0.3">
      <c r="A563" s="661" t="s">
        <v>574</v>
      </c>
      <c r="B563" s="662" t="s">
        <v>575</v>
      </c>
      <c r="C563" s="663" t="s">
        <v>588</v>
      </c>
      <c r="D563" s="664" t="s">
        <v>4209</v>
      </c>
      <c r="E563" s="663" t="s">
        <v>7626</v>
      </c>
      <c r="F563" s="664" t="s">
        <v>7627</v>
      </c>
      <c r="G563" s="663" t="s">
        <v>6428</v>
      </c>
      <c r="H563" s="663" t="s">
        <v>6429</v>
      </c>
      <c r="I563" s="665">
        <v>3.418571428571429</v>
      </c>
      <c r="J563" s="665">
        <v>1400</v>
      </c>
      <c r="K563" s="666">
        <v>4786</v>
      </c>
    </row>
    <row r="564" spans="1:11" ht="14.4" customHeight="1" x14ac:dyDescent="0.3">
      <c r="A564" s="661" t="s">
        <v>574</v>
      </c>
      <c r="B564" s="662" t="s">
        <v>575</v>
      </c>
      <c r="C564" s="663" t="s">
        <v>588</v>
      </c>
      <c r="D564" s="664" t="s">
        <v>4209</v>
      </c>
      <c r="E564" s="663" t="s">
        <v>7626</v>
      </c>
      <c r="F564" s="664" t="s">
        <v>7627</v>
      </c>
      <c r="G564" s="663" t="s">
        <v>6430</v>
      </c>
      <c r="H564" s="663" t="s">
        <v>6431</v>
      </c>
      <c r="I564" s="665">
        <v>6.0787499999999994</v>
      </c>
      <c r="J564" s="665">
        <v>2300</v>
      </c>
      <c r="K564" s="666">
        <v>13981</v>
      </c>
    </row>
    <row r="565" spans="1:11" ht="14.4" customHeight="1" x14ac:dyDescent="0.3">
      <c r="A565" s="661" t="s">
        <v>574</v>
      </c>
      <c r="B565" s="662" t="s">
        <v>575</v>
      </c>
      <c r="C565" s="663" t="s">
        <v>588</v>
      </c>
      <c r="D565" s="664" t="s">
        <v>4209</v>
      </c>
      <c r="E565" s="663" t="s">
        <v>7626</v>
      </c>
      <c r="F565" s="664" t="s">
        <v>7627</v>
      </c>
      <c r="G565" s="663" t="s">
        <v>6768</v>
      </c>
      <c r="H565" s="663" t="s">
        <v>6769</v>
      </c>
      <c r="I565" s="665">
        <v>350.9</v>
      </c>
      <c r="J565" s="665">
        <v>4</v>
      </c>
      <c r="K565" s="666">
        <v>1403.6</v>
      </c>
    </row>
    <row r="566" spans="1:11" ht="14.4" customHeight="1" x14ac:dyDescent="0.3">
      <c r="A566" s="661" t="s">
        <v>574</v>
      </c>
      <c r="B566" s="662" t="s">
        <v>575</v>
      </c>
      <c r="C566" s="663" t="s">
        <v>588</v>
      </c>
      <c r="D566" s="664" t="s">
        <v>4209</v>
      </c>
      <c r="E566" s="663" t="s">
        <v>7626</v>
      </c>
      <c r="F566" s="664" t="s">
        <v>7627</v>
      </c>
      <c r="G566" s="663" t="s">
        <v>6770</v>
      </c>
      <c r="H566" s="663" t="s">
        <v>6771</v>
      </c>
      <c r="I566" s="665">
        <v>556.6</v>
      </c>
      <c r="J566" s="665">
        <v>20</v>
      </c>
      <c r="K566" s="666">
        <v>11132</v>
      </c>
    </row>
    <row r="567" spans="1:11" ht="14.4" customHeight="1" x14ac:dyDescent="0.3">
      <c r="A567" s="661" t="s">
        <v>574</v>
      </c>
      <c r="B567" s="662" t="s">
        <v>575</v>
      </c>
      <c r="C567" s="663" t="s">
        <v>588</v>
      </c>
      <c r="D567" s="664" t="s">
        <v>4209</v>
      </c>
      <c r="E567" s="663" t="s">
        <v>7626</v>
      </c>
      <c r="F567" s="664" t="s">
        <v>7627</v>
      </c>
      <c r="G567" s="663" t="s">
        <v>6772</v>
      </c>
      <c r="H567" s="663" t="s">
        <v>6773</v>
      </c>
      <c r="I567" s="665">
        <v>271.95999999999998</v>
      </c>
      <c r="J567" s="665">
        <v>3</v>
      </c>
      <c r="K567" s="666">
        <v>815.88</v>
      </c>
    </row>
    <row r="568" spans="1:11" ht="14.4" customHeight="1" x14ac:dyDescent="0.3">
      <c r="A568" s="661" t="s">
        <v>574</v>
      </c>
      <c r="B568" s="662" t="s">
        <v>575</v>
      </c>
      <c r="C568" s="663" t="s">
        <v>588</v>
      </c>
      <c r="D568" s="664" t="s">
        <v>4209</v>
      </c>
      <c r="E568" s="663" t="s">
        <v>7626</v>
      </c>
      <c r="F568" s="664" t="s">
        <v>7627</v>
      </c>
      <c r="G568" s="663" t="s">
        <v>6434</v>
      </c>
      <c r="H568" s="663" t="s">
        <v>6435</v>
      </c>
      <c r="I568" s="665">
        <v>9.44</v>
      </c>
      <c r="J568" s="665">
        <v>1350</v>
      </c>
      <c r="K568" s="666">
        <v>12744</v>
      </c>
    </row>
    <row r="569" spans="1:11" ht="14.4" customHeight="1" x14ac:dyDescent="0.3">
      <c r="A569" s="661" t="s">
        <v>574</v>
      </c>
      <c r="B569" s="662" t="s">
        <v>575</v>
      </c>
      <c r="C569" s="663" t="s">
        <v>588</v>
      </c>
      <c r="D569" s="664" t="s">
        <v>4209</v>
      </c>
      <c r="E569" s="663" t="s">
        <v>7626</v>
      </c>
      <c r="F569" s="664" t="s">
        <v>7627</v>
      </c>
      <c r="G569" s="663" t="s">
        <v>6774</v>
      </c>
      <c r="H569" s="663" t="s">
        <v>6775</v>
      </c>
      <c r="I569" s="665">
        <v>79</v>
      </c>
      <c r="J569" s="665">
        <v>10</v>
      </c>
      <c r="K569" s="666">
        <v>790.05</v>
      </c>
    </row>
    <row r="570" spans="1:11" ht="14.4" customHeight="1" x14ac:dyDescent="0.3">
      <c r="A570" s="661" t="s">
        <v>574</v>
      </c>
      <c r="B570" s="662" t="s">
        <v>575</v>
      </c>
      <c r="C570" s="663" t="s">
        <v>588</v>
      </c>
      <c r="D570" s="664" t="s">
        <v>4209</v>
      </c>
      <c r="E570" s="663" t="s">
        <v>7626</v>
      </c>
      <c r="F570" s="664" t="s">
        <v>7627</v>
      </c>
      <c r="G570" s="663" t="s">
        <v>6776</v>
      </c>
      <c r="H570" s="663" t="s">
        <v>6777</v>
      </c>
      <c r="I570" s="665">
        <v>99.22</v>
      </c>
      <c r="J570" s="665">
        <v>10</v>
      </c>
      <c r="K570" s="666">
        <v>992.2</v>
      </c>
    </row>
    <row r="571" spans="1:11" ht="14.4" customHeight="1" x14ac:dyDescent="0.3">
      <c r="A571" s="661" t="s">
        <v>574</v>
      </c>
      <c r="B571" s="662" t="s">
        <v>575</v>
      </c>
      <c r="C571" s="663" t="s">
        <v>588</v>
      </c>
      <c r="D571" s="664" t="s">
        <v>4209</v>
      </c>
      <c r="E571" s="663" t="s">
        <v>7626</v>
      </c>
      <c r="F571" s="664" t="s">
        <v>7627</v>
      </c>
      <c r="G571" s="663" t="s">
        <v>6778</v>
      </c>
      <c r="H571" s="663" t="s">
        <v>6779</v>
      </c>
      <c r="I571" s="665">
        <v>291.89</v>
      </c>
      <c r="J571" s="665">
        <v>25</v>
      </c>
      <c r="K571" s="666">
        <v>7297.21</v>
      </c>
    </row>
    <row r="572" spans="1:11" ht="14.4" customHeight="1" x14ac:dyDescent="0.3">
      <c r="A572" s="661" t="s">
        <v>574</v>
      </c>
      <c r="B572" s="662" t="s">
        <v>575</v>
      </c>
      <c r="C572" s="663" t="s">
        <v>588</v>
      </c>
      <c r="D572" s="664" t="s">
        <v>4209</v>
      </c>
      <c r="E572" s="663" t="s">
        <v>7626</v>
      </c>
      <c r="F572" s="664" t="s">
        <v>7627</v>
      </c>
      <c r="G572" s="663" t="s">
        <v>6780</v>
      </c>
      <c r="H572" s="663" t="s">
        <v>6781</v>
      </c>
      <c r="I572" s="665">
        <v>20.57</v>
      </c>
      <c r="J572" s="665">
        <v>100</v>
      </c>
      <c r="K572" s="666">
        <v>2057</v>
      </c>
    </row>
    <row r="573" spans="1:11" ht="14.4" customHeight="1" x14ac:dyDescent="0.3">
      <c r="A573" s="661" t="s">
        <v>574</v>
      </c>
      <c r="B573" s="662" t="s">
        <v>575</v>
      </c>
      <c r="C573" s="663" t="s">
        <v>588</v>
      </c>
      <c r="D573" s="664" t="s">
        <v>4209</v>
      </c>
      <c r="E573" s="663" t="s">
        <v>7638</v>
      </c>
      <c r="F573" s="664" t="s">
        <v>7639</v>
      </c>
      <c r="G573" s="663" t="s">
        <v>6782</v>
      </c>
      <c r="H573" s="663" t="s">
        <v>6783</v>
      </c>
      <c r="I573" s="665">
        <v>38.67</v>
      </c>
      <c r="J573" s="665">
        <v>5</v>
      </c>
      <c r="K573" s="666">
        <v>195.82999999999998</v>
      </c>
    </row>
    <row r="574" spans="1:11" ht="14.4" customHeight="1" x14ac:dyDescent="0.3">
      <c r="A574" s="661" t="s">
        <v>574</v>
      </c>
      <c r="B574" s="662" t="s">
        <v>575</v>
      </c>
      <c r="C574" s="663" t="s">
        <v>588</v>
      </c>
      <c r="D574" s="664" t="s">
        <v>4209</v>
      </c>
      <c r="E574" s="663" t="s">
        <v>7638</v>
      </c>
      <c r="F574" s="664" t="s">
        <v>7639</v>
      </c>
      <c r="G574" s="663" t="s">
        <v>6782</v>
      </c>
      <c r="H574" s="663" t="s">
        <v>6784</v>
      </c>
      <c r="I574" s="665">
        <v>39.325000000000003</v>
      </c>
      <c r="J574" s="665">
        <v>8</v>
      </c>
      <c r="K574" s="666">
        <v>314.60000000000002</v>
      </c>
    </row>
    <row r="575" spans="1:11" ht="14.4" customHeight="1" x14ac:dyDescent="0.3">
      <c r="A575" s="661" t="s">
        <v>574</v>
      </c>
      <c r="B575" s="662" t="s">
        <v>575</v>
      </c>
      <c r="C575" s="663" t="s">
        <v>588</v>
      </c>
      <c r="D575" s="664" t="s">
        <v>4209</v>
      </c>
      <c r="E575" s="663" t="s">
        <v>7638</v>
      </c>
      <c r="F575" s="664" t="s">
        <v>7639</v>
      </c>
      <c r="G575" s="663" t="s">
        <v>6785</v>
      </c>
      <c r="H575" s="663" t="s">
        <v>6786</v>
      </c>
      <c r="I575" s="665">
        <v>1.96</v>
      </c>
      <c r="J575" s="665">
        <v>50</v>
      </c>
      <c r="K575" s="666">
        <v>98</v>
      </c>
    </row>
    <row r="576" spans="1:11" ht="14.4" customHeight="1" x14ac:dyDescent="0.3">
      <c r="A576" s="661" t="s">
        <v>574</v>
      </c>
      <c r="B576" s="662" t="s">
        <v>575</v>
      </c>
      <c r="C576" s="663" t="s">
        <v>588</v>
      </c>
      <c r="D576" s="664" t="s">
        <v>4209</v>
      </c>
      <c r="E576" s="663" t="s">
        <v>7640</v>
      </c>
      <c r="F576" s="664" t="s">
        <v>7641</v>
      </c>
      <c r="G576" s="663" t="s">
        <v>6787</v>
      </c>
      <c r="H576" s="663" t="s">
        <v>6788</v>
      </c>
      <c r="I576" s="665">
        <v>1186.6500000000001</v>
      </c>
      <c r="J576" s="665">
        <v>10</v>
      </c>
      <c r="K576" s="666">
        <v>11866.46</v>
      </c>
    </row>
    <row r="577" spans="1:11" ht="14.4" customHeight="1" x14ac:dyDescent="0.3">
      <c r="A577" s="661" t="s">
        <v>574</v>
      </c>
      <c r="B577" s="662" t="s">
        <v>575</v>
      </c>
      <c r="C577" s="663" t="s">
        <v>588</v>
      </c>
      <c r="D577" s="664" t="s">
        <v>4209</v>
      </c>
      <c r="E577" s="663" t="s">
        <v>7640</v>
      </c>
      <c r="F577" s="664" t="s">
        <v>7641</v>
      </c>
      <c r="G577" s="663" t="s">
        <v>6789</v>
      </c>
      <c r="H577" s="663" t="s">
        <v>6790</v>
      </c>
      <c r="I577" s="665">
        <v>1188</v>
      </c>
      <c r="J577" s="665">
        <v>5</v>
      </c>
      <c r="K577" s="666">
        <v>5940</v>
      </c>
    </row>
    <row r="578" spans="1:11" ht="14.4" customHeight="1" x14ac:dyDescent="0.3">
      <c r="A578" s="661" t="s">
        <v>574</v>
      </c>
      <c r="B578" s="662" t="s">
        <v>575</v>
      </c>
      <c r="C578" s="663" t="s">
        <v>588</v>
      </c>
      <c r="D578" s="664" t="s">
        <v>4209</v>
      </c>
      <c r="E578" s="663" t="s">
        <v>7640</v>
      </c>
      <c r="F578" s="664" t="s">
        <v>7641</v>
      </c>
      <c r="G578" s="663" t="s">
        <v>6791</v>
      </c>
      <c r="H578" s="663" t="s">
        <v>6792</v>
      </c>
      <c r="I578" s="665">
        <v>319.91000000000003</v>
      </c>
      <c r="J578" s="665">
        <v>40</v>
      </c>
      <c r="K578" s="666">
        <v>12796.439999999999</v>
      </c>
    </row>
    <row r="579" spans="1:11" ht="14.4" customHeight="1" x14ac:dyDescent="0.3">
      <c r="A579" s="661" t="s">
        <v>574</v>
      </c>
      <c r="B579" s="662" t="s">
        <v>575</v>
      </c>
      <c r="C579" s="663" t="s">
        <v>588</v>
      </c>
      <c r="D579" s="664" t="s">
        <v>4209</v>
      </c>
      <c r="E579" s="663" t="s">
        <v>7640</v>
      </c>
      <c r="F579" s="664" t="s">
        <v>7641</v>
      </c>
      <c r="G579" s="663" t="s">
        <v>6793</v>
      </c>
      <c r="H579" s="663" t="s">
        <v>6794</v>
      </c>
      <c r="I579" s="665">
        <v>1849.91</v>
      </c>
      <c r="J579" s="665">
        <v>10</v>
      </c>
      <c r="K579" s="666">
        <v>18499.080000000002</v>
      </c>
    </row>
    <row r="580" spans="1:11" ht="14.4" customHeight="1" x14ac:dyDescent="0.3">
      <c r="A580" s="661" t="s">
        <v>574</v>
      </c>
      <c r="B580" s="662" t="s">
        <v>575</v>
      </c>
      <c r="C580" s="663" t="s">
        <v>588</v>
      </c>
      <c r="D580" s="664" t="s">
        <v>4209</v>
      </c>
      <c r="E580" s="663" t="s">
        <v>7640</v>
      </c>
      <c r="F580" s="664" t="s">
        <v>7641</v>
      </c>
      <c r="G580" s="663" t="s">
        <v>6793</v>
      </c>
      <c r="H580" s="663" t="s">
        <v>6795</v>
      </c>
      <c r="I580" s="665">
        <v>1849.91</v>
      </c>
      <c r="J580" s="665">
        <v>10</v>
      </c>
      <c r="K580" s="666">
        <v>18499.080000000002</v>
      </c>
    </row>
    <row r="581" spans="1:11" ht="14.4" customHeight="1" x14ac:dyDescent="0.3">
      <c r="A581" s="661" t="s">
        <v>574</v>
      </c>
      <c r="B581" s="662" t="s">
        <v>575</v>
      </c>
      <c r="C581" s="663" t="s">
        <v>588</v>
      </c>
      <c r="D581" s="664" t="s">
        <v>4209</v>
      </c>
      <c r="E581" s="663" t="s">
        <v>7640</v>
      </c>
      <c r="F581" s="664" t="s">
        <v>7641</v>
      </c>
      <c r="G581" s="663" t="s">
        <v>6796</v>
      </c>
      <c r="H581" s="663" t="s">
        <v>6797</v>
      </c>
      <c r="I581" s="665">
        <v>289.83999999999997</v>
      </c>
      <c r="J581" s="665">
        <v>10</v>
      </c>
      <c r="K581" s="666">
        <v>2898.43</v>
      </c>
    </row>
    <row r="582" spans="1:11" ht="14.4" customHeight="1" x14ac:dyDescent="0.3">
      <c r="A582" s="661" t="s">
        <v>574</v>
      </c>
      <c r="B582" s="662" t="s">
        <v>575</v>
      </c>
      <c r="C582" s="663" t="s">
        <v>588</v>
      </c>
      <c r="D582" s="664" t="s">
        <v>4209</v>
      </c>
      <c r="E582" s="663" t="s">
        <v>7640</v>
      </c>
      <c r="F582" s="664" t="s">
        <v>7641</v>
      </c>
      <c r="G582" s="663" t="s">
        <v>6798</v>
      </c>
      <c r="H582" s="663" t="s">
        <v>6799</v>
      </c>
      <c r="I582" s="665">
        <v>1285.02</v>
      </c>
      <c r="J582" s="665">
        <v>15</v>
      </c>
      <c r="K582" s="666">
        <v>19275.300000000003</v>
      </c>
    </row>
    <row r="583" spans="1:11" ht="14.4" customHeight="1" x14ac:dyDescent="0.3">
      <c r="A583" s="661" t="s">
        <v>574</v>
      </c>
      <c r="B583" s="662" t="s">
        <v>575</v>
      </c>
      <c r="C583" s="663" t="s">
        <v>588</v>
      </c>
      <c r="D583" s="664" t="s">
        <v>4209</v>
      </c>
      <c r="E583" s="663" t="s">
        <v>7640</v>
      </c>
      <c r="F583" s="664" t="s">
        <v>7641</v>
      </c>
      <c r="G583" s="663" t="s">
        <v>6800</v>
      </c>
      <c r="H583" s="663" t="s">
        <v>6801</v>
      </c>
      <c r="I583" s="665">
        <v>6474.71</v>
      </c>
      <c r="J583" s="665">
        <v>1</v>
      </c>
      <c r="K583" s="666">
        <v>6474.71</v>
      </c>
    </row>
    <row r="584" spans="1:11" ht="14.4" customHeight="1" x14ac:dyDescent="0.3">
      <c r="A584" s="661" t="s">
        <v>574</v>
      </c>
      <c r="B584" s="662" t="s">
        <v>575</v>
      </c>
      <c r="C584" s="663" t="s">
        <v>588</v>
      </c>
      <c r="D584" s="664" t="s">
        <v>4209</v>
      </c>
      <c r="E584" s="663" t="s">
        <v>7640</v>
      </c>
      <c r="F584" s="664" t="s">
        <v>7641</v>
      </c>
      <c r="G584" s="663" t="s">
        <v>6802</v>
      </c>
      <c r="H584" s="663" t="s">
        <v>6803</v>
      </c>
      <c r="I584" s="665">
        <v>2487.2800000000002</v>
      </c>
      <c r="J584" s="665">
        <v>10</v>
      </c>
      <c r="K584" s="666">
        <v>24872.76</v>
      </c>
    </row>
    <row r="585" spans="1:11" ht="14.4" customHeight="1" x14ac:dyDescent="0.3">
      <c r="A585" s="661" t="s">
        <v>574</v>
      </c>
      <c r="B585" s="662" t="s">
        <v>575</v>
      </c>
      <c r="C585" s="663" t="s">
        <v>588</v>
      </c>
      <c r="D585" s="664" t="s">
        <v>4209</v>
      </c>
      <c r="E585" s="663" t="s">
        <v>7640</v>
      </c>
      <c r="F585" s="664" t="s">
        <v>7641</v>
      </c>
      <c r="G585" s="663" t="s">
        <v>6802</v>
      </c>
      <c r="H585" s="663" t="s">
        <v>6804</v>
      </c>
      <c r="I585" s="665">
        <v>2487.2800000000002</v>
      </c>
      <c r="J585" s="665">
        <v>5</v>
      </c>
      <c r="K585" s="666">
        <v>12436.38</v>
      </c>
    </row>
    <row r="586" spans="1:11" ht="14.4" customHeight="1" x14ac:dyDescent="0.3">
      <c r="A586" s="661" t="s">
        <v>574</v>
      </c>
      <c r="B586" s="662" t="s">
        <v>575</v>
      </c>
      <c r="C586" s="663" t="s">
        <v>588</v>
      </c>
      <c r="D586" s="664" t="s">
        <v>4209</v>
      </c>
      <c r="E586" s="663" t="s">
        <v>7640</v>
      </c>
      <c r="F586" s="664" t="s">
        <v>7641</v>
      </c>
      <c r="G586" s="663" t="s">
        <v>6805</v>
      </c>
      <c r="H586" s="663" t="s">
        <v>6806</v>
      </c>
      <c r="I586" s="665">
        <v>3938.17</v>
      </c>
      <c r="J586" s="665">
        <v>1</v>
      </c>
      <c r="K586" s="666">
        <v>3938.17</v>
      </c>
    </row>
    <row r="587" spans="1:11" ht="14.4" customHeight="1" x14ac:dyDescent="0.3">
      <c r="A587" s="661" t="s">
        <v>574</v>
      </c>
      <c r="B587" s="662" t="s">
        <v>575</v>
      </c>
      <c r="C587" s="663" t="s">
        <v>588</v>
      </c>
      <c r="D587" s="664" t="s">
        <v>4209</v>
      </c>
      <c r="E587" s="663" t="s">
        <v>7640</v>
      </c>
      <c r="F587" s="664" t="s">
        <v>7641</v>
      </c>
      <c r="G587" s="663" t="s">
        <v>6807</v>
      </c>
      <c r="H587" s="663" t="s">
        <v>6808</v>
      </c>
      <c r="I587" s="665">
        <v>2502.8249999999998</v>
      </c>
      <c r="J587" s="665">
        <v>10</v>
      </c>
      <c r="K587" s="666">
        <v>25028.25</v>
      </c>
    </row>
    <row r="588" spans="1:11" ht="14.4" customHeight="1" x14ac:dyDescent="0.3">
      <c r="A588" s="661" t="s">
        <v>574</v>
      </c>
      <c r="B588" s="662" t="s">
        <v>575</v>
      </c>
      <c r="C588" s="663" t="s">
        <v>588</v>
      </c>
      <c r="D588" s="664" t="s">
        <v>4209</v>
      </c>
      <c r="E588" s="663" t="s">
        <v>7640</v>
      </c>
      <c r="F588" s="664" t="s">
        <v>7641</v>
      </c>
      <c r="G588" s="663" t="s">
        <v>6809</v>
      </c>
      <c r="H588" s="663" t="s">
        <v>6810</v>
      </c>
      <c r="I588" s="665">
        <v>414.55</v>
      </c>
      <c r="J588" s="665">
        <v>5</v>
      </c>
      <c r="K588" s="666">
        <v>2072.73</v>
      </c>
    </row>
    <row r="589" spans="1:11" ht="14.4" customHeight="1" x14ac:dyDescent="0.3">
      <c r="A589" s="661" t="s">
        <v>574</v>
      </c>
      <c r="B589" s="662" t="s">
        <v>575</v>
      </c>
      <c r="C589" s="663" t="s">
        <v>588</v>
      </c>
      <c r="D589" s="664" t="s">
        <v>4209</v>
      </c>
      <c r="E589" s="663" t="s">
        <v>7640</v>
      </c>
      <c r="F589" s="664" t="s">
        <v>7641</v>
      </c>
      <c r="G589" s="663" t="s">
        <v>6809</v>
      </c>
      <c r="H589" s="663" t="s">
        <v>6811</v>
      </c>
      <c r="I589" s="665">
        <v>414.54</v>
      </c>
      <c r="J589" s="665">
        <v>5</v>
      </c>
      <c r="K589" s="666">
        <v>2072.71</v>
      </c>
    </row>
    <row r="590" spans="1:11" ht="14.4" customHeight="1" x14ac:dyDescent="0.3">
      <c r="A590" s="661" t="s">
        <v>574</v>
      </c>
      <c r="B590" s="662" t="s">
        <v>575</v>
      </c>
      <c r="C590" s="663" t="s">
        <v>588</v>
      </c>
      <c r="D590" s="664" t="s">
        <v>4209</v>
      </c>
      <c r="E590" s="663" t="s">
        <v>7640</v>
      </c>
      <c r="F590" s="664" t="s">
        <v>7641</v>
      </c>
      <c r="G590" s="663" t="s">
        <v>6812</v>
      </c>
      <c r="H590" s="663" t="s">
        <v>6813</v>
      </c>
      <c r="I590" s="665">
        <v>413.82</v>
      </c>
      <c r="J590" s="665">
        <v>1</v>
      </c>
      <c r="K590" s="666">
        <v>413.82</v>
      </c>
    </row>
    <row r="591" spans="1:11" ht="14.4" customHeight="1" x14ac:dyDescent="0.3">
      <c r="A591" s="661" t="s">
        <v>574</v>
      </c>
      <c r="B591" s="662" t="s">
        <v>575</v>
      </c>
      <c r="C591" s="663" t="s">
        <v>588</v>
      </c>
      <c r="D591" s="664" t="s">
        <v>4209</v>
      </c>
      <c r="E591" s="663" t="s">
        <v>7628</v>
      </c>
      <c r="F591" s="664" t="s">
        <v>7629</v>
      </c>
      <c r="G591" s="663" t="s">
        <v>6452</v>
      </c>
      <c r="H591" s="663" t="s">
        <v>6453</v>
      </c>
      <c r="I591" s="665">
        <v>8.17</v>
      </c>
      <c r="J591" s="665">
        <v>5800</v>
      </c>
      <c r="K591" s="666">
        <v>47386</v>
      </c>
    </row>
    <row r="592" spans="1:11" ht="14.4" customHeight="1" x14ac:dyDescent="0.3">
      <c r="A592" s="661" t="s">
        <v>574</v>
      </c>
      <c r="B592" s="662" t="s">
        <v>575</v>
      </c>
      <c r="C592" s="663" t="s">
        <v>588</v>
      </c>
      <c r="D592" s="664" t="s">
        <v>4209</v>
      </c>
      <c r="E592" s="663" t="s">
        <v>7628</v>
      </c>
      <c r="F592" s="664" t="s">
        <v>7629</v>
      </c>
      <c r="G592" s="663" t="s">
        <v>6454</v>
      </c>
      <c r="H592" s="663" t="s">
        <v>6455</v>
      </c>
      <c r="I592" s="665">
        <v>150.00555555555556</v>
      </c>
      <c r="J592" s="665">
        <v>110</v>
      </c>
      <c r="K592" s="666">
        <v>16500.53</v>
      </c>
    </row>
    <row r="593" spans="1:11" ht="14.4" customHeight="1" x14ac:dyDescent="0.3">
      <c r="A593" s="661" t="s">
        <v>574</v>
      </c>
      <c r="B593" s="662" t="s">
        <v>575</v>
      </c>
      <c r="C593" s="663" t="s">
        <v>588</v>
      </c>
      <c r="D593" s="664" t="s">
        <v>4209</v>
      </c>
      <c r="E593" s="663" t="s">
        <v>7628</v>
      </c>
      <c r="F593" s="664" t="s">
        <v>7629</v>
      </c>
      <c r="G593" s="663" t="s">
        <v>6456</v>
      </c>
      <c r="H593" s="663" t="s">
        <v>6458</v>
      </c>
      <c r="I593" s="665">
        <v>12.71</v>
      </c>
      <c r="J593" s="665">
        <v>100</v>
      </c>
      <c r="K593" s="666">
        <v>1271</v>
      </c>
    </row>
    <row r="594" spans="1:11" ht="14.4" customHeight="1" x14ac:dyDescent="0.3">
      <c r="A594" s="661" t="s">
        <v>574</v>
      </c>
      <c r="B594" s="662" t="s">
        <v>575</v>
      </c>
      <c r="C594" s="663" t="s">
        <v>588</v>
      </c>
      <c r="D594" s="664" t="s">
        <v>4209</v>
      </c>
      <c r="E594" s="663" t="s">
        <v>7628</v>
      </c>
      <c r="F594" s="664" t="s">
        <v>7629</v>
      </c>
      <c r="G594" s="663" t="s">
        <v>6814</v>
      </c>
      <c r="H594" s="663" t="s">
        <v>6815</v>
      </c>
      <c r="I594" s="665">
        <v>7.0081818181818187</v>
      </c>
      <c r="J594" s="665">
        <v>1300</v>
      </c>
      <c r="K594" s="666">
        <v>9111</v>
      </c>
    </row>
    <row r="595" spans="1:11" ht="14.4" customHeight="1" x14ac:dyDescent="0.3">
      <c r="A595" s="661" t="s">
        <v>574</v>
      </c>
      <c r="B595" s="662" t="s">
        <v>575</v>
      </c>
      <c r="C595" s="663" t="s">
        <v>588</v>
      </c>
      <c r="D595" s="664" t="s">
        <v>4209</v>
      </c>
      <c r="E595" s="663" t="s">
        <v>7628</v>
      </c>
      <c r="F595" s="664" t="s">
        <v>7629</v>
      </c>
      <c r="G595" s="663" t="s">
        <v>6816</v>
      </c>
      <c r="H595" s="663" t="s">
        <v>6817</v>
      </c>
      <c r="I595" s="665">
        <v>3539.2487499999997</v>
      </c>
      <c r="J595" s="665">
        <v>40</v>
      </c>
      <c r="K595" s="666">
        <v>141569.95000000001</v>
      </c>
    </row>
    <row r="596" spans="1:11" ht="14.4" customHeight="1" x14ac:dyDescent="0.3">
      <c r="A596" s="661" t="s">
        <v>574</v>
      </c>
      <c r="B596" s="662" t="s">
        <v>575</v>
      </c>
      <c r="C596" s="663" t="s">
        <v>588</v>
      </c>
      <c r="D596" s="664" t="s">
        <v>4209</v>
      </c>
      <c r="E596" s="663" t="s">
        <v>7630</v>
      </c>
      <c r="F596" s="664" t="s">
        <v>7631</v>
      </c>
      <c r="G596" s="663" t="s">
        <v>6459</v>
      </c>
      <c r="H596" s="663" t="s">
        <v>6460</v>
      </c>
      <c r="I596" s="665">
        <v>0.30142857142857132</v>
      </c>
      <c r="J596" s="665">
        <v>11300</v>
      </c>
      <c r="K596" s="666">
        <v>3400</v>
      </c>
    </row>
    <row r="597" spans="1:11" ht="14.4" customHeight="1" x14ac:dyDescent="0.3">
      <c r="A597" s="661" t="s">
        <v>574</v>
      </c>
      <c r="B597" s="662" t="s">
        <v>575</v>
      </c>
      <c r="C597" s="663" t="s">
        <v>588</v>
      </c>
      <c r="D597" s="664" t="s">
        <v>4209</v>
      </c>
      <c r="E597" s="663" t="s">
        <v>7630</v>
      </c>
      <c r="F597" s="664" t="s">
        <v>7631</v>
      </c>
      <c r="G597" s="663" t="s">
        <v>6461</v>
      </c>
      <c r="H597" s="663" t="s">
        <v>6462</v>
      </c>
      <c r="I597" s="665">
        <v>0.30249999999999999</v>
      </c>
      <c r="J597" s="665">
        <v>2700</v>
      </c>
      <c r="K597" s="666">
        <v>818</v>
      </c>
    </row>
    <row r="598" spans="1:11" ht="14.4" customHeight="1" x14ac:dyDescent="0.3">
      <c r="A598" s="661" t="s">
        <v>574</v>
      </c>
      <c r="B598" s="662" t="s">
        <v>575</v>
      </c>
      <c r="C598" s="663" t="s">
        <v>588</v>
      </c>
      <c r="D598" s="664" t="s">
        <v>4209</v>
      </c>
      <c r="E598" s="663" t="s">
        <v>7630</v>
      </c>
      <c r="F598" s="664" t="s">
        <v>7631</v>
      </c>
      <c r="G598" s="663" t="s">
        <v>6463</v>
      </c>
      <c r="H598" s="663" t="s">
        <v>6464</v>
      </c>
      <c r="I598" s="665">
        <v>0.3</v>
      </c>
      <c r="J598" s="665">
        <v>200</v>
      </c>
      <c r="K598" s="666">
        <v>60</v>
      </c>
    </row>
    <row r="599" spans="1:11" ht="14.4" customHeight="1" x14ac:dyDescent="0.3">
      <c r="A599" s="661" t="s">
        <v>574</v>
      </c>
      <c r="B599" s="662" t="s">
        <v>575</v>
      </c>
      <c r="C599" s="663" t="s">
        <v>588</v>
      </c>
      <c r="D599" s="664" t="s">
        <v>4209</v>
      </c>
      <c r="E599" s="663" t="s">
        <v>7630</v>
      </c>
      <c r="F599" s="664" t="s">
        <v>7631</v>
      </c>
      <c r="G599" s="663" t="s">
        <v>6818</v>
      </c>
      <c r="H599" s="663" t="s">
        <v>6819</v>
      </c>
      <c r="I599" s="665">
        <v>7.87</v>
      </c>
      <c r="J599" s="665">
        <v>250</v>
      </c>
      <c r="K599" s="666">
        <v>1966.25</v>
      </c>
    </row>
    <row r="600" spans="1:11" ht="14.4" customHeight="1" x14ac:dyDescent="0.3">
      <c r="A600" s="661" t="s">
        <v>574</v>
      </c>
      <c r="B600" s="662" t="s">
        <v>575</v>
      </c>
      <c r="C600" s="663" t="s">
        <v>588</v>
      </c>
      <c r="D600" s="664" t="s">
        <v>4209</v>
      </c>
      <c r="E600" s="663" t="s">
        <v>7630</v>
      </c>
      <c r="F600" s="664" t="s">
        <v>7631</v>
      </c>
      <c r="G600" s="663" t="s">
        <v>6471</v>
      </c>
      <c r="H600" s="663" t="s">
        <v>6472</v>
      </c>
      <c r="I600" s="665">
        <v>0.48263157894736858</v>
      </c>
      <c r="J600" s="665">
        <v>26800</v>
      </c>
      <c r="K600" s="666">
        <v>12931</v>
      </c>
    </row>
    <row r="601" spans="1:11" ht="14.4" customHeight="1" x14ac:dyDescent="0.3">
      <c r="A601" s="661" t="s">
        <v>574</v>
      </c>
      <c r="B601" s="662" t="s">
        <v>575</v>
      </c>
      <c r="C601" s="663" t="s">
        <v>588</v>
      </c>
      <c r="D601" s="664" t="s">
        <v>4209</v>
      </c>
      <c r="E601" s="663" t="s">
        <v>7630</v>
      </c>
      <c r="F601" s="664" t="s">
        <v>7631</v>
      </c>
      <c r="G601" s="663" t="s">
        <v>6475</v>
      </c>
      <c r="H601" s="663" t="s">
        <v>6476</v>
      </c>
      <c r="I601" s="665">
        <v>1.7945454545454547</v>
      </c>
      <c r="J601" s="665">
        <v>2200</v>
      </c>
      <c r="K601" s="666">
        <v>3939</v>
      </c>
    </row>
    <row r="602" spans="1:11" ht="14.4" customHeight="1" x14ac:dyDescent="0.3">
      <c r="A602" s="661" t="s">
        <v>574</v>
      </c>
      <c r="B602" s="662" t="s">
        <v>575</v>
      </c>
      <c r="C602" s="663" t="s">
        <v>588</v>
      </c>
      <c r="D602" s="664" t="s">
        <v>4209</v>
      </c>
      <c r="E602" s="663" t="s">
        <v>7630</v>
      </c>
      <c r="F602" s="664" t="s">
        <v>7631</v>
      </c>
      <c r="G602" s="663" t="s">
        <v>6820</v>
      </c>
      <c r="H602" s="663" t="s">
        <v>6821</v>
      </c>
      <c r="I602" s="665">
        <v>1.7944444444444447</v>
      </c>
      <c r="J602" s="665">
        <v>2200</v>
      </c>
      <c r="K602" s="666">
        <v>3944</v>
      </c>
    </row>
    <row r="603" spans="1:11" ht="14.4" customHeight="1" x14ac:dyDescent="0.3">
      <c r="A603" s="661" t="s">
        <v>574</v>
      </c>
      <c r="B603" s="662" t="s">
        <v>575</v>
      </c>
      <c r="C603" s="663" t="s">
        <v>588</v>
      </c>
      <c r="D603" s="664" t="s">
        <v>4209</v>
      </c>
      <c r="E603" s="663" t="s">
        <v>7632</v>
      </c>
      <c r="F603" s="664" t="s">
        <v>7633</v>
      </c>
      <c r="G603" s="663" t="s">
        <v>6822</v>
      </c>
      <c r="H603" s="663" t="s">
        <v>6823</v>
      </c>
      <c r="I603" s="665">
        <v>11.01</v>
      </c>
      <c r="J603" s="665">
        <v>40</v>
      </c>
      <c r="K603" s="666">
        <v>440.4</v>
      </c>
    </row>
    <row r="604" spans="1:11" ht="14.4" customHeight="1" x14ac:dyDescent="0.3">
      <c r="A604" s="661" t="s">
        <v>574</v>
      </c>
      <c r="B604" s="662" t="s">
        <v>575</v>
      </c>
      <c r="C604" s="663" t="s">
        <v>588</v>
      </c>
      <c r="D604" s="664" t="s">
        <v>4209</v>
      </c>
      <c r="E604" s="663" t="s">
        <v>7632</v>
      </c>
      <c r="F604" s="664" t="s">
        <v>7633</v>
      </c>
      <c r="G604" s="663" t="s">
        <v>6484</v>
      </c>
      <c r="H604" s="663" t="s">
        <v>6485</v>
      </c>
      <c r="I604" s="665">
        <v>0.7100000000000003</v>
      </c>
      <c r="J604" s="665">
        <v>83800</v>
      </c>
      <c r="K604" s="666">
        <v>59506</v>
      </c>
    </row>
    <row r="605" spans="1:11" ht="14.4" customHeight="1" x14ac:dyDescent="0.3">
      <c r="A605" s="661" t="s">
        <v>574</v>
      </c>
      <c r="B605" s="662" t="s">
        <v>575</v>
      </c>
      <c r="C605" s="663" t="s">
        <v>588</v>
      </c>
      <c r="D605" s="664" t="s">
        <v>4209</v>
      </c>
      <c r="E605" s="663" t="s">
        <v>7632</v>
      </c>
      <c r="F605" s="664" t="s">
        <v>7633</v>
      </c>
      <c r="G605" s="663" t="s">
        <v>6486</v>
      </c>
      <c r="H605" s="663" t="s">
        <v>6487</v>
      </c>
      <c r="I605" s="665">
        <v>0.71000000000000019</v>
      </c>
      <c r="J605" s="665">
        <v>61000</v>
      </c>
      <c r="K605" s="666">
        <v>43310</v>
      </c>
    </row>
    <row r="606" spans="1:11" ht="14.4" customHeight="1" x14ac:dyDescent="0.3">
      <c r="A606" s="661" t="s">
        <v>574</v>
      </c>
      <c r="B606" s="662" t="s">
        <v>575</v>
      </c>
      <c r="C606" s="663" t="s">
        <v>588</v>
      </c>
      <c r="D606" s="664" t="s">
        <v>4209</v>
      </c>
      <c r="E606" s="663" t="s">
        <v>7632</v>
      </c>
      <c r="F606" s="664" t="s">
        <v>7633</v>
      </c>
      <c r="G606" s="663" t="s">
        <v>6488</v>
      </c>
      <c r="H606" s="663" t="s">
        <v>6489</v>
      </c>
      <c r="I606" s="665">
        <v>0.71000000000000008</v>
      </c>
      <c r="J606" s="665">
        <v>27800</v>
      </c>
      <c r="K606" s="666">
        <v>19738</v>
      </c>
    </row>
    <row r="607" spans="1:11" ht="14.4" customHeight="1" x14ac:dyDescent="0.3">
      <c r="A607" s="661" t="s">
        <v>574</v>
      </c>
      <c r="B607" s="662" t="s">
        <v>575</v>
      </c>
      <c r="C607" s="663" t="s">
        <v>588</v>
      </c>
      <c r="D607" s="664" t="s">
        <v>4209</v>
      </c>
      <c r="E607" s="663" t="s">
        <v>7632</v>
      </c>
      <c r="F607" s="664" t="s">
        <v>7633</v>
      </c>
      <c r="G607" s="663" t="s">
        <v>6824</v>
      </c>
      <c r="H607" s="663" t="s">
        <v>6825</v>
      </c>
      <c r="I607" s="665">
        <v>12.58</v>
      </c>
      <c r="J607" s="665">
        <v>40</v>
      </c>
      <c r="K607" s="666">
        <v>503.2</v>
      </c>
    </row>
    <row r="608" spans="1:11" ht="14.4" customHeight="1" x14ac:dyDescent="0.3">
      <c r="A608" s="661" t="s">
        <v>574</v>
      </c>
      <c r="B608" s="662" t="s">
        <v>575</v>
      </c>
      <c r="C608" s="663" t="s">
        <v>588</v>
      </c>
      <c r="D608" s="664" t="s">
        <v>4209</v>
      </c>
      <c r="E608" s="663" t="s">
        <v>7632</v>
      </c>
      <c r="F608" s="664" t="s">
        <v>7633</v>
      </c>
      <c r="G608" s="663" t="s">
        <v>6826</v>
      </c>
      <c r="H608" s="663" t="s">
        <v>6827</v>
      </c>
      <c r="I608" s="665">
        <v>12.58</v>
      </c>
      <c r="J608" s="665">
        <v>40</v>
      </c>
      <c r="K608" s="666">
        <v>503.2</v>
      </c>
    </row>
    <row r="609" spans="1:11" ht="14.4" customHeight="1" x14ac:dyDescent="0.3">
      <c r="A609" s="661" t="s">
        <v>574</v>
      </c>
      <c r="B609" s="662" t="s">
        <v>575</v>
      </c>
      <c r="C609" s="663" t="s">
        <v>588</v>
      </c>
      <c r="D609" s="664" t="s">
        <v>4209</v>
      </c>
      <c r="E609" s="663" t="s">
        <v>7632</v>
      </c>
      <c r="F609" s="664" t="s">
        <v>7633</v>
      </c>
      <c r="G609" s="663" t="s">
        <v>6828</v>
      </c>
      <c r="H609" s="663" t="s">
        <v>6829</v>
      </c>
      <c r="I609" s="665">
        <v>12.585000000000001</v>
      </c>
      <c r="J609" s="665">
        <v>80</v>
      </c>
      <c r="K609" s="666">
        <v>1006.8</v>
      </c>
    </row>
    <row r="610" spans="1:11" ht="14.4" customHeight="1" x14ac:dyDescent="0.3">
      <c r="A610" s="661" t="s">
        <v>574</v>
      </c>
      <c r="B610" s="662" t="s">
        <v>575</v>
      </c>
      <c r="C610" s="663" t="s">
        <v>588</v>
      </c>
      <c r="D610" s="664" t="s">
        <v>4209</v>
      </c>
      <c r="E610" s="663" t="s">
        <v>7634</v>
      </c>
      <c r="F610" s="664" t="s">
        <v>7635</v>
      </c>
      <c r="G610" s="663" t="s">
        <v>6490</v>
      </c>
      <c r="H610" s="663" t="s">
        <v>6491</v>
      </c>
      <c r="I610" s="665">
        <v>139.44000000000003</v>
      </c>
      <c r="J610" s="665">
        <v>170</v>
      </c>
      <c r="K610" s="666">
        <v>23704.750000000004</v>
      </c>
    </row>
    <row r="611" spans="1:11" ht="14.4" customHeight="1" x14ac:dyDescent="0.3">
      <c r="A611" s="661" t="s">
        <v>574</v>
      </c>
      <c r="B611" s="662" t="s">
        <v>575</v>
      </c>
      <c r="C611" s="663" t="s">
        <v>588</v>
      </c>
      <c r="D611" s="664" t="s">
        <v>4209</v>
      </c>
      <c r="E611" s="663" t="s">
        <v>7634</v>
      </c>
      <c r="F611" s="664" t="s">
        <v>7635</v>
      </c>
      <c r="G611" s="663" t="s">
        <v>6492</v>
      </c>
      <c r="H611" s="663" t="s">
        <v>6493</v>
      </c>
      <c r="I611" s="665">
        <v>139.44000000000003</v>
      </c>
      <c r="J611" s="665">
        <v>170</v>
      </c>
      <c r="K611" s="666">
        <v>23704.700000000004</v>
      </c>
    </row>
    <row r="612" spans="1:11" ht="14.4" customHeight="1" x14ac:dyDescent="0.3">
      <c r="A612" s="661" t="s">
        <v>574</v>
      </c>
      <c r="B612" s="662" t="s">
        <v>575</v>
      </c>
      <c r="C612" s="663" t="s">
        <v>588</v>
      </c>
      <c r="D612" s="664" t="s">
        <v>4209</v>
      </c>
      <c r="E612" s="663" t="s">
        <v>7634</v>
      </c>
      <c r="F612" s="664" t="s">
        <v>7635</v>
      </c>
      <c r="G612" s="663" t="s">
        <v>6830</v>
      </c>
      <c r="H612" s="663" t="s">
        <v>6831</v>
      </c>
      <c r="I612" s="665">
        <v>118.58</v>
      </c>
      <c r="J612" s="665">
        <v>11</v>
      </c>
      <c r="K612" s="666">
        <v>1304.3800000000001</v>
      </c>
    </row>
    <row r="613" spans="1:11" ht="14.4" customHeight="1" x14ac:dyDescent="0.3">
      <c r="A613" s="661" t="s">
        <v>574</v>
      </c>
      <c r="B613" s="662" t="s">
        <v>575</v>
      </c>
      <c r="C613" s="663" t="s">
        <v>588</v>
      </c>
      <c r="D613" s="664" t="s">
        <v>4209</v>
      </c>
      <c r="E613" s="663" t="s">
        <v>7634</v>
      </c>
      <c r="F613" s="664" t="s">
        <v>7635</v>
      </c>
      <c r="G613" s="663" t="s">
        <v>6494</v>
      </c>
      <c r="H613" s="663" t="s">
        <v>6495</v>
      </c>
      <c r="I613" s="665">
        <v>11.649999999999999</v>
      </c>
      <c r="J613" s="665">
        <v>270</v>
      </c>
      <c r="K613" s="666">
        <v>3146.1400000000008</v>
      </c>
    </row>
    <row r="614" spans="1:11" ht="14.4" customHeight="1" x14ac:dyDescent="0.3">
      <c r="A614" s="661" t="s">
        <v>574</v>
      </c>
      <c r="B614" s="662" t="s">
        <v>575</v>
      </c>
      <c r="C614" s="663" t="s">
        <v>588</v>
      </c>
      <c r="D614" s="664" t="s">
        <v>4209</v>
      </c>
      <c r="E614" s="663" t="s">
        <v>7634</v>
      </c>
      <c r="F614" s="664" t="s">
        <v>7635</v>
      </c>
      <c r="G614" s="663" t="s">
        <v>6496</v>
      </c>
      <c r="H614" s="663" t="s">
        <v>6497</v>
      </c>
      <c r="I614" s="665">
        <v>145.80500000000001</v>
      </c>
      <c r="J614" s="665">
        <v>49</v>
      </c>
      <c r="K614" s="666">
        <v>7141.420000000001</v>
      </c>
    </row>
    <row r="615" spans="1:11" ht="14.4" customHeight="1" x14ac:dyDescent="0.3">
      <c r="A615" s="661" t="s">
        <v>574</v>
      </c>
      <c r="B615" s="662" t="s">
        <v>575</v>
      </c>
      <c r="C615" s="663" t="s">
        <v>588</v>
      </c>
      <c r="D615" s="664" t="s">
        <v>4209</v>
      </c>
      <c r="E615" s="663" t="s">
        <v>7634</v>
      </c>
      <c r="F615" s="664" t="s">
        <v>7635</v>
      </c>
      <c r="G615" s="663" t="s">
        <v>6832</v>
      </c>
      <c r="H615" s="663" t="s">
        <v>6833</v>
      </c>
      <c r="I615" s="665">
        <v>4446.9266666666672</v>
      </c>
      <c r="J615" s="665">
        <v>3</v>
      </c>
      <c r="K615" s="666">
        <v>13340.78</v>
      </c>
    </row>
    <row r="616" spans="1:11" ht="14.4" customHeight="1" x14ac:dyDescent="0.3">
      <c r="A616" s="661" t="s">
        <v>574</v>
      </c>
      <c r="B616" s="662" t="s">
        <v>575</v>
      </c>
      <c r="C616" s="663" t="s">
        <v>588</v>
      </c>
      <c r="D616" s="664" t="s">
        <v>4209</v>
      </c>
      <c r="E616" s="663" t="s">
        <v>7634</v>
      </c>
      <c r="F616" s="664" t="s">
        <v>7635</v>
      </c>
      <c r="G616" s="663" t="s">
        <v>6834</v>
      </c>
      <c r="H616" s="663" t="s">
        <v>6835</v>
      </c>
      <c r="I616" s="665">
        <v>2210.7199999999998</v>
      </c>
      <c r="J616" s="665">
        <v>1</v>
      </c>
      <c r="K616" s="666">
        <v>2210.7199999999998</v>
      </c>
    </row>
    <row r="617" spans="1:11" ht="14.4" customHeight="1" x14ac:dyDescent="0.3">
      <c r="A617" s="661" t="s">
        <v>574</v>
      </c>
      <c r="B617" s="662" t="s">
        <v>575</v>
      </c>
      <c r="C617" s="663" t="s">
        <v>588</v>
      </c>
      <c r="D617" s="664" t="s">
        <v>4209</v>
      </c>
      <c r="E617" s="663" t="s">
        <v>7634</v>
      </c>
      <c r="F617" s="664" t="s">
        <v>7635</v>
      </c>
      <c r="G617" s="663" t="s">
        <v>6836</v>
      </c>
      <c r="H617" s="663" t="s">
        <v>6837</v>
      </c>
      <c r="I617" s="665">
        <v>5445</v>
      </c>
      <c r="J617" s="665">
        <v>1</v>
      </c>
      <c r="K617" s="666">
        <v>5445</v>
      </c>
    </row>
    <row r="618" spans="1:11" ht="14.4" customHeight="1" x14ac:dyDescent="0.3">
      <c r="A618" s="661" t="s">
        <v>574</v>
      </c>
      <c r="B618" s="662" t="s">
        <v>575</v>
      </c>
      <c r="C618" s="663" t="s">
        <v>588</v>
      </c>
      <c r="D618" s="664" t="s">
        <v>4209</v>
      </c>
      <c r="E618" s="663" t="s">
        <v>7634</v>
      </c>
      <c r="F618" s="664" t="s">
        <v>7635</v>
      </c>
      <c r="G618" s="663" t="s">
        <v>6838</v>
      </c>
      <c r="H618" s="663" t="s">
        <v>6839</v>
      </c>
      <c r="I618" s="665">
        <v>105.8</v>
      </c>
      <c r="J618" s="665">
        <v>1</v>
      </c>
      <c r="K618" s="666">
        <v>105.8</v>
      </c>
    </row>
    <row r="619" spans="1:11" ht="14.4" customHeight="1" x14ac:dyDescent="0.3">
      <c r="A619" s="661" t="s">
        <v>574</v>
      </c>
      <c r="B619" s="662" t="s">
        <v>575</v>
      </c>
      <c r="C619" s="663" t="s">
        <v>588</v>
      </c>
      <c r="D619" s="664" t="s">
        <v>4209</v>
      </c>
      <c r="E619" s="663" t="s">
        <v>7634</v>
      </c>
      <c r="F619" s="664" t="s">
        <v>7635</v>
      </c>
      <c r="G619" s="663" t="s">
        <v>6840</v>
      </c>
      <c r="H619" s="663" t="s">
        <v>6841</v>
      </c>
      <c r="I619" s="665">
        <v>3454.6009090909097</v>
      </c>
      <c r="J619" s="665">
        <v>14</v>
      </c>
      <c r="K619" s="666">
        <v>47106.540000000008</v>
      </c>
    </row>
    <row r="620" spans="1:11" ht="14.4" customHeight="1" x14ac:dyDescent="0.3">
      <c r="A620" s="661" t="s">
        <v>574</v>
      </c>
      <c r="B620" s="662" t="s">
        <v>575</v>
      </c>
      <c r="C620" s="663" t="s">
        <v>588</v>
      </c>
      <c r="D620" s="664" t="s">
        <v>4209</v>
      </c>
      <c r="E620" s="663" t="s">
        <v>7634</v>
      </c>
      <c r="F620" s="664" t="s">
        <v>7635</v>
      </c>
      <c r="G620" s="663" t="s">
        <v>6842</v>
      </c>
      <c r="H620" s="663" t="s">
        <v>6843</v>
      </c>
      <c r="I620" s="665">
        <v>20591.599999999999</v>
      </c>
      <c r="J620" s="665">
        <v>1</v>
      </c>
      <c r="K620" s="666">
        <v>20591.599999999999</v>
      </c>
    </row>
    <row r="621" spans="1:11" ht="14.4" customHeight="1" x14ac:dyDescent="0.3">
      <c r="A621" s="661" t="s">
        <v>574</v>
      </c>
      <c r="B621" s="662" t="s">
        <v>575</v>
      </c>
      <c r="C621" s="663" t="s">
        <v>588</v>
      </c>
      <c r="D621" s="664" t="s">
        <v>4209</v>
      </c>
      <c r="E621" s="663" t="s">
        <v>7634</v>
      </c>
      <c r="F621" s="664" t="s">
        <v>7635</v>
      </c>
      <c r="G621" s="663" t="s">
        <v>6844</v>
      </c>
      <c r="H621" s="663" t="s">
        <v>6845</v>
      </c>
      <c r="I621" s="665">
        <v>3153.08</v>
      </c>
      <c r="J621" s="665">
        <v>2</v>
      </c>
      <c r="K621" s="666">
        <v>6306.16</v>
      </c>
    </row>
    <row r="622" spans="1:11" ht="14.4" customHeight="1" x14ac:dyDescent="0.3">
      <c r="A622" s="661" t="s">
        <v>574</v>
      </c>
      <c r="B622" s="662" t="s">
        <v>575</v>
      </c>
      <c r="C622" s="663" t="s">
        <v>588</v>
      </c>
      <c r="D622" s="664" t="s">
        <v>4209</v>
      </c>
      <c r="E622" s="663" t="s">
        <v>7634</v>
      </c>
      <c r="F622" s="664" t="s">
        <v>7635</v>
      </c>
      <c r="G622" s="663" t="s">
        <v>6846</v>
      </c>
      <c r="H622" s="663" t="s">
        <v>6847</v>
      </c>
      <c r="I622" s="665">
        <v>3557.411818181818</v>
      </c>
      <c r="J622" s="665">
        <v>69</v>
      </c>
      <c r="K622" s="666">
        <v>233237.19</v>
      </c>
    </row>
    <row r="623" spans="1:11" ht="14.4" customHeight="1" x14ac:dyDescent="0.3">
      <c r="A623" s="661" t="s">
        <v>574</v>
      </c>
      <c r="B623" s="662" t="s">
        <v>575</v>
      </c>
      <c r="C623" s="663" t="s">
        <v>588</v>
      </c>
      <c r="D623" s="664" t="s">
        <v>4209</v>
      </c>
      <c r="E623" s="663" t="s">
        <v>7634</v>
      </c>
      <c r="F623" s="664" t="s">
        <v>7635</v>
      </c>
      <c r="G623" s="663" t="s">
        <v>6848</v>
      </c>
      <c r="H623" s="663" t="s">
        <v>6849</v>
      </c>
      <c r="I623" s="665">
        <v>5445</v>
      </c>
      <c r="J623" s="665">
        <v>1</v>
      </c>
      <c r="K623" s="666">
        <v>5445</v>
      </c>
    </row>
    <row r="624" spans="1:11" ht="14.4" customHeight="1" x14ac:dyDescent="0.3">
      <c r="A624" s="661" t="s">
        <v>574</v>
      </c>
      <c r="B624" s="662" t="s">
        <v>575</v>
      </c>
      <c r="C624" s="663" t="s">
        <v>588</v>
      </c>
      <c r="D624" s="664" t="s">
        <v>4209</v>
      </c>
      <c r="E624" s="663" t="s">
        <v>7634</v>
      </c>
      <c r="F624" s="664" t="s">
        <v>7635</v>
      </c>
      <c r="G624" s="663" t="s">
        <v>6850</v>
      </c>
      <c r="H624" s="663" t="s">
        <v>6851</v>
      </c>
      <c r="I624" s="665">
        <v>5445</v>
      </c>
      <c r="J624" s="665">
        <v>1</v>
      </c>
      <c r="K624" s="666">
        <v>5445</v>
      </c>
    </row>
    <row r="625" spans="1:11" ht="14.4" customHeight="1" x14ac:dyDescent="0.3">
      <c r="A625" s="661" t="s">
        <v>574</v>
      </c>
      <c r="B625" s="662" t="s">
        <v>575</v>
      </c>
      <c r="C625" s="663" t="s">
        <v>588</v>
      </c>
      <c r="D625" s="664" t="s">
        <v>4209</v>
      </c>
      <c r="E625" s="663" t="s">
        <v>7634</v>
      </c>
      <c r="F625" s="664" t="s">
        <v>7635</v>
      </c>
      <c r="G625" s="663" t="s">
        <v>6852</v>
      </c>
      <c r="H625" s="663" t="s">
        <v>6853</v>
      </c>
      <c r="I625" s="665">
        <v>2372.7616666666668</v>
      </c>
      <c r="J625" s="665">
        <v>10</v>
      </c>
      <c r="K625" s="666">
        <v>23917.43</v>
      </c>
    </row>
    <row r="626" spans="1:11" ht="14.4" customHeight="1" x14ac:dyDescent="0.3">
      <c r="A626" s="661" t="s">
        <v>574</v>
      </c>
      <c r="B626" s="662" t="s">
        <v>575</v>
      </c>
      <c r="C626" s="663" t="s">
        <v>588</v>
      </c>
      <c r="D626" s="664" t="s">
        <v>4209</v>
      </c>
      <c r="E626" s="663" t="s">
        <v>7634</v>
      </c>
      <c r="F626" s="664" t="s">
        <v>7635</v>
      </c>
      <c r="G626" s="663" t="s">
        <v>6854</v>
      </c>
      <c r="H626" s="663" t="s">
        <v>6855</v>
      </c>
      <c r="I626" s="665">
        <v>3364.373333333333</v>
      </c>
      <c r="J626" s="665">
        <v>7</v>
      </c>
      <c r="K626" s="666">
        <v>23316.989999999998</v>
      </c>
    </row>
    <row r="627" spans="1:11" ht="14.4" customHeight="1" x14ac:dyDescent="0.3">
      <c r="A627" s="661" t="s">
        <v>574</v>
      </c>
      <c r="B627" s="662" t="s">
        <v>575</v>
      </c>
      <c r="C627" s="663" t="s">
        <v>588</v>
      </c>
      <c r="D627" s="664" t="s">
        <v>4209</v>
      </c>
      <c r="E627" s="663" t="s">
        <v>7634</v>
      </c>
      <c r="F627" s="664" t="s">
        <v>7635</v>
      </c>
      <c r="G627" s="663" t="s">
        <v>6856</v>
      </c>
      <c r="H627" s="663" t="s">
        <v>6857</v>
      </c>
      <c r="I627" s="665">
        <v>2391.7420000000002</v>
      </c>
      <c r="J627" s="665">
        <v>9</v>
      </c>
      <c r="K627" s="666">
        <v>21639.57</v>
      </c>
    </row>
    <row r="628" spans="1:11" ht="14.4" customHeight="1" x14ac:dyDescent="0.3">
      <c r="A628" s="661" t="s">
        <v>574</v>
      </c>
      <c r="B628" s="662" t="s">
        <v>575</v>
      </c>
      <c r="C628" s="663" t="s">
        <v>588</v>
      </c>
      <c r="D628" s="664" t="s">
        <v>4209</v>
      </c>
      <c r="E628" s="663" t="s">
        <v>7634</v>
      </c>
      <c r="F628" s="664" t="s">
        <v>7635</v>
      </c>
      <c r="G628" s="663" t="s">
        <v>6858</v>
      </c>
      <c r="H628" s="663" t="s">
        <v>6859</v>
      </c>
      <c r="I628" s="665">
        <v>3419.6575000000003</v>
      </c>
      <c r="J628" s="665">
        <v>6</v>
      </c>
      <c r="K628" s="666">
        <v>19749.25</v>
      </c>
    </row>
    <row r="629" spans="1:11" ht="14.4" customHeight="1" x14ac:dyDescent="0.3">
      <c r="A629" s="661" t="s">
        <v>574</v>
      </c>
      <c r="B629" s="662" t="s">
        <v>575</v>
      </c>
      <c r="C629" s="663" t="s">
        <v>588</v>
      </c>
      <c r="D629" s="664" t="s">
        <v>4209</v>
      </c>
      <c r="E629" s="663" t="s">
        <v>7634</v>
      </c>
      <c r="F629" s="664" t="s">
        <v>7635</v>
      </c>
      <c r="G629" s="663" t="s">
        <v>6860</v>
      </c>
      <c r="H629" s="663" t="s">
        <v>6861</v>
      </c>
      <c r="I629" s="665">
        <v>227.89181818181817</v>
      </c>
      <c r="J629" s="665">
        <v>27</v>
      </c>
      <c r="K629" s="666">
        <v>6187.0499999999993</v>
      </c>
    </row>
    <row r="630" spans="1:11" ht="14.4" customHeight="1" x14ac:dyDescent="0.3">
      <c r="A630" s="661" t="s">
        <v>574</v>
      </c>
      <c r="B630" s="662" t="s">
        <v>575</v>
      </c>
      <c r="C630" s="663" t="s">
        <v>588</v>
      </c>
      <c r="D630" s="664" t="s">
        <v>4209</v>
      </c>
      <c r="E630" s="663" t="s">
        <v>7634</v>
      </c>
      <c r="F630" s="664" t="s">
        <v>7635</v>
      </c>
      <c r="G630" s="663" t="s">
        <v>6862</v>
      </c>
      <c r="H630" s="663" t="s">
        <v>6863</v>
      </c>
      <c r="I630" s="665">
        <v>11717.26</v>
      </c>
      <c r="J630" s="665">
        <v>3</v>
      </c>
      <c r="K630" s="666">
        <v>35151.78</v>
      </c>
    </row>
    <row r="631" spans="1:11" ht="14.4" customHeight="1" x14ac:dyDescent="0.3">
      <c r="A631" s="661" t="s">
        <v>574</v>
      </c>
      <c r="B631" s="662" t="s">
        <v>575</v>
      </c>
      <c r="C631" s="663" t="s">
        <v>588</v>
      </c>
      <c r="D631" s="664" t="s">
        <v>4209</v>
      </c>
      <c r="E631" s="663" t="s">
        <v>7634</v>
      </c>
      <c r="F631" s="664" t="s">
        <v>7635</v>
      </c>
      <c r="G631" s="663" t="s">
        <v>6864</v>
      </c>
      <c r="H631" s="663" t="s">
        <v>6865</v>
      </c>
      <c r="I631" s="665">
        <v>5445</v>
      </c>
      <c r="J631" s="665">
        <v>1</v>
      </c>
      <c r="K631" s="666">
        <v>5445</v>
      </c>
    </row>
    <row r="632" spans="1:11" ht="14.4" customHeight="1" x14ac:dyDescent="0.3">
      <c r="A632" s="661" t="s">
        <v>574</v>
      </c>
      <c r="B632" s="662" t="s">
        <v>575</v>
      </c>
      <c r="C632" s="663" t="s">
        <v>588</v>
      </c>
      <c r="D632" s="664" t="s">
        <v>4209</v>
      </c>
      <c r="E632" s="663" t="s">
        <v>7634</v>
      </c>
      <c r="F632" s="664" t="s">
        <v>7635</v>
      </c>
      <c r="G632" s="663" t="s">
        <v>6866</v>
      </c>
      <c r="H632" s="663" t="s">
        <v>6867</v>
      </c>
      <c r="I632" s="665">
        <v>9997.2033333333329</v>
      </c>
      <c r="J632" s="665">
        <v>3</v>
      </c>
      <c r="K632" s="666">
        <v>29991.61</v>
      </c>
    </row>
    <row r="633" spans="1:11" ht="14.4" customHeight="1" x14ac:dyDescent="0.3">
      <c r="A633" s="661" t="s">
        <v>574</v>
      </c>
      <c r="B633" s="662" t="s">
        <v>575</v>
      </c>
      <c r="C633" s="663" t="s">
        <v>588</v>
      </c>
      <c r="D633" s="664" t="s">
        <v>4209</v>
      </c>
      <c r="E633" s="663" t="s">
        <v>7634</v>
      </c>
      <c r="F633" s="664" t="s">
        <v>7635</v>
      </c>
      <c r="G633" s="663" t="s">
        <v>6868</v>
      </c>
      <c r="H633" s="663" t="s">
        <v>6869</v>
      </c>
      <c r="I633" s="665">
        <v>9894.1875000000018</v>
      </c>
      <c r="J633" s="665">
        <v>4</v>
      </c>
      <c r="K633" s="666">
        <v>39576.750000000007</v>
      </c>
    </row>
    <row r="634" spans="1:11" ht="14.4" customHeight="1" x14ac:dyDescent="0.3">
      <c r="A634" s="661" t="s">
        <v>574</v>
      </c>
      <c r="B634" s="662" t="s">
        <v>575</v>
      </c>
      <c r="C634" s="663" t="s">
        <v>588</v>
      </c>
      <c r="D634" s="664" t="s">
        <v>4209</v>
      </c>
      <c r="E634" s="663" t="s">
        <v>7634</v>
      </c>
      <c r="F634" s="664" t="s">
        <v>7635</v>
      </c>
      <c r="G634" s="663" t="s">
        <v>6870</v>
      </c>
      <c r="H634" s="663" t="s">
        <v>6871</v>
      </c>
      <c r="I634" s="665">
        <v>28743.25</v>
      </c>
      <c r="J634" s="665">
        <v>1</v>
      </c>
      <c r="K634" s="666">
        <v>28743.25</v>
      </c>
    </row>
    <row r="635" spans="1:11" ht="14.4" customHeight="1" x14ac:dyDescent="0.3">
      <c r="A635" s="661" t="s">
        <v>574</v>
      </c>
      <c r="B635" s="662" t="s">
        <v>575</v>
      </c>
      <c r="C635" s="663" t="s">
        <v>588</v>
      </c>
      <c r="D635" s="664" t="s">
        <v>4209</v>
      </c>
      <c r="E635" s="663" t="s">
        <v>7634</v>
      </c>
      <c r="F635" s="664" t="s">
        <v>7635</v>
      </c>
      <c r="G635" s="663" t="s">
        <v>6872</v>
      </c>
      <c r="H635" s="663" t="s">
        <v>6873</v>
      </c>
      <c r="I635" s="665">
        <v>20234.650000000001</v>
      </c>
      <c r="J635" s="665">
        <v>2</v>
      </c>
      <c r="K635" s="666">
        <v>40469.300000000003</v>
      </c>
    </row>
    <row r="636" spans="1:11" ht="14.4" customHeight="1" x14ac:dyDescent="0.3">
      <c r="A636" s="661" t="s">
        <v>574</v>
      </c>
      <c r="B636" s="662" t="s">
        <v>575</v>
      </c>
      <c r="C636" s="663" t="s">
        <v>588</v>
      </c>
      <c r="D636" s="664" t="s">
        <v>4209</v>
      </c>
      <c r="E636" s="663" t="s">
        <v>7634</v>
      </c>
      <c r="F636" s="664" t="s">
        <v>7635</v>
      </c>
      <c r="G636" s="663" t="s">
        <v>6874</v>
      </c>
      <c r="H636" s="663" t="s">
        <v>6875</v>
      </c>
      <c r="I636" s="665">
        <v>28743.25</v>
      </c>
      <c r="J636" s="665">
        <v>1</v>
      </c>
      <c r="K636" s="666">
        <v>28743.25</v>
      </c>
    </row>
    <row r="637" spans="1:11" ht="14.4" customHeight="1" x14ac:dyDescent="0.3">
      <c r="A637" s="661" t="s">
        <v>574</v>
      </c>
      <c r="B637" s="662" t="s">
        <v>575</v>
      </c>
      <c r="C637" s="663" t="s">
        <v>588</v>
      </c>
      <c r="D637" s="664" t="s">
        <v>4209</v>
      </c>
      <c r="E637" s="663" t="s">
        <v>7634</v>
      </c>
      <c r="F637" s="664" t="s">
        <v>7635</v>
      </c>
      <c r="G637" s="663" t="s">
        <v>6876</v>
      </c>
      <c r="H637" s="663" t="s">
        <v>6877</v>
      </c>
      <c r="I637" s="665">
        <v>28743.25</v>
      </c>
      <c r="J637" s="665">
        <v>1</v>
      </c>
      <c r="K637" s="666">
        <v>28743.25</v>
      </c>
    </row>
    <row r="638" spans="1:11" ht="14.4" customHeight="1" x14ac:dyDescent="0.3">
      <c r="A638" s="661" t="s">
        <v>574</v>
      </c>
      <c r="B638" s="662" t="s">
        <v>575</v>
      </c>
      <c r="C638" s="663" t="s">
        <v>588</v>
      </c>
      <c r="D638" s="664" t="s">
        <v>4209</v>
      </c>
      <c r="E638" s="663" t="s">
        <v>7634</v>
      </c>
      <c r="F638" s="664" t="s">
        <v>7635</v>
      </c>
      <c r="G638" s="663" t="s">
        <v>6878</v>
      </c>
      <c r="H638" s="663" t="s">
        <v>6879</v>
      </c>
      <c r="I638" s="665">
        <v>7920.2057142857147</v>
      </c>
      <c r="J638" s="665">
        <v>7</v>
      </c>
      <c r="K638" s="666">
        <v>55441.440000000002</v>
      </c>
    </row>
    <row r="639" spans="1:11" ht="14.4" customHeight="1" x14ac:dyDescent="0.3">
      <c r="A639" s="661" t="s">
        <v>574</v>
      </c>
      <c r="B639" s="662" t="s">
        <v>575</v>
      </c>
      <c r="C639" s="663" t="s">
        <v>588</v>
      </c>
      <c r="D639" s="664" t="s">
        <v>4209</v>
      </c>
      <c r="E639" s="663" t="s">
        <v>7634</v>
      </c>
      <c r="F639" s="664" t="s">
        <v>7635</v>
      </c>
      <c r="G639" s="663" t="s">
        <v>6880</v>
      </c>
      <c r="H639" s="663" t="s">
        <v>6881</v>
      </c>
      <c r="I639" s="665">
        <v>22994.6</v>
      </c>
      <c r="J639" s="665">
        <v>1</v>
      </c>
      <c r="K639" s="666">
        <v>22994.6</v>
      </c>
    </row>
    <row r="640" spans="1:11" ht="14.4" customHeight="1" x14ac:dyDescent="0.3">
      <c r="A640" s="661" t="s">
        <v>574</v>
      </c>
      <c r="B640" s="662" t="s">
        <v>575</v>
      </c>
      <c r="C640" s="663" t="s">
        <v>588</v>
      </c>
      <c r="D640" s="664" t="s">
        <v>4209</v>
      </c>
      <c r="E640" s="663" t="s">
        <v>7634</v>
      </c>
      <c r="F640" s="664" t="s">
        <v>7635</v>
      </c>
      <c r="G640" s="663" t="s">
        <v>6882</v>
      </c>
      <c r="H640" s="663" t="s">
        <v>6883</v>
      </c>
      <c r="I640" s="665">
        <v>3931.74</v>
      </c>
      <c r="J640" s="665">
        <v>1</v>
      </c>
      <c r="K640" s="666">
        <v>3931.74</v>
      </c>
    </row>
    <row r="641" spans="1:11" ht="14.4" customHeight="1" x14ac:dyDescent="0.3">
      <c r="A641" s="661" t="s">
        <v>574</v>
      </c>
      <c r="B641" s="662" t="s">
        <v>575</v>
      </c>
      <c r="C641" s="663" t="s">
        <v>588</v>
      </c>
      <c r="D641" s="664" t="s">
        <v>4209</v>
      </c>
      <c r="E641" s="663" t="s">
        <v>7634</v>
      </c>
      <c r="F641" s="664" t="s">
        <v>7635</v>
      </c>
      <c r="G641" s="663" t="s">
        <v>6884</v>
      </c>
      <c r="H641" s="663" t="s">
        <v>6885</v>
      </c>
      <c r="I641" s="665">
        <v>279.31333333333333</v>
      </c>
      <c r="J641" s="665">
        <v>3</v>
      </c>
      <c r="K641" s="666">
        <v>837.93999999999994</v>
      </c>
    </row>
    <row r="642" spans="1:11" ht="14.4" customHeight="1" x14ac:dyDescent="0.3">
      <c r="A642" s="661" t="s">
        <v>574</v>
      </c>
      <c r="B642" s="662" t="s">
        <v>575</v>
      </c>
      <c r="C642" s="663" t="s">
        <v>588</v>
      </c>
      <c r="D642" s="664" t="s">
        <v>4209</v>
      </c>
      <c r="E642" s="663" t="s">
        <v>7636</v>
      </c>
      <c r="F642" s="664" t="s">
        <v>7637</v>
      </c>
      <c r="G642" s="663" t="s">
        <v>6502</v>
      </c>
      <c r="H642" s="663" t="s">
        <v>6503</v>
      </c>
      <c r="I642" s="665">
        <v>23.472666666666669</v>
      </c>
      <c r="J642" s="665">
        <v>960</v>
      </c>
      <c r="K642" s="666">
        <v>22533.500000000004</v>
      </c>
    </row>
    <row r="643" spans="1:11" ht="14.4" customHeight="1" x14ac:dyDescent="0.3">
      <c r="A643" s="661" t="s">
        <v>574</v>
      </c>
      <c r="B643" s="662" t="s">
        <v>575</v>
      </c>
      <c r="C643" s="663" t="s">
        <v>588</v>
      </c>
      <c r="D643" s="664" t="s">
        <v>4209</v>
      </c>
      <c r="E643" s="663" t="s">
        <v>7636</v>
      </c>
      <c r="F643" s="664" t="s">
        <v>7637</v>
      </c>
      <c r="G643" s="663" t="s">
        <v>6504</v>
      </c>
      <c r="H643" s="663" t="s">
        <v>6505</v>
      </c>
      <c r="I643" s="665">
        <v>220.22</v>
      </c>
      <c r="J643" s="665">
        <v>80</v>
      </c>
      <c r="K643" s="666">
        <v>17617.599999999999</v>
      </c>
    </row>
    <row r="644" spans="1:11" ht="14.4" customHeight="1" x14ac:dyDescent="0.3">
      <c r="A644" s="661" t="s">
        <v>574</v>
      </c>
      <c r="B644" s="662" t="s">
        <v>575</v>
      </c>
      <c r="C644" s="663" t="s">
        <v>588</v>
      </c>
      <c r="D644" s="664" t="s">
        <v>4209</v>
      </c>
      <c r="E644" s="663" t="s">
        <v>7636</v>
      </c>
      <c r="F644" s="664" t="s">
        <v>7637</v>
      </c>
      <c r="G644" s="663" t="s">
        <v>6886</v>
      </c>
      <c r="H644" s="663" t="s">
        <v>6887</v>
      </c>
      <c r="I644" s="665">
        <v>32.670000000000009</v>
      </c>
      <c r="J644" s="665">
        <v>810</v>
      </c>
      <c r="K644" s="666">
        <v>26462.7</v>
      </c>
    </row>
    <row r="645" spans="1:11" ht="14.4" customHeight="1" x14ac:dyDescent="0.3">
      <c r="A645" s="661" t="s">
        <v>574</v>
      </c>
      <c r="B645" s="662" t="s">
        <v>575</v>
      </c>
      <c r="C645" s="663" t="s">
        <v>588</v>
      </c>
      <c r="D645" s="664" t="s">
        <v>4209</v>
      </c>
      <c r="E645" s="663" t="s">
        <v>7636</v>
      </c>
      <c r="F645" s="664" t="s">
        <v>7637</v>
      </c>
      <c r="G645" s="663" t="s">
        <v>6506</v>
      </c>
      <c r="H645" s="663" t="s">
        <v>6507</v>
      </c>
      <c r="I645" s="665">
        <v>695.75</v>
      </c>
      <c r="J645" s="665">
        <v>104</v>
      </c>
      <c r="K645" s="666">
        <v>72358</v>
      </c>
    </row>
    <row r="646" spans="1:11" ht="14.4" customHeight="1" x14ac:dyDescent="0.3">
      <c r="A646" s="661" t="s">
        <v>574</v>
      </c>
      <c r="B646" s="662" t="s">
        <v>575</v>
      </c>
      <c r="C646" s="663" t="s">
        <v>588</v>
      </c>
      <c r="D646" s="664" t="s">
        <v>4209</v>
      </c>
      <c r="E646" s="663" t="s">
        <v>7636</v>
      </c>
      <c r="F646" s="664" t="s">
        <v>7637</v>
      </c>
      <c r="G646" s="663" t="s">
        <v>6888</v>
      </c>
      <c r="H646" s="663" t="s">
        <v>6889</v>
      </c>
      <c r="I646" s="665">
        <v>15.371333333333329</v>
      </c>
      <c r="J646" s="665">
        <v>1600</v>
      </c>
      <c r="K646" s="666">
        <v>24639</v>
      </c>
    </row>
    <row r="647" spans="1:11" ht="14.4" customHeight="1" x14ac:dyDescent="0.3">
      <c r="A647" s="661" t="s">
        <v>574</v>
      </c>
      <c r="B647" s="662" t="s">
        <v>575</v>
      </c>
      <c r="C647" s="663" t="s">
        <v>588</v>
      </c>
      <c r="D647" s="664" t="s">
        <v>4209</v>
      </c>
      <c r="E647" s="663" t="s">
        <v>7636</v>
      </c>
      <c r="F647" s="664" t="s">
        <v>7637</v>
      </c>
      <c r="G647" s="663" t="s">
        <v>6890</v>
      </c>
      <c r="H647" s="663" t="s">
        <v>6891</v>
      </c>
      <c r="I647" s="665">
        <v>91.04</v>
      </c>
      <c r="J647" s="665">
        <v>20</v>
      </c>
      <c r="K647" s="666">
        <v>1820.81</v>
      </c>
    </row>
    <row r="648" spans="1:11" ht="14.4" customHeight="1" x14ac:dyDescent="0.3">
      <c r="A648" s="661" t="s">
        <v>574</v>
      </c>
      <c r="B648" s="662" t="s">
        <v>575</v>
      </c>
      <c r="C648" s="663" t="s">
        <v>588</v>
      </c>
      <c r="D648" s="664" t="s">
        <v>4209</v>
      </c>
      <c r="E648" s="663" t="s">
        <v>7636</v>
      </c>
      <c r="F648" s="664" t="s">
        <v>7637</v>
      </c>
      <c r="G648" s="663" t="s">
        <v>6892</v>
      </c>
      <c r="H648" s="663" t="s">
        <v>6893</v>
      </c>
      <c r="I648" s="665">
        <v>54.27999999999998</v>
      </c>
      <c r="J648" s="665">
        <v>895</v>
      </c>
      <c r="K648" s="666">
        <v>48581.420000000006</v>
      </c>
    </row>
    <row r="649" spans="1:11" ht="14.4" customHeight="1" x14ac:dyDescent="0.3">
      <c r="A649" s="661" t="s">
        <v>574</v>
      </c>
      <c r="B649" s="662" t="s">
        <v>575</v>
      </c>
      <c r="C649" s="663" t="s">
        <v>588</v>
      </c>
      <c r="D649" s="664" t="s">
        <v>4209</v>
      </c>
      <c r="E649" s="663" t="s">
        <v>7636</v>
      </c>
      <c r="F649" s="664" t="s">
        <v>7637</v>
      </c>
      <c r="G649" s="663" t="s">
        <v>6894</v>
      </c>
      <c r="H649" s="663" t="s">
        <v>6895</v>
      </c>
      <c r="I649" s="665">
        <v>91.04</v>
      </c>
      <c r="J649" s="665">
        <v>20</v>
      </c>
      <c r="K649" s="666">
        <v>1820.81</v>
      </c>
    </row>
    <row r="650" spans="1:11" ht="14.4" customHeight="1" x14ac:dyDescent="0.3">
      <c r="A650" s="661" t="s">
        <v>574</v>
      </c>
      <c r="B650" s="662" t="s">
        <v>575</v>
      </c>
      <c r="C650" s="663" t="s">
        <v>588</v>
      </c>
      <c r="D650" s="664" t="s">
        <v>4209</v>
      </c>
      <c r="E650" s="663" t="s">
        <v>7636</v>
      </c>
      <c r="F650" s="664" t="s">
        <v>7637</v>
      </c>
      <c r="G650" s="663" t="s">
        <v>6896</v>
      </c>
      <c r="H650" s="663" t="s">
        <v>6897</v>
      </c>
      <c r="I650" s="665">
        <v>41.77</v>
      </c>
      <c r="J650" s="665">
        <v>50</v>
      </c>
      <c r="K650" s="666">
        <v>2088.46</v>
      </c>
    </row>
    <row r="651" spans="1:11" ht="14.4" customHeight="1" x14ac:dyDescent="0.3">
      <c r="A651" s="661" t="s">
        <v>574</v>
      </c>
      <c r="B651" s="662" t="s">
        <v>575</v>
      </c>
      <c r="C651" s="663" t="s">
        <v>591</v>
      </c>
      <c r="D651" s="664" t="s">
        <v>4210</v>
      </c>
      <c r="E651" s="663" t="s">
        <v>7642</v>
      </c>
      <c r="F651" s="664" t="s">
        <v>7643</v>
      </c>
      <c r="G651" s="663" t="s">
        <v>6898</v>
      </c>
      <c r="H651" s="663" t="s">
        <v>6899</v>
      </c>
      <c r="I651" s="665">
        <v>3524.33</v>
      </c>
      <c r="J651" s="665">
        <v>6</v>
      </c>
      <c r="K651" s="666">
        <v>21146</v>
      </c>
    </row>
    <row r="652" spans="1:11" ht="14.4" customHeight="1" x14ac:dyDescent="0.3">
      <c r="A652" s="661" t="s">
        <v>574</v>
      </c>
      <c r="B652" s="662" t="s">
        <v>575</v>
      </c>
      <c r="C652" s="663" t="s">
        <v>591</v>
      </c>
      <c r="D652" s="664" t="s">
        <v>4210</v>
      </c>
      <c r="E652" s="663" t="s">
        <v>7624</v>
      </c>
      <c r="F652" s="664" t="s">
        <v>7625</v>
      </c>
      <c r="G652" s="663" t="s">
        <v>6529</v>
      </c>
      <c r="H652" s="663" t="s">
        <v>6530</v>
      </c>
      <c r="I652" s="665">
        <v>4.3033333333333319</v>
      </c>
      <c r="J652" s="665">
        <v>240</v>
      </c>
      <c r="K652" s="666">
        <v>1032.6200000000001</v>
      </c>
    </row>
    <row r="653" spans="1:11" ht="14.4" customHeight="1" x14ac:dyDescent="0.3">
      <c r="A653" s="661" t="s">
        <v>574</v>
      </c>
      <c r="B653" s="662" t="s">
        <v>575</v>
      </c>
      <c r="C653" s="663" t="s">
        <v>591</v>
      </c>
      <c r="D653" s="664" t="s">
        <v>4210</v>
      </c>
      <c r="E653" s="663" t="s">
        <v>7624</v>
      </c>
      <c r="F653" s="664" t="s">
        <v>7625</v>
      </c>
      <c r="G653" s="663" t="s">
        <v>6035</v>
      </c>
      <c r="H653" s="663" t="s">
        <v>6036</v>
      </c>
      <c r="I653" s="665">
        <v>34.700000000000003</v>
      </c>
      <c r="J653" s="665">
        <v>24</v>
      </c>
      <c r="K653" s="666">
        <v>832.7</v>
      </c>
    </row>
    <row r="654" spans="1:11" ht="14.4" customHeight="1" x14ac:dyDescent="0.3">
      <c r="A654" s="661" t="s">
        <v>574</v>
      </c>
      <c r="B654" s="662" t="s">
        <v>575</v>
      </c>
      <c r="C654" s="663" t="s">
        <v>591</v>
      </c>
      <c r="D654" s="664" t="s">
        <v>4210</v>
      </c>
      <c r="E654" s="663" t="s">
        <v>7624</v>
      </c>
      <c r="F654" s="664" t="s">
        <v>7625</v>
      </c>
      <c r="G654" s="663" t="s">
        <v>6900</v>
      </c>
      <c r="H654" s="663" t="s">
        <v>6901</v>
      </c>
      <c r="I654" s="665">
        <v>82.8</v>
      </c>
      <c r="J654" s="665">
        <v>4</v>
      </c>
      <c r="K654" s="666">
        <v>331.2</v>
      </c>
    </row>
    <row r="655" spans="1:11" ht="14.4" customHeight="1" x14ac:dyDescent="0.3">
      <c r="A655" s="661" t="s">
        <v>574</v>
      </c>
      <c r="B655" s="662" t="s">
        <v>575</v>
      </c>
      <c r="C655" s="663" t="s">
        <v>591</v>
      </c>
      <c r="D655" s="664" t="s">
        <v>4210</v>
      </c>
      <c r="E655" s="663" t="s">
        <v>7624</v>
      </c>
      <c r="F655" s="664" t="s">
        <v>7625</v>
      </c>
      <c r="G655" s="663" t="s">
        <v>6902</v>
      </c>
      <c r="H655" s="663" t="s">
        <v>6903</v>
      </c>
      <c r="I655" s="665">
        <v>5.4950000000000001</v>
      </c>
      <c r="J655" s="665">
        <v>48</v>
      </c>
      <c r="K655" s="666">
        <v>263.67</v>
      </c>
    </row>
    <row r="656" spans="1:11" ht="14.4" customHeight="1" x14ac:dyDescent="0.3">
      <c r="A656" s="661" t="s">
        <v>574</v>
      </c>
      <c r="B656" s="662" t="s">
        <v>575</v>
      </c>
      <c r="C656" s="663" t="s">
        <v>591</v>
      </c>
      <c r="D656" s="664" t="s">
        <v>4210</v>
      </c>
      <c r="E656" s="663" t="s">
        <v>7624</v>
      </c>
      <c r="F656" s="664" t="s">
        <v>7625</v>
      </c>
      <c r="G656" s="663" t="s">
        <v>6539</v>
      </c>
      <c r="H656" s="663" t="s">
        <v>6540</v>
      </c>
      <c r="I656" s="665">
        <v>13.68</v>
      </c>
      <c r="J656" s="665">
        <v>60</v>
      </c>
      <c r="K656" s="666">
        <v>820.8</v>
      </c>
    </row>
    <row r="657" spans="1:11" ht="14.4" customHeight="1" x14ac:dyDescent="0.3">
      <c r="A657" s="661" t="s">
        <v>574</v>
      </c>
      <c r="B657" s="662" t="s">
        <v>575</v>
      </c>
      <c r="C657" s="663" t="s">
        <v>591</v>
      </c>
      <c r="D657" s="664" t="s">
        <v>4210</v>
      </c>
      <c r="E657" s="663" t="s">
        <v>7624</v>
      </c>
      <c r="F657" s="664" t="s">
        <v>7625</v>
      </c>
      <c r="G657" s="663" t="s">
        <v>6904</v>
      </c>
      <c r="H657" s="663" t="s">
        <v>6905</v>
      </c>
      <c r="I657" s="665">
        <v>8.1999999999999993</v>
      </c>
      <c r="J657" s="665">
        <v>1</v>
      </c>
      <c r="K657" s="666">
        <v>8.1999999999999993</v>
      </c>
    </row>
    <row r="658" spans="1:11" ht="14.4" customHeight="1" x14ac:dyDescent="0.3">
      <c r="A658" s="661" t="s">
        <v>574</v>
      </c>
      <c r="B658" s="662" t="s">
        <v>575</v>
      </c>
      <c r="C658" s="663" t="s">
        <v>591</v>
      </c>
      <c r="D658" s="664" t="s">
        <v>4210</v>
      </c>
      <c r="E658" s="663" t="s">
        <v>7624</v>
      </c>
      <c r="F658" s="664" t="s">
        <v>7625</v>
      </c>
      <c r="G658" s="663" t="s">
        <v>6906</v>
      </c>
      <c r="H658" s="663" t="s">
        <v>6907</v>
      </c>
      <c r="I658" s="665">
        <v>0.41499999999999998</v>
      </c>
      <c r="J658" s="665">
        <v>7500</v>
      </c>
      <c r="K658" s="666">
        <v>3110</v>
      </c>
    </row>
    <row r="659" spans="1:11" ht="14.4" customHeight="1" x14ac:dyDescent="0.3">
      <c r="A659" s="661" t="s">
        <v>574</v>
      </c>
      <c r="B659" s="662" t="s">
        <v>575</v>
      </c>
      <c r="C659" s="663" t="s">
        <v>591</v>
      </c>
      <c r="D659" s="664" t="s">
        <v>4210</v>
      </c>
      <c r="E659" s="663" t="s">
        <v>7624</v>
      </c>
      <c r="F659" s="664" t="s">
        <v>7625</v>
      </c>
      <c r="G659" s="663" t="s">
        <v>6908</v>
      </c>
      <c r="H659" s="663" t="s">
        <v>6909</v>
      </c>
      <c r="I659" s="665">
        <v>65.2</v>
      </c>
      <c r="J659" s="665">
        <v>60</v>
      </c>
      <c r="K659" s="666">
        <v>3912</v>
      </c>
    </row>
    <row r="660" spans="1:11" ht="14.4" customHeight="1" x14ac:dyDescent="0.3">
      <c r="A660" s="661" t="s">
        <v>574</v>
      </c>
      <c r="B660" s="662" t="s">
        <v>575</v>
      </c>
      <c r="C660" s="663" t="s">
        <v>591</v>
      </c>
      <c r="D660" s="664" t="s">
        <v>4210</v>
      </c>
      <c r="E660" s="663" t="s">
        <v>7624</v>
      </c>
      <c r="F660" s="664" t="s">
        <v>7625</v>
      </c>
      <c r="G660" s="663" t="s">
        <v>6908</v>
      </c>
      <c r="H660" s="663" t="s">
        <v>6910</v>
      </c>
      <c r="I660" s="665">
        <v>65.2</v>
      </c>
      <c r="J660" s="665">
        <v>50</v>
      </c>
      <c r="K660" s="666">
        <v>3259.9799999999996</v>
      </c>
    </row>
    <row r="661" spans="1:11" ht="14.4" customHeight="1" x14ac:dyDescent="0.3">
      <c r="A661" s="661" t="s">
        <v>574</v>
      </c>
      <c r="B661" s="662" t="s">
        <v>575</v>
      </c>
      <c r="C661" s="663" t="s">
        <v>591</v>
      </c>
      <c r="D661" s="664" t="s">
        <v>4210</v>
      </c>
      <c r="E661" s="663" t="s">
        <v>7624</v>
      </c>
      <c r="F661" s="664" t="s">
        <v>7625</v>
      </c>
      <c r="G661" s="663" t="s">
        <v>6911</v>
      </c>
      <c r="H661" s="663" t="s">
        <v>6912</v>
      </c>
      <c r="I661" s="665">
        <v>2.3566666666666669</v>
      </c>
      <c r="J661" s="665">
        <v>2720</v>
      </c>
      <c r="K661" s="666">
        <v>6395.6</v>
      </c>
    </row>
    <row r="662" spans="1:11" ht="14.4" customHeight="1" x14ac:dyDescent="0.3">
      <c r="A662" s="661" t="s">
        <v>574</v>
      </c>
      <c r="B662" s="662" t="s">
        <v>575</v>
      </c>
      <c r="C662" s="663" t="s">
        <v>591</v>
      </c>
      <c r="D662" s="664" t="s">
        <v>4210</v>
      </c>
      <c r="E662" s="663" t="s">
        <v>7624</v>
      </c>
      <c r="F662" s="664" t="s">
        <v>7625</v>
      </c>
      <c r="G662" s="663" t="s">
        <v>6913</v>
      </c>
      <c r="H662" s="663" t="s">
        <v>6914</v>
      </c>
      <c r="I662" s="665">
        <v>437</v>
      </c>
      <c r="J662" s="665">
        <v>18</v>
      </c>
      <c r="K662" s="666">
        <v>7866</v>
      </c>
    </row>
    <row r="663" spans="1:11" ht="14.4" customHeight="1" x14ac:dyDescent="0.3">
      <c r="A663" s="661" t="s">
        <v>574</v>
      </c>
      <c r="B663" s="662" t="s">
        <v>575</v>
      </c>
      <c r="C663" s="663" t="s">
        <v>591</v>
      </c>
      <c r="D663" s="664" t="s">
        <v>4210</v>
      </c>
      <c r="E663" s="663" t="s">
        <v>7624</v>
      </c>
      <c r="F663" s="664" t="s">
        <v>7625</v>
      </c>
      <c r="G663" s="663" t="s">
        <v>6545</v>
      </c>
      <c r="H663" s="663" t="s">
        <v>6546</v>
      </c>
      <c r="I663" s="665">
        <v>0.4333333333333334</v>
      </c>
      <c r="J663" s="665">
        <v>10500</v>
      </c>
      <c r="K663" s="666">
        <v>4550</v>
      </c>
    </row>
    <row r="664" spans="1:11" ht="14.4" customHeight="1" x14ac:dyDescent="0.3">
      <c r="A664" s="661" t="s">
        <v>574</v>
      </c>
      <c r="B664" s="662" t="s">
        <v>575</v>
      </c>
      <c r="C664" s="663" t="s">
        <v>591</v>
      </c>
      <c r="D664" s="664" t="s">
        <v>4210</v>
      </c>
      <c r="E664" s="663" t="s">
        <v>7624</v>
      </c>
      <c r="F664" s="664" t="s">
        <v>7625</v>
      </c>
      <c r="G664" s="663" t="s">
        <v>6070</v>
      </c>
      <c r="H664" s="663" t="s">
        <v>6071</v>
      </c>
      <c r="I664" s="665">
        <v>22.145</v>
      </c>
      <c r="J664" s="665">
        <v>50</v>
      </c>
      <c r="K664" s="666">
        <v>1107.25</v>
      </c>
    </row>
    <row r="665" spans="1:11" ht="14.4" customHeight="1" x14ac:dyDescent="0.3">
      <c r="A665" s="661" t="s">
        <v>574</v>
      </c>
      <c r="B665" s="662" t="s">
        <v>575</v>
      </c>
      <c r="C665" s="663" t="s">
        <v>591</v>
      </c>
      <c r="D665" s="664" t="s">
        <v>4210</v>
      </c>
      <c r="E665" s="663" t="s">
        <v>7624</v>
      </c>
      <c r="F665" s="664" t="s">
        <v>7625</v>
      </c>
      <c r="G665" s="663" t="s">
        <v>6074</v>
      </c>
      <c r="H665" s="663" t="s">
        <v>6075</v>
      </c>
      <c r="I665" s="665">
        <v>1.38</v>
      </c>
      <c r="J665" s="665">
        <v>1300</v>
      </c>
      <c r="K665" s="666">
        <v>1794</v>
      </c>
    </row>
    <row r="666" spans="1:11" ht="14.4" customHeight="1" x14ac:dyDescent="0.3">
      <c r="A666" s="661" t="s">
        <v>574</v>
      </c>
      <c r="B666" s="662" t="s">
        <v>575</v>
      </c>
      <c r="C666" s="663" t="s">
        <v>591</v>
      </c>
      <c r="D666" s="664" t="s">
        <v>4210</v>
      </c>
      <c r="E666" s="663" t="s">
        <v>7624</v>
      </c>
      <c r="F666" s="664" t="s">
        <v>7625</v>
      </c>
      <c r="G666" s="663" t="s">
        <v>6074</v>
      </c>
      <c r="H666" s="663" t="s">
        <v>6076</v>
      </c>
      <c r="I666" s="665">
        <v>1.38</v>
      </c>
      <c r="J666" s="665">
        <v>500</v>
      </c>
      <c r="K666" s="666">
        <v>690</v>
      </c>
    </row>
    <row r="667" spans="1:11" ht="14.4" customHeight="1" x14ac:dyDescent="0.3">
      <c r="A667" s="661" t="s">
        <v>574</v>
      </c>
      <c r="B667" s="662" t="s">
        <v>575</v>
      </c>
      <c r="C667" s="663" t="s">
        <v>591</v>
      </c>
      <c r="D667" s="664" t="s">
        <v>4210</v>
      </c>
      <c r="E667" s="663" t="s">
        <v>7624</v>
      </c>
      <c r="F667" s="664" t="s">
        <v>7625</v>
      </c>
      <c r="G667" s="663" t="s">
        <v>6083</v>
      </c>
      <c r="H667" s="663" t="s">
        <v>6084</v>
      </c>
      <c r="I667" s="665">
        <v>3.3820000000000001</v>
      </c>
      <c r="J667" s="665">
        <v>1100</v>
      </c>
      <c r="K667" s="666">
        <v>3726</v>
      </c>
    </row>
    <row r="668" spans="1:11" ht="14.4" customHeight="1" x14ac:dyDescent="0.3">
      <c r="A668" s="661" t="s">
        <v>574</v>
      </c>
      <c r="B668" s="662" t="s">
        <v>575</v>
      </c>
      <c r="C668" s="663" t="s">
        <v>591</v>
      </c>
      <c r="D668" s="664" t="s">
        <v>4210</v>
      </c>
      <c r="E668" s="663" t="s">
        <v>7624</v>
      </c>
      <c r="F668" s="664" t="s">
        <v>7625</v>
      </c>
      <c r="G668" s="663" t="s">
        <v>6915</v>
      </c>
      <c r="H668" s="663" t="s">
        <v>6916</v>
      </c>
      <c r="I668" s="665">
        <v>13.01</v>
      </c>
      <c r="J668" s="665">
        <v>1</v>
      </c>
      <c r="K668" s="666">
        <v>13.01</v>
      </c>
    </row>
    <row r="669" spans="1:11" ht="14.4" customHeight="1" x14ac:dyDescent="0.3">
      <c r="A669" s="661" t="s">
        <v>574</v>
      </c>
      <c r="B669" s="662" t="s">
        <v>575</v>
      </c>
      <c r="C669" s="663" t="s">
        <v>591</v>
      </c>
      <c r="D669" s="664" t="s">
        <v>4210</v>
      </c>
      <c r="E669" s="663" t="s">
        <v>7624</v>
      </c>
      <c r="F669" s="664" t="s">
        <v>7625</v>
      </c>
      <c r="G669" s="663" t="s">
        <v>6096</v>
      </c>
      <c r="H669" s="663" t="s">
        <v>6097</v>
      </c>
      <c r="I669" s="665">
        <v>1.17</v>
      </c>
      <c r="J669" s="665">
        <v>100</v>
      </c>
      <c r="K669" s="666">
        <v>117</v>
      </c>
    </row>
    <row r="670" spans="1:11" ht="14.4" customHeight="1" x14ac:dyDescent="0.3">
      <c r="A670" s="661" t="s">
        <v>574</v>
      </c>
      <c r="B670" s="662" t="s">
        <v>575</v>
      </c>
      <c r="C670" s="663" t="s">
        <v>591</v>
      </c>
      <c r="D670" s="664" t="s">
        <v>4210</v>
      </c>
      <c r="E670" s="663" t="s">
        <v>7624</v>
      </c>
      <c r="F670" s="664" t="s">
        <v>7625</v>
      </c>
      <c r="G670" s="663" t="s">
        <v>6099</v>
      </c>
      <c r="H670" s="663" t="s">
        <v>6100</v>
      </c>
      <c r="I670" s="665">
        <v>46</v>
      </c>
      <c r="J670" s="665">
        <v>2</v>
      </c>
      <c r="K670" s="666">
        <v>92</v>
      </c>
    </row>
    <row r="671" spans="1:11" ht="14.4" customHeight="1" x14ac:dyDescent="0.3">
      <c r="A671" s="661" t="s">
        <v>574</v>
      </c>
      <c r="B671" s="662" t="s">
        <v>575</v>
      </c>
      <c r="C671" s="663" t="s">
        <v>591</v>
      </c>
      <c r="D671" s="664" t="s">
        <v>4210</v>
      </c>
      <c r="E671" s="663" t="s">
        <v>7624</v>
      </c>
      <c r="F671" s="664" t="s">
        <v>7625</v>
      </c>
      <c r="G671" s="663" t="s">
        <v>6917</v>
      </c>
      <c r="H671" s="663" t="s">
        <v>6918</v>
      </c>
      <c r="I671" s="665">
        <v>10.76041666666667</v>
      </c>
      <c r="J671" s="665">
        <v>26450</v>
      </c>
      <c r="K671" s="666">
        <v>284343.88</v>
      </c>
    </row>
    <row r="672" spans="1:11" ht="14.4" customHeight="1" x14ac:dyDescent="0.3">
      <c r="A672" s="661" t="s">
        <v>574</v>
      </c>
      <c r="B672" s="662" t="s">
        <v>575</v>
      </c>
      <c r="C672" s="663" t="s">
        <v>591</v>
      </c>
      <c r="D672" s="664" t="s">
        <v>4210</v>
      </c>
      <c r="E672" s="663" t="s">
        <v>7624</v>
      </c>
      <c r="F672" s="664" t="s">
        <v>7625</v>
      </c>
      <c r="G672" s="663" t="s">
        <v>6113</v>
      </c>
      <c r="H672" s="663" t="s">
        <v>6114</v>
      </c>
      <c r="I672" s="665">
        <v>0.85</v>
      </c>
      <c r="J672" s="665">
        <v>200</v>
      </c>
      <c r="K672" s="666">
        <v>170</v>
      </c>
    </row>
    <row r="673" spans="1:11" ht="14.4" customHeight="1" x14ac:dyDescent="0.3">
      <c r="A673" s="661" t="s">
        <v>574</v>
      </c>
      <c r="B673" s="662" t="s">
        <v>575</v>
      </c>
      <c r="C673" s="663" t="s">
        <v>591</v>
      </c>
      <c r="D673" s="664" t="s">
        <v>4210</v>
      </c>
      <c r="E673" s="663" t="s">
        <v>7624</v>
      </c>
      <c r="F673" s="664" t="s">
        <v>7625</v>
      </c>
      <c r="G673" s="663" t="s">
        <v>6117</v>
      </c>
      <c r="H673" s="663" t="s">
        <v>6118</v>
      </c>
      <c r="I673" s="665">
        <v>2.0670000000000002</v>
      </c>
      <c r="J673" s="665">
        <v>1300</v>
      </c>
      <c r="K673" s="666">
        <v>2686.5</v>
      </c>
    </row>
    <row r="674" spans="1:11" ht="14.4" customHeight="1" x14ac:dyDescent="0.3">
      <c r="A674" s="661" t="s">
        <v>574</v>
      </c>
      <c r="B674" s="662" t="s">
        <v>575</v>
      </c>
      <c r="C674" s="663" t="s">
        <v>591</v>
      </c>
      <c r="D674" s="664" t="s">
        <v>4210</v>
      </c>
      <c r="E674" s="663" t="s">
        <v>7624</v>
      </c>
      <c r="F674" s="664" t="s">
        <v>7625</v>
      </c>
      <c r="G674" s="663" t="s">
        <v>6121</v>
      </c>
      <c r="H674" s="663" t="s">
        <v>6122</v>
      </c>
      <c r="I674" s="665">
        <v>5.8727272727272739</v>
      </c>
      <c r="J674" s="665">
        <v>960</v>
      </c>
      <c r="K674" s="666">
        <v>5638.38</v>
      </c>
    </row>
    <row r="675" spans="1:11" ht="14.4" customHeight="1" x14ac:dyDescent="0.3">
      <c r="A675" s="661" t="s">
        <v>574</v>
      </c>
      <c r="B675" s="662" t="s">
        <v>575</v>
      </c>
      <c r="C675" s="663" t="s">
        <v>591</v>
      </c>
      <c r="D675" s="664" t="s">
        <v>4210</v>
      </c>
      <c r="E675" s="663" t="s">
        <v>7624</v>
      </c>
      <c r="F675" s="664" t="s">
        <v>7625</v>
      </c>
      <c r="G675" s="663" t="s">
        <v>6145</v>
      </c>
      <c r="H675" s="663" t="s">
        <v>6146</v>
      </c>
      <c r="I675" s="665">
        <v>0.31</v>
      </c>
      <c r="J675" s="665">
        <v>5</v>
      </c>
      <c r="K675" s="666">
        <v>1.55</v>
      </c>
    </row>
    <row r="676" spans="1:11" ht="14.4" customHeight="1" x14ac:dyDescent="0.3">
      <c r="A676" s="661" t="s">
        <v>574</v>
      </c>
      <c r="B676" s="662" t="s">
        <v>575</v>
      </c>
      <c r="C676" s="663" t="s">
        <v>591</v>
      </c>
      <c r="D676" s="664" t="s">
        <v>4210</v>
      </c>
      <c r="E676" s="663" t="s">
        <v>7624</v>
      </c>
      <c r="F676" s="664" t="s">
        <v>7625</v>
      </c>
      <c r="G676" s="663" t="s">
        <v>6919</v>
      </c>
      <c r="H676" s="663" t="s">
        <v>6920</v>
      </c>
      <c r="I676" s="665">
        <v>11.74</v>
      </c>
      <c r="J676" s="665">
        <v>1</v>
      </c>
      <c r="K676" s="666">
        <v>11.74</v>
      </c>
    </row>
    <row r="677" spans="1:11" ht="14.4" customHeight="1" x14ac:dyDescent="0.3">
      <c r="A677" s="661" t="s">
        <v>574</v>
      </c>
      <c r="B677" s="662" t="s">
        <v>575</v>
      </c>
      <c r="C677" s="663" t="s">
        <v>591</v>
      </c>
      <c r="D677" s="664" t="s">
        <v>4210</v>
      </c>
      <c r="E677" s="663" t="s">
        <v>7624</v>
      </c>
      <c r="F677" s="664" t="s">
        <v>7625</v>
      </c>
      <c r="G677" s="663" t="s">
        <v>6921</v>
      </c>
      <c r="H677" s="663" t="s">
        <v>6922</v>
      </c>
      <c r="I677" s="665">
        <v>14.09</v>
      </c>
      <c r="J677" s="665">
        <v>1</v>
      </c>
      <c r="K677" s="666">
        <v>14.09</v>
      </c>
    </row>
    <row r="678" spans="1:11" ht="14.4" customHeight="1" x14ac:dyDescent="0.3">
      <c r="A678" s="661" t="s">
        <v>574</v>
      </c>
      <c r="B678" s="662" t="s">
        <v>575</v>
      </c>
      <c r="C678" s="663" t="s">
        <v>591</v>
      </c>
      <c r="D678" s="664" t="s">
        <v>4210</v>
      </c>
      <c r="E678" s="663" t="s">
        <v>7624</v>
      </c>
      <c r="F678" s="664" t="s">
        <v>7625</v>
      </c>
      <c r="G678" s="663" t="s">
        <v>6155</v>
      </c>
      <c r="H678" s="663" t="s">
        <v>6156</v>
      </c>
      <c r="I678" s="665">
        <v>7.1</v>
      </c>
      <c r="J678" s="665">
        <v>2</v>
      </c>
      <c r="K678" s="666">
        <v>14.2</v>
      </c>
    </row>
    <row r="679" spans="1:11" ht="14.4" customHeight="1" x14ac:dyDescent="0.3">
      <c r="A679" s="661" t="s">
        <v>574</v>
      </c>
      <c r="B679" s="662" t="s">
        <v>575</v>
      </c>
      <c r="C679" s="663" t="s">
        <v>591</v>
      </c>
      <c r="D679" s="664" t="s">
        <v>4210</v>
      </c>
      <c r="E679" s="663" t="s">
        <v>7624</v>
      </c>
      <c r="F679" s="664" t="s">
        <v>7625</v>
      </c>
      <c r="G679" s="663" t="s">
        <v>6165</v>
      </c>
      <c r="H679" s="663" t="s">
        <v>6166</v>
      </c>
      <c r="I679" s="665">
        <v>8.2799999999999994</v>
      </c>
      <c r="J679" s="665">
        <v>1</v>
      </c>
      <c r="K679" s="666">
        <v>8.2799999999999994</v>
      </c>
    </row>
    <row r="680" spans="1:11" ht="14.4" customHeight="1" x14ac:dyDescent="0.3">
      <c r="A680" s="661" t="s">
        <v>574</v>
      </c>
      <c r="B680" s="662" t="s">
        <v>575</v>
      </c>
      <c r="C680" s="663" t="s">
        <v>591</v>
      </c>
      <c r="D680" s="664" t="s">
        <v>4210</v>
      </c>
      <c r="E680" s="663" t="s">
        <v>7624</v>
      </c>
      <c r="F680" s="664" t="s">
        <v>7625</v>
      </c>
      <c r="G680" s="663" t="s">
        <v>6167</v>
      </c>
      <c r="H680" s="663" t="s">
        <v>6168</v>
      </c>
      <c r="I680" s="665">
        <v>5.92</v>
      </c>
      <c r="J680" s="665">
        <v>2</v>
      </c>
      <c r="K680" s="666">
        <v>11.83</v>
      </c>
    </row>
    <row r="681" spans="1:11" ht="14.4" customHeight="1" x14ac:dyDescent="0.3">
      <c r="A681" s="661" t="s">
        <v>574</v>
      </c>
      <c r="B681" s="662" t="s">
        <v>575</v>
      </c>
      <c r="C681" s="663" t="s">
        <v>591</v>
      </c>
      <c r="D681" s="664" t="s">
        <v>4210</v>
      </c>
      <c r="E681" s="663" t="s">
        <v>7624</v>
      </c>
      <c r="F681" s="664" t="s">
        <v>7625</v>
      </c>
      <c r="G681" s="663" t="s">
        <v>6923</v>
      </c>
      <c r="H681" s="663" t="s">
        <v>6924</v>
      </c>
      <c r="I681" s="665">
        <v>2.5499999999999998</v>
      </c>
      <c r="J681" s="665">
        <v>9</v>
      </c>
      <c r="K681" s="666">
        <v>22.92</v>
      </c>
    </row>
    <row r="682" spans="1:11" ht="14.4" customHeight="1" x14ac:dyDescent="0.3">
      <c r="A682" s="661" t="s">
        <v>574</v>
      </c>
      <c r="B682" s="662" t="s">
        <v>575</v>
      </c>
      <c r="C682" s="663" t="s">
        <v>591</v>
      </c>
      <c r="D682" s="664" t="s">
        <v>4210</v>
      </c>
      <c r="E682" s="663" t="s">
        <v>7624</v>
      </c>
      <c r="F682" s="664" t="s">
        <v>7625</v>
      </c>
      <c r="G682" s="663" t="s">
        <v>6520</v>
      </c>
      <c r="H682" s="663" t="s">
        <v>6521</v>
      </c>
      <c r="I682" s="665">
        <v>5.2783333333333342</v>
      </c>
      <c r="J682" s="665">
        <v>80</v>
      </c>
      <c r="K682" s="666">
        <v>422.3</v>
      </c>
    </row>
    <row r="683" spans="1:11" ht="14.4" customHeight="1" x14ac:dyDescent="0.3">
      <c r="A683" s="661" t="s">
        <v>574</v>
      </c>
      <c r="B683" s="662" t="s">
        <v>575</v>
      </c>
      <c r="C683" s="663" t="s">
        <v>591</v>
      </c>
      <c r="D683" s="664" t="s">
        <v>4210</v>
      </c>
      <c r="E683" s="663" t="s">
        <v>7624</v>
      </c>
      <c r="F683" s="664" t="s">
        <v>7625</v>
      </c>
      <c r="G683" s="663" t="s">
        <v>6925</v>
      </c>
      <c r="H683" s="663" t="s">
        <v>6926</v>
      </c>
      <c r="I683" s="665">
        <v>167.83</v>
      </c>
      <c r="J683" s="665">
        <v>30</v>
      </c>
      <c r="K683" s="666">
        <v>5034.92</v>
      </c>
    </row>
    <row r="684" spans="1:11" ht="14.4" customHeight="1" x14ac:dyDescent="0.3">
      <c r="A684" s="661" t="s">
        <v>574</v>
      </c>
      <c r="B684" s="662" t="s">
        <v>575</v>
      </c>
      <c r="C684" s="663" t="s">
        <v>591</v>
      </c>
      <c r="D684" s="664" t="s">
        <v>4210</v>
      </c>
      <c r="E684" s="663" t="s">
        <v>7624</v>
      </c>
      <c r="F684" s="664" t="s">
        <v>7625</v>
      </c>
      <c r="G684" s="663" t="s">
        <v>6927</v>
      </c>
      <c r="H684" s="663" t="s">
        <v>6928</v>
      </c>
      <c r="I684" s="665">
        <v>41.17</v>
      </c>
      <c r="J684" s="665">
        <v>100</v>
      </c>
      <c r="K684" s="666">
        <v>4117</v>
      </c>
    </row>
    <row r="685" spans="1:11" ht="14.4" customHeight="1" x14ac:dyDescent="0.3">
      <c r="A685" s="661" t="s">
        <v>574</v>
      </c>
      <c r="B685" s="662" t="s">
        <v>575</v>
      </c>
      <c r="C685" s="663" t="s">
        <v>591</v>
      </c>
      <c r="D685" s="664" t="s">
        <v>4210</v>
      </c>
      <c r="E685" s="663" t="s">
        <v>7624</v>
      </c>
      <c r="F685" s="664" t="s">
        <v>7625</v>
      </c>
      <c r="G685" s="663" t="s">
        <v>6929</v>
      </c>
      <c r="H685" s="663" t="s">
        <v>6930</v>
      </c>
      <c r="I685" s="665">
        <v>138</v>
      </c>
      <c r="J685" s="665">
        <v>45</v>
      </c>
      <c r="K685" s="666">
        <v>6210</v>
      </c>
    </row>
    <row r="686" spans="1:11" ht="14.4" customHeight="1" x14ac:dyDescent="0.3">
      <c r="A686" s="661" t="s">
        <v>574</v>
      </c>
      <c r="B686" s="662" t="s">
        <v>575</v>
      </c>
      <c r="C686" s="663" t="s">
        <v>591</v>
      </c>
      <c r="D686" s="664" t="s">
        <v>4210</v>
      </c>
      <c r="E686" s="663" t="s">
        <v>7624</v>
      </c>
      <c r="F686" s="664" t="s">
        <v>7625</v>
      </c>
      <c r="G686" s="663" t="s">
        <v>6931</v>
      </c>
      <c r="H686" s="663" t="s">
        <v>6932</v>
      </c>
      <c r="I686" s="665">
        <v>5478.6</v>
      </c>
      <c r="J686" s="665">
        <v>3</v>
      </c>
      <c r="K686" s="666">
        <v>16435.8</v>
      </c>
    </row>
    <row r="687" spans="1:11" ht="14.4" customHeight="1" x14ac:dyDescent="0.3">
      <c r="A687" s="661" t="s">
        <v>574</v>
      </c>
      <c r="B687" s="662" t="s">
        <v>575</v>
      </c>
      <c r="C687" s="663" t="s">
        <v>591</v>
      </c>
      <c r="D687" s="664" t="s">
        <v>4210</v>
      </c>
      <c r="E687" s="663" t="s">
        <v>7624</v>
      </c>
      <c r="F687" s="664" t="s">
        <v>7625</v>
      </c>
      <c r="G687" s="663" t="s">
        <v>6933</v>
      </c>
      <c r="H687" s="663" t="s">
        <v>6934</v>
      </c>
      <c r="I687" s="665">
        <v>517.5</v>
      </c>
      <c r="J687" s="665">
        <v>60</v>
      </c>
      <c r="K687" s="666">
        <v>31050</v>
      </c>
    </row>
    <row r="688" spans="1:11" ht="14.4" customHeight="1" x14ac:dyDescent="0.3">
      <c r="A688" s="661" t="s">
        <v>574</v>
      </c>
      <c r="B688" s="662" t="s">
        <v>575</v>
      </c>
      <c r="C688" s="663" t="s">
        <v>591</v>
      </c>
      <c r="D688" s="664" t="s">
        <v>4210</v>
      </c>
      <c r="E688" s="663" t="s">
        <v>7624</v>
      </c>
      <c r="F688" s="664" t="s">
        <v>7625</v>
      </c>
      <c r="G688" s="663" t="s">
        <v>6216</v>
      </c>
      <c r="H688" s="663" t="s">
        <v>6217</v>
      </c>
      <c r="I688" s="665">
        <v>1.1733333333333331</v>
      </c>
      <c r="J688" s="665">
        <v>600</v>
      </c>
      <c r="K688" s="666">
        <v>703</v>
      </c>
    </row>
    <row r="689" spans="1:11" ht="14.4" customHeight="1" x14ac:dyDescent="0.3">
      <c r="A689" s="661" t="s">
        <v>574</v>
      </c>
      <c r="B689" s="662" t="s">
        <v>575</v>
      </c>
      <c r="C689" s="663" t="s">
        <v>591</v>
      </c>
      <c r="D689" s="664" t="s">
        <v>4210</v>
      </c>
      <c r="E689" s="663" t="s">
        <v>7624</v>
      </c>
      <c r="F689" s="664" t="s">
        <v>7625</v>
      </c>
      <c r="G689" s="663" t="s">
        <v>6935</v>
      </c>
      <c r="H689" s="663" t="s">
        <v>6936</v>
      </c>
      <c r="I689" s="665">
        <v>16.21</v>
      </c>
      <c r="J689" s="665">
        <v>40</v>
      </c>
      <c r="K689" s="666">
        <v>648.6</v>
      </c>
    </row>
    <row r="690" spans="1:11" ht="14.4" customHeight="1" x14ac:dyDescent="0.3">
      <c r="A690" s="661" t="s">
        <v>574</v>
      </c>
      <c r="B690" s="662" t="s">
        <v>575</v>
      </c>
      <c r="C690" s="663" t="s">
        <v>591</v>
      </c>
      <c r="D690" s="664" t="s">
        <v>4210</v>
      </c>
      <c r="E690" s="663" t="s">
        <v>7624</v>
      </c>
      <c r="F690" s="664" t="s">
        <v>7625</v>
      </c>
      <c r="G690" s="663" t="s">
        <v>6585</v>
      </c>
      <c r="H690" s="663" t="s">
        <v>6586</v>
      </c>
      <c r="I690" s="665">
        <v>10.53</v>
      </c>
      <c r="J690" s="665">
        <v>30</v>
      </c>
      <c r="K690" s="666">
        <v>315.89999999999998</v>
      </c>
    </row>
    <row r="691" spans="1:11" ht="14.4" customHeight="1" x14ac:dyDescent="0.3">
      <c r="A691" s="661" t="s">
        <v>574</v>
      </c>
      <c r="B691" s="662" t="s">
        <v>575</v>
      </c>
      <c r="C691" s="663" t="s">
        <v>591</v>
      </c>
      <c r="D691" s="664" t="s">
        <v>4210</v>
      </c>
      <c r="E691" s="663" t="s">
        <v>7624</v>
      </c>
      <c r="F691" s="664" t="s">
        <v>7625</v>
      </c>
      <c r="G691" s="663" t="s">
        <v>6937</v>
      </c>
      <c r="H691" s="663" t="s">
        <v>6938</v>
      </c>
      <c r="I691" s="665">
        <v>1381.38</v>
      </c>
      <c r="J691" s="665">
        <v>10</v>
      </c>
      <c r="K691" s="666">
        <v>13813.8</v>
      </c>
    </row>
    <row r="692" spans="1:11" ht="14.4" customHeight="1" x14ac:dyDescent="0.3">
      <c r="A692" s="661" t="s">
        <v>574</v>
      </c>
      <c r="B692" s="662" t="s">
        <v>575</v>
      </c>
      <c r="C692" s="663" t="s">
        <v>591</v>
      </c>
      <c r="D692" s="664" t="s">
        <v>4210</v>
      </c>
      <c r="E692" s="663" t="s">
        <v>7624</v>
      </c>
      <c r="F692" s="664" t="s">
        <v>7625</v>
      </c>
      <c r="G692" s="663" t="s">
        <v>6939</v>
      </c>
      <c r="H692" s="663" t="s">
        <v>6940</v>
      </c>
      <c r="I692" s="665">
        <v>372.6</v>
      </c>
      <c r="J692" s="665">
        <v>1</v>
      </c>
      <c r="K692" s="666">
        <v>372.6</v>
      </c>
    </row>
    <row r="693" spans="1:11" ht="14.4" customHeight="1" x14ac:dyDescent="0.3">
      <c r="A693" s="661" t="s">
        <v>574</v>
      </c>
      <c r="B693" s="662" t="s">
        <v>575</v>
      </c>
      <c r="C693" s="663" t="s">
        <v>591</v>
      </c>
      <c r="D693" s="664" t="s">
        <v>4210</v>
      </c>
      <c r="E693" s="663" t="s">
        <v>7626</v>
      </c>
      <c r="F693" s="664" t="s">
        <v>7627</v>
      </c>
      <c r="G693" s="663" t="s">
        <v>6941</v>
      </c>
      <c r="H693" s="663" t="s">
        <v>6942</v>
      </c>
      <c r="I693" s="665">
        <v>6945.64</v>
      </c>
      <c r="J693" s="665">
        <v>169</v>
      </c>
      <c r="K693" s="666">
        <v>1173813.5</v>
      </c>
    </row>
    <row r="694" spans="1:11" ht="14.4" customHeight="1" x14ac:dyDescent="0.3">
      <c r="A694" s="661" t="s">
        <v>574</v>
      </c>
      <c r="B694" s="662" t="s">
        <v>575</v>
      </c>
      <c r="C694" s="663" t="s">
        <v>591</v>
      </c>
      <c r="D694" s="664" t="s">
        <v>4210</v>
      </c>
      <c r="E694" s="663" t="s">
        <v>7626</v>
      </c>
      <c r="F694" s="664" t="s">
        <v>7627</v>
      </c>
      <c r="G694" s="663" t="s">
        <v>6943</v>
      </c>
      <c r="H694" s="663" t="s">
        <v>6944</v>
      </c>
      <c r="I694" s="665">
        <v>3112.18</v>
      </c>
      <c r="J694" s="665">
        <v>172</v>
      </c>
      <c r="K694" s="666">
        <v>535295.07000000007</v>
      </c>
    </row>
    <row r="695" spans="1:11" ht="14.4" customHeight="1" x14ac:dyDescent="0.3">
      <c r="A695" s="661" t="s">
        <v>574</v>
      </c>
      <c r="B695" s="662" t="s">
        <v>575</v>
      </c>
      <c r="C695" s="663" t="s">
        <v>591</v>
      </c>
      <c r="D695" s="664" t="s">
        <v>4210</v>
      </c>
      <c r="E695" s="663" t="s">
        <v>7626</v>
      </c>
      <c r="F695" s="664" t="s">
        <v>7627</v>
      </c>
      <c r="G695" s="663" t="s">
        <v>6945</v>
      </c>
      <c r="H695" s="663" t="s">
        <v>6946</v>
      </c>
      <c r="I695" s="665">
        <v>1980.0400000000006</v>
      </c>
      <c r="J695" s="665">
        <v>285</v>
      </c>
      <c r="K695" s="666">
        <v>564312.53999999992</v>
      </c>
    </row>
    <row r="696" spans="1:11" ht="14.4" customHeight="1" x14ac:dyDescent="0.3">
      <c r="A696" s="661" t="s">
        <v>574</v>
      </c>
      <c r="B696" s="662" t="s">
        <v>575</v>
      </c>
      <c r="C696" s="663" t="s">
        <v>591</v>
      </c>
      <c r="D696" s="664" t="s">
        <v>4210</v>
      </c>
      <c r="E696" s="663" t="s">
        <v>7626</v>
      </c>
      <c r="F696" s="664" t="s">
        <v>7627</v>
      </c>
      <c r="G696" s="663" t="s">
        <v>6947</v>
      </c>
      <c r="H696" s="663" t="s">
        <v>6948</v>
      </c>
      <c r="I696" s="665">
        <v>3112.18</v>
      </c>
      <c r="J696" s="665">
        <v>171</v>
      </c>
      <c r="K696" s="666">
        <v>532182.89</v>
      </c>
    </row>
    <row r="697" spans="1:11" ht="14.4" customHeight="1" x14ac:dyDescent="0.3">
      <c r="A697" s="661" t="s">
        <v>574</v>
      </c>
      <c r="B697" s="662" t="s">
        <v>575</v>
      </c>
      <c r="C697" s="663" t="s">
        <v>591</v>
      </c>
      <c r="D697" s="664" t="s">
        <v>4210</v>
      </c>
      <c r="E697" s="663" t="s">
        <v>7626</v>
      </c>
      <c r="F697" s="664" t="s">
        <v>7627</v>
      </c>
      <c r="G697" s="663" t="s">
        <v>6949</v>
      </c>
      <c r="H697" s="663" t="s">
        <v>6950</v>
      </c>
      <c r="I697" s="665">
        <v>2280</v>
      </c>
      <c r="J697" s="665">
        <v>169</v>
      </c>
      <c r="K697" s="666">
        <v>385320.51999999996</v>
      </c>
    </row>
    <row r="698" spans="1:11" ht="14.4" customHeight="1" x14ac:dyDescent="0.3">
      <c r="A698" s="661" t="s">
        <v>574</v>
      </c>
      <c r="B698" s="662" t="s">
        <v>575</v>
      </c>
      <c r="C698" s="663" t="s">
        <v>591</v>
      </c>
      <c r="D698" s="664" t="s">
        <v>4210</v>
      </c>
      <c r="E698" s="663" t="s">
        <v>7626</v>
      </c>
      <c r="F698" s="664" t="s">
        <v>7627</v>
      </c>
      <c r="G698" s="663" t="s">
        <v>6951</v>
      </c>
      <c r="H698" s="663" t="s">
        <v>6952</v>
      </c>
      <c r="I698" s="665">
        <v>10803</v>
      </c>
      <c r="J698" s="665">
        <v>66</v>
      </c>
      <c r="K698" s="666">
        <v>712998</v>
      </c>
    </row>
    <row r="699" spans="1:11" ht="14.4" customHeight="1" x14ac:dyDescent="0.3">
      <c r="A699" s="661" t="s">
        <v>574</v>
      </c>
      <c r="B699" s="662" t="s">
        <v>575</v>
      </c>
      <c r="C699" s="663" t="s">
        <v>591</v>
      </c>
      <c r="D699" s="664" t="s">
        <v>4210</v>
      </c>
      <c r="E699" s="663" t="s">
        <v>7626</v>
      </c>
      <c r="F699" s="664" t="s">
        <v>7627</v>
      </c>
      <c r="G699" s="663" t="s">
        <v>6953</v>
      </c>
      <c r="H699" s="663" t="s">
        <v>6954</v>
      </c>
      <c r="I699" s="665">
        <v>6685</v>
      </c>
      <c r="J699" s="665">
        <v>65</v>
      </c>
      <c r="K699" s="666">
        <v>434525</v>
      </c>
    </row>
    <row r="700" spans="1:11" ht="14.4" customHeight="1" x14ac:dyDescent="0.3">
      <c r="A700" s="661" t="s">
        <v>574</v>
      </c>
      <c r="B700" s="662" t="s">
        <v>575</v>
      </c>
      <c r="C700" s="663" t="s">
        <v>591</v>
      </c>
      <c r="D700" s="664" t="s">
        <v>4210</v>
      </c>
      <c r="E700" s="663" t="s">
        <v>7626</v>
      </c>
      <c r="F700" s="664" t="s">
        <v>7627</v>
      </c>
      <c r="G700" s="663" t="s">
        <v>6955</v>
      </c>
      <c r="H700" s="663" t="s">
        <v>6956</v>
      </c>
      <c r="I700" s="665">
        <v>37454.316666666666</v>
      </c>
      <c r="J700" s="665">
        <v>29</v>
      </c>
      <c r="K700" s="666">
        <v>1086139.49</v>
      </c>
    </row>
    <row r="701" spans="1:11" ht="14.4" customHeight="1" x14ac:dyDescent="0.3">
      <c r="A701" s="661" t="s">
        <v>574</v>
      </c>
      <c r="B701" s="662" t="s">
        <v>575</v>
      </c>
      <c r="C701" s="663" t="s">
        <v>591</v>
      </c>
      <c r="D701" s="664" t="s">
        <v>4210</v>
      </c>
      <c r="E701" s="663" t="s">
        <v>7626</v>
      </c>
      <c r="F701" s="664" t="s">
        <v>7627</v>
      </c>
      <c r="G701" s="663" t="s">
        <v>6957</v>
      </c>
      <c r="H701" s="663" t="s">
        <v>6958</v>
      </c>
      <c r="I701" s="665">
        <v>8701.1099999999915</v>
      </c>
      <c r="J701" s="665">
        <v>100</v>
      </c>
      <c r="K701" s="666">
        <v>870110.99999999953</v>
      </c>
    </row>
    <row r="702" spans="1:11" ht="14.4" customHeight="1" x14ac:dyDescent="0.3">
      <c r="A702" s="661" t="s">
        <v>574</v>
      </c>
      <c r="B702" s="662" t="s">
        <v>575</v>
      </c>
      <c r="C702" s="663" t="s">
        <v>591</v>
      </c>
      <c r="D702" s="664" t="s">
        <v>4210</v>
      </c>
      <c r="E702" s="663" t="s">
        <v>7626</v>
      </c>
      <c r="F702" s="664" t="s">
        <v>7627</v>
      </c>
      <c r="G702" s="663" t="s">
        <v>6959</v>
      </c>
      <c r="H702" s="663" t="s">
        <v>6960</v>
      </c>
      <c r="I702" s="665">
        <v>16323.320869565219</v>
      </c>
      <c r="J702" s="665">
        <v>29</v>
      </c>
      <c r="K702" s="666">
        <v>475646.16000000009</v>
      </c>
    </row>
    <row r="703" spans="1:11" ht="14.4" customHeight="1" x14ac:dyDescent="0.3">
      <c r="A703" s="661" t="s">
        <v>574</v>
      </c>
      <c r="B703" s="662" t="s">
        <v>575</v>
      </c>
      <c r="C703" s="663" t="s">
        <v>591</v>
      </c>
      <c r="D703" s="664" t="s">
        <v>4210</v>
      </c>
      <c r="E703" s="663" t="s">
        <v>7626</v>
      </c>
      <c r="F703" s="664" t="s">
        <v>7627</v>
      </c>
      <c r="G703" s="663" t="s">
        <v>6961</v>
      </c>
      <c r="H703" s="663" t="s">
        <v>6962</v>
      </c>
      <c r="I703" s="665">
        <v>1212.4423076923072</v>
      </c>
      <c r="J703" s="665">
        <v>130</v>
      </c>
      <c r="K703" s="666">
        <v>157617.50000000006</v>
      </c>
    </row>
    <row r="704" spans="1:11" ht="14.4" customHeight="1" x14ac:dyDescent="0.3">
      <c r="A704" s="661" t="s">
        <v>574</v>
      </c>
      <c r="B704" s="662" t="s">
        <v>575</v>
      </c>
      <c r="C704" s="663" t="s">
        <v>591</v>
      </c>
      <c r="D704" s="664" t="s">
        <v>4210</v>
      </c>
      <c r="E704" s="663" t="s">
        <v>7626</v>
      </c>
      <c r="F704" s="664" t="s">
        <v>7627</v>
      </c>
      <c r="G704" s="663" t="s">
        <v>6963</v>
      </c>
      <c r="H704" s="663" t="s">
        <v>6964</v>
      </c>
      <c r="I704" s="665">
        <v>652.91999999999996</v>
      </c>
      <c r="J704" s="665">
        <v>110</v>
      </c>
      <c r="K704" s="666">
        <v>71820.760000000009</v>
      </c>
    </row>
    <row r="705" spans="1:11" ht="14.4" customHeight="1" x14ac:dyDescent="0.3">
      <c r="A705" s="661" t="s">
        <v>574</v>
      </c>
      <c r="B705" s="662" t="s">
        <v>575</v>
      </c>
      <c r="C705" s="663" t="s">
        <v>591</v>
      </c>
      <c r="D705" s="664" t="s">
        <v>4210</v>
      </c>
      <c r="E705" s="663" t="s">
        <v>7626</v>
      </c>
      <c r="F705" s="664" t="s">
        <v>7627</v>
      </c>
      <c r="G705" s="663" t="s">
        <v>6591</v>
      </c>
      <c r="H705" s="663" t="s">
        <v>6592</v>
      </c>
      <c r="I705" s="665">
        <v>26.013999999999999</v>
      </c>
      <c r="J705" s="665">
        <v>600</v>
      </c>
      <c r="K705" s="666">
        <v>15609.200000000003</v>
      </c>
    </row>
    <row r="706" spans="1:11" ht="14.4" customHeight="1" x14ac:dyDescent="0.3">
      <c r="A706" s="661" t="s">
        <v>574</v>
      </c>
      <c r="B706" s="662" t="s">
        <v>575</v>
      </c>
      <c r="C706" s="663" t="s">
        <v>591</v>
      </c>
      <c r="D706" s="664" t="s">
        <v>4210</v>
      </c>
      <c r="E706" s="663" t="s">
        <v>7626</v>
      </c>
      <c r="F706" s="664" t="s">
        <v>7627</v>
      </c>
      <c r="G706" s="663" t="s">
        <v>6226</v>
      </c>
      <c r="H706" s="663" t="s">
        <v>6227</v>
      </c>
      <c r="I706" s="665">
        <v>2.9124999999999996</v>
      </c>
      <c r="J706" s="665">
        <v>80</v>
      </c>
      <c r="K706" s="666">
        <v>234.39999999999998</v>
      </c>
    </row>
    <row r="707" spans="1:11" ht="14.4" customHeight="1" x14ac:dyDescent="0.3">
      <c r="A707" s="661" t="s">
        <v>574</v>
      </c>
      <c r="B707" s="662" t="s">
        <v>575</v>
      </c>
      <c r="C707" s="663" t="s">
        <v>591</v>
      </c>
      <c r="D707" s="664" t="s">
        <v>4210</v>
      </c>
      <c r="E707" s="663" t="s">
        <v>7626</v>
      </c>
      <c r="F707" s="664" t="s">
        <v>7627</v>
      </c>
      <c r="G707" s="663" t="s">
        <v>6226</v>
      </c>
      <c r="H707" s="663" t="s">
        <v>6593</v>
      </c>
      <c r="I707" s="665">
        <v>2.75</v>
      </c>
      <c r="J707" s="665">
        <v>70</v>
      </c>
      <c r="K707" s="666">
        <v>192.5</v>
      </c>
    </row>
    <row r="708" spans="1:11" ht="14.4" customHeight="1" x14ac:dyDescent="0.3">
      <c r="A708" s="661" t="s">
        <v>574</v>
      </c>
      <c r="B708" s="662" t="s">
        <v>575</v>
      </c>
      <c r="C708" s="663" t="s">
        <v>591</v>
      </c>
      <c r="D708" s="664" t="s">
        <v>4210</v>
      </c>
      <c r="E708" s="663" t="s">
        <v>7626</v>
      </c>
      <c r="F708" s="664" t="s">
        <v>7627</v>
      </c>
      <c r="G708" s="663" t="s">
        <v>6232</v>
      </c>
      <c r="H708" s="663" t="s">
        <v>6233</v>
      </c>
      <c r="I708" s="665">
        <v>11.143913043478259</v>
      </c>
      <c r="J708" s="665">
        <v>1550</v>
      </c>
      <c r="K708" s="666">
        <v>17273</v>
      </c>
    </row>
    <row r="709" spans="1:11" ht="14.4" customHeight="1" x14ac:dyDescent="0.3">
      <c r="A709" s="661" t="s">
        <v>574</v>
      </c>
      <c r="B709" s="662" t="s">
        <v>575</v>
      </c>
      <c r="C709" s="663" t="s">
        <v>591</v>
      </c>
      <c r="D709" s="664" t="s">
        <v>4210</v>
      </c>
      <c r="E709" s="663" t="s">
        <v>7626</v>
      </c>
      <c r="F709" s="664" t="s">
        <v>7627</v>
      </c>
      <c r="G709" s="663" t="s">
        <v>6965</v>
      </c>
      <c r="H709" s="663" t="s">
        <v>6966</v>
      </c>
      <c r="I709" s="665">
        <v>9.1763636363636358</v>
      </c>
      <c r="J709" s="665">
        <v>1350</v>
      </c>
      <c r="K709" s="666">
        <v>12227.99</v>
      </c>
    </row>
    <row r="710" spans="1:11" ht="14.4" customHeight="1" x14ac:dyDescent="0.3">
      <c r="A710" s="661" t="s">
        <v>574</v>
      </c>
      <c r="B710" s="662" t="s">
        <v>575</v>
      </c>
      <c r="C710" s="663" t="s">
        <v>591</v>
      </c>
      <c r="D710" s="664" t="s">
        <v>4210</v>
      </c>
      <c r="E710" s="663" t="s">
        <v>7626</v>
      </c>
      <c r="F710" s="664" t="s">
        <v>7627</v>
      </c>
      <c r="G710" s="663" t="s">
        <v>6234</v>
      </c>
      <c r="H710" s="663" t="s">
        <v>6235</v>
      </c>
      <c r="I710" s="665">
        <v>1.0900000000000001</v>
      </c>
      <c r="J710" s="665">
        <v>5100</v>
      </c>
      <c r="K710" s="666">
        <v>5559</v>
      </c>
    </row>
    <row r="711" spans="1:11" ht="14.4" customHeight="1" x14ac:dyDescent="0.3">
      <c r="A711" s="661" t="s">
        <v>574</v>
      </c>
      <c r="B711" s="662" t="s">
        <v>575</v>
      </c>
      <c r="C711" s="663" t="s">
        <v>591</v>
      </c>
      <c r="D711" s="664" t="s">
        <v>4210</v>
      </c>
      <c r="E711" s="663" t="s">
        <v>7626</v>
      </c>
      <c r="F711" s="664" t="s">
        <v>7627</v>
      </c>
      <c r="G711" s="663" t="s">
        <v>6236</v>
      </c>
      <c r="H711" s="663" t="s">
        <v>6237</v>
      </c>
      <c r="I711" s="665">
        <v>1.6719999999999999</v>
      </c>
      <c r="J711" s="665">
        <v>2600</v>
      </c>
      <c r="K711" s="666">
        <v>4347</v>
      </c>
    </row>
    <row r="712" spans="1:11" ht="14.4" customHeight="1" x14ac:dyDescent="0.3">
      <c r="A712" s="661" t="s">
        <v>574</v>
      </c>
      <c r="B712" s="662" t="s">
        <v>575</v>
      </c>
      <c r="C712" s="663" t="s">
        <v>591</v>
      </c>
      <c r="D712" s="664" t="s">
        <v>4210</v>
      </c>
      <c r="E712" s="663" t="s">
        <v>7626</v>
      </c>
      <c r="F712" s="664" t="s">
        <v>7627</v>
      </c>
      <c r="G712" s="663" t="s">
        <v>6238</v>
      </c>
      <c r="H712" s="663" t="s">
        <v>6239</v>
      </c>
      <c r="I712" s="665">
        <v>0.47923076923076935</v>
      </c>
      <c r="J712" s="665">
        <v>5600</v>
      </c>
      <c r="K712" s="666">
        <v>2682</v>
      </c>
    </row>
    <row r="713" spans="1:11" ht="14.4" customHeight="1" x14ac:dyDescent="0.3">
      <c r="A713" s="661" t="s">
        <v>574</v>
      </c>
      <c r="B713" s="662" t="s">
        <v>575</v>
      </c>
      <c r="C713" s="663" t="s">
        <v>591</v>
      </c>
      <c r="D713" s="664" t="s">
        <v>4210</v>
      </c>
      <c r="E713" s="663" t="s">
        <v>7626</v>
      </c>
      <c r="F713" s="664" t="s">
        <v>7627</v>
      </c>
      <c r="G713" s="663" t="s">
        <v>6240</v>
      </c>
      <c r="H713" s="663" t="s">
        <v>6241</v>
      </c>
      <c r="I713" s="665">
        <v>0.67</v>
      </c>
      <c r="J713" s="665">
        <v>2500</v>
      </c>
      <c r="K713" s="666">
        <v>1675</v>
      </c>
    </row>
    <row r="714" spans="1:11" ht="14.4" customHeight="1" x14ac:dyDescent="0.3">
      <c r="A714" s="661" t="s">
        <v>574</v>
      </c>
      <c r="B714" s="662" t="s">
        <v>575</v>
      </c>
      <c r="C714" s="663" t="s">
        <v>591</v>
      </c>
      <c r="D714" s="664" t="s">
        <v>4210</v>
      </c>
      <c r="E714" s="663" t="s">
        <v>7626</v>
      </c>
      <c r="F714" s="664" t="s">
        <v>7627</v>
      </c>
      <c r="G714" s="663" t="s">
        <v>6967</v>
      </c>
      <c r="H714" s="663" t="s">
        <v>6968</v>
      </c>
      <c r="I714" s="665">
        <v>22.53</v>
      </c>
      <c r="J714" s="665">
        <v>36</v>
      </c>
      <c r="K714" s="666">
        <v>811.08000000000015</v>
      </c>
    </row>
    <row r="715" spans="1:11" ht="14.4" customHeight="1" x14ac:dyDescent="0.3">
      <c r="A715" s="661" t="s">
        <v>574</v>
      </c>
      <c r="B715" s="662" t="s">
        <v>575</v>
      </c>
      <c r="C715" s="663" t="s">
        <v>591</v>
      </c>
      <c r="D715" s="664" t="s">
        <v>4210</v>
      </c>
      <c r="E715" s="663" t="s">
        <v>7626</v>
      </c>
      <c r="F715" s="664" t="s">
        <v>7627</v>
      </c>
      <c r="G715" s="663" t="s">
        <v>6242</v>
      </c>
      <c r="H715" s="663" t="s">
        <v>6243</v>
      </c>
      <c r="I715" s="665">
        <v>3.1366666666666667</v>
      </c>
      <c r="J715" s="665">
        <v>150</v>
      </c>
      <c r="K715" s="666">
        <v>470.5</v>
      </c>
    </row>
    <row r="716" spans="1:11" ht="14.4" customHeight="1" x14ac:dyDescent="0.3">
      <c r="A716" s="661" t="s">
        <v>574</v>
      </c>
      <c r="B716" s="662" t="s">
        <v>575</v>
      </c>
      <c r="C716" s="663" t="s">
        <v>591</v>
      </c>
      <c r="D716" s="664" t="s">
        <v>4210</v>
      </c>
      <c r="E716" s="663" t="s">
        <v>7626</v>
      </c>
      <c r="F716" s="664" t="s">
        <v>7627</v>
      </c>
      <c r="G716" s="663" t="s">
        <v>6969</v>
      </c>
      <c r="H716" s="663" t="s">
        <v>6970</v>
      </c>
      <c r="I716" s="665">
        <v>62.559999999999995</v>
      </c>
      <c r="J716" s="665">
        <v>550</v>
      </c>
      <c r="K716" s="666">
        <v>34406.499999999993</v>
      </c>
    </row>
    <row r="717" spans="1:11" ht="14.4" customHeight="1" x14ac:dyDescent="0.3">
      <c r="A717" s="661" t="s">
        <v>574</v>
      </c>
      <c r="B717" s="662" t="s">
        <v>575</v>
      </c>
      <c r="C717" s="663" t="s">
        <v>591</v>
      </c>
      <c r="D717" s="664" t="s">
        <v>4210</v>
      </c>
      <c r="E717" s="663" t="s">
        <v>7626</v>
      </c>
      <c r="F717" s="664" t="s">
        <v>7627</v>
      </c>
      <c r="G717" s="663" t="s">
        <v>6971</v>
      </c>
      <c r="H717" s="663" t="s">
        <v>6972</v>
      </c>
      <c r="I717" s="665">
        <v>824.0100000000001</v>
      </c>
      <c r="J717" s="665">
        <v>220</v>
      </c>
      <c r="K717" s="666">
        <v>181282.19999999998</v>
      </c>
    </row>
    <row r="718" spans="1:11" ht="14.4" customHeight="1" x14ac:dyDescent="0.3">
      <c r="A718" s="661" t="s">
        <v>574</v>
      </c>
      <c r="B718" s="662" t="s">
        <v>575</v>
      </c>
      <c r="C718" s="663" t="s">
        <v>591</v>
      </c>
      <c r="D718" s="664" t="s">
        <v>4210</v>
      </c>
      <c r="E718" s="663" t="s">
        <v>7626</v>
      </c>
      <c r="F718" s="664" t="s">
        <v>7627</v>
      </c>
      <c r="G718" s="663" t="s">
        <v>6971</v>
      </c>
      <c r="H718" s="663" t="s">
        <v>6973</v>
      </c>
      <c r="I718" s="665">
        <v>1144.2566666666669</v>
      </c>
      <c r="J718" s="665">
        <v>70</v>
      </c>
      <c r="K718" s="666">
        <v>76895.5</v>
      </c>
    </row>
    <row r="719" spans="1:11" ht="14.4" customHeight="1" x14ac:dyDescent="0.3">
      <c r="A719" s="661" t="s">
        <v>574</v>
      </c>
      <c r="B719" s="662" t="s">
        <v>575</v>
      </c>
      <c r="C719" s="663" t="s">
        <v>591</v>
      </c>
      <c r="D719" s="664" t="s">
        <v>4210</v>
      </c>
      <c r="E719" s="663" t="s">
        <v>7626</v>
      </c>
      <c r="F719" s="664" t="s">
        <v>7627</v>
      </c>
      <c r="G719" s="663" t="s">
        <v>6252</v>
      </c>
      <c r="H719" s="663" t="s">
        <v>6253</v>
      </c>
      <c r="I719" s="665">
        <v>52.800000000000004</v>
      </c>
      <c r="J719" s="665">
        <v>480</v>
      </c>
      <c r="K719" s="666">
        <v>25373.7</v>
      </c>
    </row>
    <row r="720" spans="1:11" ht="14.4" customHeight="1" x14ac:dyDescent="0.3">
      <c r="A720" s="661" t="s">
        <v>574</v>
      </c>
      <c r="B720" s="662" t="s">
        <v>575</v>
      </c>
      <c r="C720" s="663" t="s">
        <v>591</v>
      </c>
      <c r="D720" s="664" t="s">
        <v>4210</v>
      </c>
      <c r="E720" s="663" t="s">
        <v>7626</v>
      </c>
      <c r="F720" s="664" t="s">
        <v>7627</v>
      </c>
      <c r="G720" s="663" t="s">
        <v>6254</v>
      </c>
      <c r="H720" s="663" t="s">
        <v>6255</v>
      </c>
      <c r="I720" s="665">
        <v>145.19999999999999</v>
      </c>
      <c r="J720" s="665">
        <v>10</v>
      </c>
      <c r="K720" s="666">
        <v>1452</v>
      </c>
    </row>
    <row r="721" spans="1:11" ht="14.4" customHeight="1" x14ac:dyDescent="0.3">
      <c r="A721" s="661" t="s">
        <v>574</v>
      </c>
      <c r="B721" s="662" t="s">
        <v>575</v>
      </c>
      <c r="C721" s="663" t="s">
        <v>591</v>
      </c>
      <c r="D721" s="664" t="s">
        <v>4210</v>
      </c>
      <c r="E721" s="663" t="s">
        <v>7626</v>
      </c>
      <c r="F721" s="664" t="s">
        <v>7627</v>
      </c>
      <c r="G721" s="663" t="s">
        <v>6600</v>
      </c>
      <c r="H721" s="663" t="s">
        <v>6601</v>
      </c>
      <c r="I721" s="665">
        <v>80.573999999999984</v>
      </c>
      <c r="J721" s="665">
        <v>820</v>
      </c>
      <c r="K721" s="666">
        <v>66071.099999999991</v>
      </c>
    </row>
    <row r="722" spans="1:11" ht="14.4" customHeight="1" x14ac:dyDescent="0.3">
      <c r="A722" s="661" t="s">
        <v>574</v>
      </c>
      <c r="B722" s="662" t="s">
        <v>575</v>
      </c>
      <c r="C722" s="663" t="s">
        <v>591</v>
      </c>
      <c r="D722" s="664" t="s">
        <v>4210</v>
      </c>
      <c r="E722" s="663" t="s">
        <v>7626</v>
      </c>
      <c r="F722" s="664" t="s">
        <v>7627</v>
      </c>
      <c r="G722" s="663" t="s">
        <v>6602</v>
      </c>
      <c r="H722" s="663" t="s">
        <v>6603</v>
      </c>
      <c r="I722" s="665">
        <v>139.15000000000003</v>
      </c>
      <c r="J722" s="665">
        <v>2700</v>
      </c>
      <c r="K722" s="666">
        <v>375705</v>
      </c>
    </row>
    <row r="723" spans="1:11" ht="14.4" customHeight="1" x14ac:dyDescent="0.3">
      <c r="A723" s="661" t="s">
        <v>574</v>
      </c>
      <c r="B723" s="662" t="s">
        <v>575</v>
      </c>
      <c r="C723" s="663" t="s">
        <v>591</v>
      </c>
      <c r="D723" s="664" t="s">
        <v>4210</v>
      </c>
      <c r="E723" s="663" t="s">
        <v>7626</v>
      </c>
      <c r="F723" s="664" t="s">
        <v>7627</v>
      </c>
      <c r="G723" s="663" t="s">
        <v>6974</v>
      </c>
      <c r="H723" s="663" t="s">
        <v>6975</v>
      </c>
      <c r="I723" s="665">
        <v>191.51</v>
      </c>
      <c r="J723" s="665">
        <v>396</v>
      </c>
      <c r="K723" s="666">
        <v>75836.739999999991</v>
      </c>
    </row>
    <row r="724" spans="1:11" ht="14.4" customHeight="1" x14ac:dyDescent="0.3">
      <c r="A724" s="661" t="s">
        <v>574</v>
      </c>
      <c r="B724" s="662" t="s">
        <v>575</v>
      </c>
      <c r="C724" s="663" t="s">
        <v>591</v>
      </c>
      <c r="D724" s="664" t="s">
        <v>4210</v>
      </c>
      <c r="E724" s="663" t="s">
        <v>7626</v>
      </c>
      <c r="F724" s="664" t="s">
        <v>7627</v>
      </c>
      <c r="G724" s="663" t="s">
        <v>6607</v>
      </c>
      <c r="H724" s="663" t="s">
        <v>6608</v>
      </c>
      <c r="I724" s="665">
        <v>61.103076923076934</v>
      </c>
      <c r="J724" s="665">
        <v>620</v>
      </c>
      <c r="K724" s="666">
        <v>37884.5</v>
      </c>
    </row>
    <row r="725" spans="1:11" ht="14.4" customHeight="1" x14ac:dyDescent="0.3">
      <c r="A725" s="661" t="s">
        <v>574</v>
      </c>
      <c r="B725" s="662" t="s">
        <v>575</v>
      </c>
      <c r="C725" s="663" t="s">
        <v>591</v>
      </c>
      <c r="D725" s="664" t="s">
        <v>4210</v>
      </c>
      <c r="E725" s="663" t="s">
        <v>7626</v>
      </c>
      <c r="F725" s="664" t="s">
        <v>7627</v>
      </c>
      <c r="G725" s="663" t="s">
        <v>6264</v>
      </c>
      <c r="H725" s="663" t="s">
        <v>6609</v>
      </c>
      <c r="I725" s="665">
        <v>45.555</v>
      </c>
      <c r="J725" s="665">
        <v>220</v>
      </c>
      <c r="K725" s="666">
        <v>10013.750000000002</v>
      </c>
    </row>
    <row r="726" spans="1:11" ht="14.4" customHeight="1" x14ac:dyDescent="0.3">
      <c r="A726" s="661" t="s">
        <v>574</v>
      </c>
      <c r="B726" s="662" t="s">
        <v>575</v>
      </c>
      <c r="C726" s="663" t="s">
        <v>591</v>
      </c>
      <c r="D726" s="664" t="s">
        <v>4210</v>
      </c>
      <c r="E726" s="663" t="s">
        <v>7626</v>
      </c>
      <c r="F726" s="664" t="s">
        <v>7627</v>
      </c>
      <c r="G726" s="663" t="s">
        <v>6264</v>
      </c>
      <c r="H726" s="663" t="s">
        <v>6265</v>
      </c>
      <c r="I726" s="665">
        <v>45.98</v>
      </c>
      <c r="J726" s="665">
        <v>260</v>
      </c>
      <c r="K726" s="666">
        <v>11954.810000000001</v>
      </c>
    </row>
    <row r="727" spans="1:11" ht="14.4" customHeight="1" x14ac:dyDescent="0.3">
      <c r="A727" s="661" t="s">
        <v>574</v>
      </c>
      <c r="B727" s="662" t="s">
        <v>575</v>
      </c>
      <c r="C727" s="663" t="s">
        <v>591</v>
      </c>
      <c r="D727" s="664" t="s">
        <v>4210</v>
      </c>
      <c r="E727" s="663" t="s">
        <v>7626</v>
      </c>
      <c r="F727" s="664" t="s">
        <v>7627</v>
      </c>
      <c r="G727" s="663" t="s">
        <v>6610</v>
      </c>
      <c r="H727" s="663" t="s">
        <v>6976</v>
      </c>
      <c r="I727" s="665">
        <v>92.548571428571435</v>
      </c>
      <c r="J727" s="665">
        <v>70</v>
      </c>
      <c r="K727" s="666">
        <v>6478.3399999999992</v>
      </c>
    </row>
    <row r="728" spans="1:11" ht="14.4" customHeight="1" x14ac:dyDescent="0.3">
      <c r="A728" s="661" t="s">
        <v>574</v>
      </c>
      <c r="B728" s="662" t="s">
        <v>575</v>
      </c>
      <c r="C728" s="663" t="s">
        <v>591</v>
      </c>
      <c r="D728" s="664" t="s">
        <v>4210</v>
      </c>
      <c r="E728" s="663" t="s">
        <v>7626</v>
      </c>
      <c r="F728" s="664" t="s">
        <v>7627</v>
      </c>
      <c r="G728" s="663" t="s">
        <v>6610</v>
      </c>
      <c r="H728" s="663" t="s">
        <v>6611</v>
      </c>
      <c r="I728" s="665">
        <v>99.22</v>
      </c>
      <c r="J728" s="665">
        <v>20</v>
      </c>
      <c r="K728" s="666">
        <v>1984.4</v>
      </c>
    </row>
    <row r="729" spans="1:11" ht="14.4" customHeight="1" x14ac:dyDescent="0.3">
      <c r="A729" s="661" t="s">
        <v>574</v>
      </c>
      <c r="B729" s="662" t="s">
        <v>575</v>
      </c>
      <c r="C729" s="663" t="s">
        <v>591</v>
      </c>
      <c r="D729" s="664" t="s">
        <v>4210</v>
      </c>
      <c r="E729" s="663" t="s">
        <v>7626</v>
      </c>
      <c r="F729" s="664" t="s">
        <v>7627</v>
      </c>
      <c r="G729" s="663" t="s">
        <v>6977</v>
      </c>
      <c r="H729" s="663" t="s">
        <v>6978</v>
      </c>
      <c r="I729" s="665">
        <v>699.38</v>
      </c>
      <c r="J729" s="665">
        <v>30</v>
      </c>
      <c r="K729" s="666">
        <v>20981.4</v>
      </c>
    </row>
    <row r="730" spans="1:11" ht="14.4" customHeight="1" x14ac:dyDescent="0.3">
      <c r="A730" s="661" t="s">
        <v>574</v>
      </c>
      <c r="B730" s="662" t="s">
        <v>575</v>
      </c>
      <c r="C730" s="663" t="s">
        <v>591</v>
      </c>
      <c r="D730" s="664" t="s">
        <v>4210</v>
      </c>
      <c r="E730" s="663" t="s">
        <v>7626</v>
      </c>
      <c r="F730" s="664" t="s">
        <v>7627</v>
      </c>
      <c r="G730" s="663" t="s">
        <v>6269</v>
      </c>
      <c r="H730" s="663" t="s">
        <v>6270</v>
      </c>
      <c r="I730" s="665">
        <v>2.7828571428571434</v>
      </c>
      <c r="J730" s="665">
        <v>3810</v>
      </c>
      <c r="K730" s="666">
        <v>10605.9</v>
      </c>
    </row>
    <row r="731" spans="1:11" ht="14.4" customHeight="1" x14ac:dyDescent="0.3">
      <c r="A731" s="661" t="s">
        <v>574</v>
      </c>
      <c r="B731" s="662" t="s">
        <v>575</v>
      </c>
      <c r="C731" s="663" t="s">
        <v>591</v>
      </c>
      <c r="D731" s="664" t="s">
        <v>4210</v>
      </c>
      <c r="E731" s="663" t="s">
        <v>7626</v>
      </c>
      <c r="F731" s="664" t="s">
        <v>7627</v>
      </c>
      <c r="G731" s="663" t="s">
        <v>6979</v>
      </c>
      <c r="H731" s="663" t="s">
        <v>6980</v>
      </c>
      <c r="I731" s="665">
        <v>140.12</v>
      </c>
      <c r="J731" s="665">
        <v>120</v>
      </c>
      <c r="K731" s="666">
        <v>16814.16</v>
      </c>
    </row>
    <row r="732" spans="1:11" ht="14.4" customHeight="1" x14ac:dyDescent="0.3">
      <c r="A732" s="661" t="s">
        <v>574</v>
      </c>
      <c r="B732" s="662" t="s">
        <v>575</v>
      </c>
      <c r="C732" s="663" t="s">
        <v>591</v>
      </c>
      <c r="D732" s="664" t="s">
        <v>4210</v>
      </c>
      <c r="E732" s="663" t="s">
        <v>7626</v>
      </c>
      <c r="F732" s="664" t="s">
        <v>7627</v>
      </c>
      <c r="G732" s="663" t="s">
        <v>6981</v>
      </c>
      <c r="H732" s="663" t="s">
        <v>6982</v>
      </c>
      <c r="I732" s="665">
        <v>824.01</v>
      </c>
      <c r="J732" s="665">
        <v>220</v>
      </c>
      <c r="K732" s="666">
        <v>181282.2</v>
      </c>
    </row>
    <row r="733" spans="1:11" ht="14.4" customHeight="1" x14ac:dyDescent="0.3">
      <c r="A733" s="661" t="s">
        <v>574</v>
      </c>
      <c r="B733" s="662" t="s">
        <v>575</v>
      </c>
      <c r="C733" s="663" t="s">
        <v>591</v>
      </c>
      <c r="D733" s="664" t="s">
        <v>4210</v>
      </c>
      <c r="E733" s="663" t="s">
        <v>7626</v>
      </c>
      <c r="F733" s="664" t="s">
        <v>7627</v>
      </c>
      <c r="G733" s="663" t="s">
        <v>6981</v>
      </c>
      <c r="H733" s="663" t="s">
        <v>6983</v>
      </c>
      <c r="I733" s="665">
        <v>1013.6775000000001</v>
      </c>
      <c r="J733" s="665">
        <v>80</v>
      </c>
      <c r="K733" s="666">
        <v>78565.3</v>
      </c>
    </row>
    <row r="734" spans="1:11" ht="14.4" customHeight="1" x14ac:dyDescent="0.3">
      <c r="A734" s="661" t="s">
        <v>574</v>
      </c>
      <c r="B734" s="662" t="s">
        <v>575</v>
      </c>
      <c r="C734" s="663" t="s">
        <v>591</v>
      </c>
      <c r="D734" s="664" t="s">
        <v>4210</v>
      </c>
      <c r="E734" s="663" t="s">
        <v>7626</v>
      </c>
      <c r="F734" s="664" t="s">
        <v>7627</v>
      </c>
      <c r="G734" s="663" t="s">
        <v>6984</v>
      </c>
      <c r="H734" s="663" t="s">
        <v>6985</v>
      </c>
      <c r="I734" s="665">
        <v>699.38</v>
      </c>
      <c r="J734" s="665">
        <v>30</v>
      </c>
      <c r="K734" s="666">
        <v>20981.4</v>
      </c>
    </row>
    <row r="735" spans="1:11" ht="14.4" customHeight="1" x14ac:dyDescent="0.3">
      <c r="A735" s="661" t="s">
        <v>574</v>
      </c>
      <c r="B735" s="662" t="s">
        <v>575</v>
      </c>
      <c r="C735" s="663" t="s">
        <v>591</v>
      </c>
      <c r="D735" s="664" t="s">
        <v>4210</v>
      </c>
      <c r="E735" s="663" t="s">
        <v>7626</v>
      </c>
      <c r="F735" s="664" t="s">
        <v>7627</v>
      </c>
      <c r="G735" s="663" t="s">
        <v>6986</v>
      </c>
      <c r="H735" s="663" t="s">
        <v>6987</v>
      </c>
      <c r="I735" s="665">
        <v>156.20000000000002</v>
      </c>
      <c r="J735" s="665">
        <v>500</v>
      </c>
      <c r="K735" s="666">
        <v>78099.69</v>
      </c>
    </row>
    <row r="736" spans="1:11" ht="14.4" customHeight="1" x14ac:dyDescent="0.3">
      <c r="A736" s="661" t="s">
        <v>574</v>
      </c>
      <c r="B736" s="662" t="s">
        <v>575</v>
      </c>
      <c r="C736" s="663" t="s">
        <v>591</v>
      </c>
      <c r="D736" s="664" t="s">
        <v>4210</v>
      </c>
      <c r="E736" s="663" t="s">
        <v>7626</v>
      </c>
      <c r="F736" s="664" t="s">
        <v>7627</v>
      </c>
      <c r="G736" s="663" t="s">
        <v>6616</v>
      </c>
      <c r="H736" s="663" t="s">
        <v>6617</v>
      </c>
      <c r="I736" s="665">
        <v>105.27</v>
      </c>
      <c r="J736" s="665">
        <v>725</v>
      </c>
      <c r="K736" s="666">
        <v>76320.75</v>
      </c>
    </row>
    <row r="737" spans="1:11" ht="14.4" customHeight="1" x14ac:dyDescent="0.3">
      <c r="A737" s="661" t="s">
        <v>574</v>
      </c>
      <c r="B737" s="662" t="s">
        <v>575</v>
      </c>
      <c r="C737" s="663" t="s">
        <v>591</v>
      </c>
      <c r="D737" s="664" t="s">
        <v>4210</v>
      </c>
      <c r="E737" s="663" t="s">
        <v>7626</v>
      </c>
      <c r="F737" s="664" t="s">
        <v>7627</v>
      </c>
      <c r="G737" s="663" t="s">
        <v>6988</v>
      </c>
      <c r="H737" s="663" t="s">
        <v>6989</v>
      </c>
      <c r="I737" s="665">
        <v>34</v>
      </c>
      <c r="J737" s="665">
        <v>910</v>
      </c>
      <c r="K737" s="666">
        <v>30940</v>
      </c>
    </row>
    <row r="738" spans="1:11" ht="14.4" customHeight="1" x14ac:dyDescent="0.3">
      <c r="A738" s="661" t="s">
        <v>574</v>
      </c>
      <c r="B738" s="662" t="s">
        <v>575</v>
      </c>
      <c r="C738" s="663" t="s">
        <v>591</v>
      </c>
      <c r="D738" s="664" t="s">
        <v>4210</v>
      </c>
      <c r="E738" s="663" t="s">
        <v>7626</v>
      </c>
      <c r="F738" s="664" t="s">
        <v>7627</v>
      </c>
      <c r="G738" s="663" t="s">
        <v>6620</v>
      </c>
      <c r="H738" s="663" t="s">
        <v>6621</v>
      </c>
      <c r="I738" s="665">
        <v>9.6799999999999979</v>
      </c>
      <c r="J738" s="665">
        <v>350</v>
      </c>
      <c r="K738" s="666">
        <v>3388</v>
      </c>
    </row>
    <row r="739" spans="1:11" ht="14.4" customHeight="1" x14ac:dyDescent="0.3">
      <c r="A739" s="661" t="s">
        <v>574</v>
      </c>
      <c r="B739" s="662" t="s">
        <v>575</v>
      </c>
      <c r="C739" s="663" t="s">
        <v>591</v>
      </c>
      <c r="D739" s="664" t="s">
        <v>4210</v>
      </c>
      <c r="E739" s="663" t="s">
        <v>7626</v>
      </c>
      <c r="F739" s="664" t="s">
        <v>7627</v>
      </c>
      <c r="G739" s="663" t="s">
        <v>6277</v>
      </c>
      <c r="H739" s="663" t="s">
        <v>6278</v>
      </c>
      <c r="I739" s="665">
        <v>26.01</v>
      </c>
      <c r="J739" s="665">
        <v>240</v>
      </c>
      <c r="K739" s="666">
        <v>6243.4</v>
      </c>
    </row>
    <row r="740" spans="1:11" ht="14.4" customHeight="1" x14ac:dyDescent="0.3">
      <c r="A740" s="661" t="s">
        <v>574</v>
      </c>
      <c r="B740" s="662" t="s">
        <v>575</v>
      </c>
      <c r="C740" s="663" t="s">
        <v>591</v>
      </c>
      <c r="D740" s="664" t="s">
        <v>4210</v>
      </c>
      <c r="E740" s="663" t="s">
        <v>7626</v>
      </c>
      <c r="F740" s="664" t="s">
        <v>7627</v>
      </c>
      <c r="G740" s="663" t="s">
        <v>6277</v>
      </c>
      <c r="H740" s="663" t="s">
        <v>6279</v>
      </c>
      <c r="I740" s="665">
        <v>26.014285714285712</v>
      </c>
      <c r="J740" s="665">
        <v>480</v>
      </c>
      <c r="K740" s="666">
        <v>12487.6</v>
      </c>
    </row>
    <row r="741" spans="1:11" ht="14.4" customHeight="1" x14ac:dyDescent="0.3">
      <c r="A741" s="661" t="s">
        <v>574</v>
      </c>
      <c r="B741" s="662" t="s">
        <v>575</v>
      </c>
      <c r="C741" s="663" t="s">
        <v>591</v>
      </c>
      <c r="D741" s="664" t="s">
        <v>4210</v>
      </c>
      <c r="E741" s="663" t="s">
        <v>7626</v>
      </c>
      <c r="F741" s="664" t="s">
        <v>7627</v>
      </c>
      <c r="G741" s="663" t="s">
        <v>6280</v>
      </c>
      <c r="H741" s="663" t="s">
        <v>6281</v>
      </c>
      <c r="I741" s="665">
        <v>26.014999999999993</v>
      </c>
      <c r="J741" s="665">
        <v>775</v>
      </c>
      <c r="K741" s="666">
        <v>20161.650000000001</v>
      </c>
    </row>
    <row r="742" spans="1:11" ht="14.4" customHeight="1" x14ac:dyDescent="0.3">
      <c r="A742" s="661" t="s">
        <v>574</v>
      </c>
      <c r="B742" s="662" t="s">
        <v>575</v>
      </c>
      <c r="C742" s="663" t="s">
        <v>591</v>
      </c>
      <c r="D742" s="664" t="s">
        <v>4210</v>
      </c>
      <c r="E742" s="663" t="s">
        <v>7626</v>
      </c>
      <c r="F742" s="664" t="s">
        <v>7627</v>
      </c>
      <c r="G742" s="663" t="s">
        <v>6628</v>
      </c>
      <c r="H742" s="663" t="s">
        <v>6629</v>
      </c>
      <c r="I742" s="665">
        <v>4.2300000000000004</v>
      </c>
      <c r="J742" s="665">
        <v>50</v>
      </c>
      <c r="K742" s="666">
        <v>211.5</v>
      </c>
    </row>
    <row r="743" spans="1:11" ht="14.4" customHeight="1" x14ac:dyDescent="0.3">
      <c r="A743" s="661" t="s">
        <v>574</v>
      </c>
      <c r="B743" s="662" t="s">
        <v>575</v>
      </c>
      <c r="C743" s="663" t="s">
        <v>591</v>
      </c>
      <c r="D743" s="664" t="s">
        <v>4210</v>
      </c>
      <c r="E743" s="663" t="s">
        <v>7626</v>
      </c>
      <c r="F743" s="664" t="s">
        <v>7627</v>
      </c>
      <c r="G743" s="663" t="s">
        <v>6628</v>
      </c>
      <c r="H743" s="663" t="s">
        <v>6630</v>
      </c>
      <c r="I743" s="665">
        <v>4.24</v>
      </c>
      <c r="J743" s="665">
        <v>50</v>
      </c>
      <c r="K743" s="666">
        <v>212</v>
      </c>
    </row>
    <row r="744" spans="1:11" ht="14.4" customHeight="1" x14ac:dyDescent="0.3">
      <c r="A744" s="661" t="s">
        <v>574</v>
      </c>
      <c r="B744" s="662" t="s">
        <v>575</v>
      </c>
      <c r="C744" s="663" t="s">
        <v>591</v>
      </c>
      <c r="D744" s="664" t="s">
        <v>4210</v>
      </c>
      <c r="E744" s="663" t="s">
        <v>7626</v>
      </c>
      <c r="F744" s="664" t="s">
        <v>7627</v>
      </c>
      <c r="G744" s="663" t="s">
        <v>6299</v>
      </c>
      <c r="H744" s="663" t="s">
        <v>6300</v>
      </c>
      <c r="I744" s="665">
        <v>7.1574999999999998</v>
      </c>
      <c r="J744" s="665">
        <v>900</v>
      </c>
      <c r="K744" s="666">
        <v>6440.51</v>
      </c>
    </row>
    <row r="745" spans="1:11" ht="14.4" customHeight="1" x14ac:dyDescent="0.3">
      <c r="A745" s="661" t="s">
        <v>574</v>
      </c>
      <c r="B745" s="662" t="s">
        <v>575</v>
      </c>
      <c r="C745" s="663" t="s">
        <v>591</v>
      </c>
      <c r="D745" s="664" t="s">
        <v>4210</v>
      </c>
      <c r="E745" s="663" t="s">
        <v>7626</v>
      </c>
      <c r="F745" s="664" t="s">
        <v>7627</v>
      </c>
      <c r="G745" s="663" t="s">
        <v>6990</v>
      </c>
      <c r="H745" s="663" t="s">
        <v>6991</v>
      </c>
      <c r="I745" s="665">
        <v>33.880000000000003</v>
      </c>
      <c r="J745" s="665">
        <v>6</v>
      </c>
      <c r="K745" s="666">
        <v>203.28000000000003</v>
      </c>
    </row>
    <row r="746" spans="1:11" ht="14.4" customHeight="1" x14ac:dyDescent="0.3">
      <c r="A746" s="661" t="s">
        <v>574</v>
      </c>
      <c r="B746" s="662" t="s">
        <v>575</v>
      </c>
      <c r="C746" s="663" t="s">
        <v>591</v>
      </c>
      <c r="D746" s="664" t="s">
        <v>4210</v>
      </c>
      <c r="E746" s="663" t="s">
        <v>7626</v>
      </c>
      <c r="F746" s="664" t="s">
        <v>7627</v>
      </c>
      <c r="G746" s="663" t="s">
        <v>6301</v>
      </c>
      <c r="H746" s="663" t="s">
        <v>6302</v>
      </c>
      <c r="I746" s="665">
        <v>878.45999999999981</v>
      </c>
      <c r="J746" s="665">
        <v>121</v>
      </c>
      <c r="K746" s="666">
        <v>106293.66000000002</v>
      </c>
    </row>
    <row r="747" spans="1:11" ht="14.4" customHeight="1" x14ac:dyDescent="0.3">
      <c r="A747" s="661" t="s">
        <v>574</v>
      </c>
      <c r="B747" s="662" t="s">
        <v>575</v>
      </c>
      <c r="C747" s="663" t="s">
        <v>591</v>
      </c>
      <c r="D747" s="664" t="s">
        <v>4210</v>
      </c>
      <c r="E747" s="663" t="s">
        <v>7626</v>
      </c>
      <c r="F747" s="664" t="s">
        <v>7627</v>
      </c>
      <c r="G747" s="663" t="s">
        <v>6992</v>
      </c>
      <c r="H747" s="663" t="s">
        <v>6993</v>
      </c>
      <c r="I747" s="665">
        <v>587.73090909090922</v>
      </c>
      <c r="J747" s="665">
        <v>396</v>
      </c>
      <c r="K747" s="666">
        <v>232740.46999999997</v>
      </c>
    </row>
    <row r="748" spans="1:11" ht="14.4" customHeight="1" x14ac:dyDescent="0.3">
      <c r="A748" s="661" t="s">
        <v>574</v>
      </c>
      <c r="B748" s="662" t="s">
        <v>575</v>
      </c>
      <c r="C748" s="663" t="s">
        <v>591</v>
      </c>
      <c r="D748" s="664" t="s">
        <v>4210</v>
      </c>
      <c r="E748" s="663" t="s">
        <v>7626</v>
      </c>
      <c r="F748" s="664" t="s">
        <v>7627</v>
      </c>
      <c r="G748" s="663" t="s">
        <v>6994</v>
      </c>
      <c r="H748" s="663" t="s">
        <v>6995</v>
      </c>
      <c r="I748" s="665">
        <v>653.4</v>
      </c>
      <c r="J748" s="665">
        <v>30</v>
      </c>
      <c r="K748" s="666">
        <v>19602</v>
      </c>
    </row>
    <row r="749" spans="1:11" ht="14.4" customHeight="1" x14ac:dyDescent="0.3">
      <c r="A749" s="661" t="s">
        <v>574</v>
      </c>
      <c r="B749" s="662" t="s">
        <v>575</v>
      </c>
      <c r="C749" s="663" t="s">
        <v>591</v>
      </c>
      <c r="D749" s="664" t="s">
        <v>4210</v>
      </c>
      <c r="E749" s="663" t="s">
        <v>7626</v>
      </c>
      <c r="F749" s="664" t="s">
        <v>7627</v>
      </c>
      <c r="G749" s="663" t="s">
        <v>6633</v>
      </c>
      <c r="H749" s="663" t="s">
        <v>6634</v>
      </c>
      <c r="I749" s="665">
        <v>1249.6666666666667</v>
      </c>
      <c r="J749" s="665">
        <v>30</v>
      </c>
      <c r="K749" s="666">
        <v>37489.97</v>
      </c>
    </row>
    <row r="750" spans="1:11" ht="14.4" customHeight="1" x14ac:dyDescent="0.3">
      <c r="A750" s="661" t="s">
        <v>574</v>
      </c>
      <c r="B750" s="662" t="s">
        <v>575</v>
      </c>
      <c r="C750" s="663" t="s">
        <v>591</v>
      </c>
      <c r="D750" s="664" t="s">
        <v>4210</v>
      </c>
      <c r="E750" s="663" t="s">
        <v>7626</v>
      </c>
      <c r="F750" s="664" t="s">
        <v>7627</v>
      </c>
      <c r="G750" s="663" t="s">
        <v>6635</v>
      </c>
      <c r="H750" s="663" t="s">
        <v>6636</v>
      </c>
      <c r="I750" s="665">
        <v>393.25</v>
      </c>
      <c r="J750" s="665">
        <v>1</v>
      </c>
      <c r="K750" s="666">
        <v>393.25</v>
      </c>
    </row>
    <row r="751" spans="1:11" ht="14.4" customHeight="1" x14ac:dyDescent="0.3">
      <c r="A751" s="661" t="s">
        <v>574</v>
      </c>
      <c r="B751" s="662" t="s">
        <v>575</v>
      </c>
      <c r="C751" s="663" t="s">
        <v>591</v>
      </c>
      <c r="D751" s="664" t="s">
        <v>4210</v>
      </c>
      <c r="E751" s="663" t="s">
        <v>7626</v>
      </c>
      <c r="F751" s="664" t="s">
        <v>7627</v>
      </c>
      <c r="G751" s="663" t="s">
        <v>6311</v>
      </c>
      <c r="H751" s="663" t="s">
        <v>6312</v>
      </c>
      <c r="I751" s="665">
        <v>21.220769230769232</v>
      </c>
      <c r="J751" s="665">
        <v>775</v>
      </c>
      <c r="K751" s="666">
        <v>16446.990000000002</v>
      </c>
    </row>
    <row r="752" spans="1:11" ht="14.4" customHeight="1" x14ac:dyDescent="0.3">
      <c r="A752" s="661" t="s">
        <v>574</v>
      </c>
      <c r="B752" s="662" t="s">
        <v>575</v>
      </c>
      <c r="C752" s="663" t="s">
        <v>591</v>
      </c>
      <c r="D752" s="664" t="s">
        <v>4210</v>
      </c>
      <c r="E752" s="663" t="s">
        <v>7626</v>
      </c>
      <c r="F752" s="664" t="s">
        <v>7627</v>
      </c>
      <c r="G752" s="663" t="s">
        <v>6313</v>
      </c>
      <c r="H752" s="663" t="s">
        <v>6315</v>
      </c>
      <c r="I752" s="665">
        <v>1.64</v>
      </c>
      <c r="J752" s="665">
        <v>300</v>
      </c>
      <c r="K752" s="666">
        <v>492</v>
      </c>
    </row>
    <row r="753" spans="1:11" ht="14.4" customHeight="1" x14ac:dyDescent="0.3">
      <c r="A753" s="661" t="s">
        <v>574</v>
      </c>
      <c r="B753" s="662" t="s">
        <v>575</v>
      </c>
      <c r="C753" s="663" t="s">
        <v>591</v>
      </c>
      <c r="D753" s="664" t="s">
        <v>4210</v>
      </c>
      <c r="E753" s="663" t="s">
        <v>7626</v>
      </c>
      <c r="F753" s="664" t="s">
        <v>7627</v>
      </c>
      <c r="G753" s="663" t="s">
        <v>6313</v>
      </c>
      <c r="H753" s="663" t="s">
        <v>6996</v>
      </c>
      <c r="I753" s="665">
        <v>1.94</v>
      </c>
      <c r="J753" s="665">
        <v>300</v>
      </c>
      <c r="K753" s="666">
        <v>582</v>
      </c>
    </row>
    <row r="754" spans="1:11" ht="14.4" customHeight="1" x14ac:dyDescent="0.3">
      <c r="A754" s="661" t="s">
        <v>574</v>
      </c>
      <c r="B754" s="662" t="s">
        <v>575</v>
      </c>
      <c r="C754" s="663" t="s">
        <v>591</v>
      </c>
      <c r="D754" s="664" t="s">
        <v>4210</v>
      </c>
      <c r="E754" s="663" t="s">
        <v>7626</v>
      </c>
      <c r="F754" s="664" t="s">
        <v>7627</v>
      </c>
      <c r="G754" s="663" t="s">
        <v>6997</v>
      </c>
      <c r="H754" s="663" t="s">
        <v>6998</v>
      </c>
      <c r="I754" s="665">
        <v>699.38</v>
      </c>
      <c r="J754" s="665">
        <v>40</v>
      </c>
      <c r="K754" s="666">
        <v>27975.200000000001</v>
      </c>
    </row>
    <row r="755" spans="1:11" ht="14.4" customHeight="1" x14ac:dyDescent="0.3">
      <c r="A755" s="661" t="s">
        <v>574</v>
      </c>
      <c r="B755" s="662" t="s">
        <v>575</v>
      </c>
      <c r="C755" s="663" t="s">
        <v>591</v>
      </c>
      <c r="D755" s="664" t="s">
        <v>4210</v>
      </c>
      <c r="E755" s="663" t="s">
        <v>7626</v>
      </c>
      <c r="F755" s="664" t="s">
        <v>7627</v>
      </c>
      <c r="G755" s="663" t="s">
        <v>6316</v>
      </c>
      <c r="H755" s="663" t="s">
        <v>6317</v>
      </c>
      <c r="I755" s="665">
        <v>25.875</v>
      </c>
      <c r="J755" s="665">
        <v>24</v>
      </c>
      <c r="K755" s="666">
        <v>621.01</v>
      </c>
    </row>
    <row r="756" spans="1:11" ht="14.4" customHeight="1" x14ac:dyDescent="0.3">
      <c r="A756" s="661" t="s">
        <v>574</v>
      </c>
      <c r="B756" s="662" t="s">
        <v>575</v>
      </c>
      <c r="C756" s="663" t="s">
        <v>591</v>
      </c>
      <c r="D756" s="664" t="s">
        <v>4210</v>
      </c>
      <c r="E756" s="663" t="s">
        <v>7626</v>
      </c>
      <c r="F756" s="664" t="s">
        <v>7627</v>
      </c>
      <c r="G756" s="663" t="s">
        <v>6320</v>
      </c>
      <c r="H756" s="663" t="s">
        <v>6321</v>
      </c>
      <c r="I756" s="665">
        <v>2.91</v>
      </c>
      <c r="J756" s="665">
        <v>200</v>
      </c>
      <c r="K756" s="666">
        <v>582</v>
      </c>
    </row>
    <row r="757" spans="1:11" ht="14.4" customHeight="1" x14ac:dyDescent="0.3">
      <c r="A757" s="661" t="s">
        <v>574</v>
      </c>
      <c r="B757" s="662" t="s">
        <v>575</v>
      </c>
      <c r="C757" s="663" t="s">
        <v>591</v>
      </c>
      <c r="D757" s="664" t="s">
        <v>4210</v>
      </c>
      <c r="E757" s="663" t="s">
        <v>7626</v>
      </c>
      <c r="F757" s="664" t="s">
        <v>7627</v>
      </c>
      <c r="G757" s="663" t="s">
        <v>6999</v>
      </c>
      <c r="H757" s="663" t="s">
        <v>7000</v>
      </c>
      <c r="I757" s="665">
        <v>2.9025000000000003</v>
      </c>
      <c r="J757" s="665">
        <v>400</v>
      </c>
      <c r="K757" s="666">
        <v>1161</v>
      </c>
    </row>
    <row r="758" spans="1:11" ht="14.4" customHeight="1" x14ac:dyDescent="0.3">
      <c r="A758" s="661" t="s">
        <v>574</v>
      </c>
      <c r="B758" s="662" t="s">
        <v>575</v>
      </c>
      <c r="C758" s="663" t="s">
        <v>591</v>
      </c>
      <c r="D758" s="664" t="s">
        <v>4210</v>
      </c>
      <c r="E758" s="663" t="s">
        <v>7626</v>
      </c>
      <c r="F758" s="664" t="s">
        <v>7627</v>
      </c>
      <c r="G758" s="663" t="s">
        <v>7001</v>
      </c>
      <c r="H758" s="663" t="s">
        <v>7002</v>
      </c>
      <c r="I758" s="665">
        <v>822.79999999999984</v>
      </c>
      <c r="J758" s="665">
        <v>75</v>
      </c>
      <c r="K758" s="666">
        <v>61710</v>
      </c>
    </row>
    <row r="759" spans="1:11" ht="14.4" customHeight="1" x14ac:dyDescent="0.3">
      <c r="A759" s="661" t="s">
        <v>574</v>
      </c>
      <c r="B759" s="662" t="s">
        <v>575</v>
      </c>
      <c r="C759" s="663" t="s">
        <v>591</v>
      </c>
      <c r="D759" s="664" t="s">
        <v>4210</v>
      </c>
      <c r="E759" s="663" t="s">
        <v>7626</v>
      </c>
      <c r="F759" s="664" t="s">
        <v>7627</v>
      </c>
      <c r="G759" s="663" t="s">
        <v>6328</v>
      </c>
      <c r="H759" s="663" t="s">
        <v>7003</v>
      </c>
      <c r="I759" s="665">
        <v>45.13</v>
      </c>
      <c r="J759" s="665">
        <v>20</v>
      </c>
      <c r="K759" s="666">
        <v>902.66</v>
      </c>
    </row>
    <row r="760" spans="1:11" ht="14.4" customHeight="1" x14ac:dyDescent="0.3">
      <c r="A760" s="661" t="s">
        <v>574</v>
      </c>
      <c r="B760" s="662" t="s">
        <v>575</v>
      </c>
      <c r="C760" s="663" t="s">
        <v>591</v>
      </c>
      <c r="D760" s="664" t="s">
        <v>4210</v>
      </c>
      <c r="E760" s="663" t="s">
        <v>7626</v>
      </c>
      <c r="F760" s="664" t="s">
        <v>7627</v>
      </c>
      <c r="G760" s="663" t="s">
        <v>7004</v>
      </c>
      <c r="H760" s="663" t="s">
        <v>7005</v>
      </c>
      <c r="I760" s="665">
        <v>11.5</v>
      </c>
      <c r="J760" s="665">
        <v>40</v>
      </c>
      <c r="K760" s="666">
        <v>460</v>
      </c>
    </row>
    <row r="761" spans="1:11" ht="14.4" customHeight="1" x14ac:dyDescent="0.3">
      <c r="A761" s="661" t="s">
        <v>574</v>
      </c>
      <c r="B761" s="662" t="s">
        <v>575</v>
      </c>
      <c r="C761" s="663" t="s">
        <v>591</v>
      </c>
      <c r="D761" s="664" t="s">
        <v>4210</v>
      </c>
      <c r="E761" s="663" t="s">
        <v>7626</v>
      </c>
      <c r="F761" s="664" t="s">
        <v>7627</v>
      </c>
      <c r="G761" s="663" t="s">
        <v>7004</v>
      </c>
      <c r="H761" s="663" t="s">
        <v>7006</v>
      </c>
      <c r="I761" s="665">
        <v>11.5</v>
      </c>
      <c r="J761" s="665">
        <v>20</v>
      </c>
      <c r="K761" s="666">
        <v>230</v>
      </c>
    </row>
    <row r="762" spans="1:11" ht="14.4" customHeight="1" x14ac:dyDescent="0.3">
      <c r="A762" s="661" t="s">
        <v>574</v>
      </c>
      <c r="B762" s="662" t="s">
        <v>575</v>
      </c>
      <c r="C762" s="663" t="s">
        <v>591</v>
      </c>
      <c r="D762" s="664" t="s">
        <v>4210</v>
      </c>
      <c r="E762" s="663" t="s">
        <v>7626</v>
      </c>
      <c r="F762" s="664" t="s">
        <v>7627</v>
      </c>
      <c r="G762" s="663" t="s">
        <v>7007</v>
      </c>
      <c r="H762" s="663" t="s">
        <v>7008</v>
      </c>
      <c r="I762" s="665">
        <v>17.98</v>
      </c>
      <c r="J762" s="665">
        <v>200</v>
      </c>
      <c r="K762" s="666">
        <v>3596.12</v>
      </c>
    </row>
    <row r="763" spans="1:11" ht="14.4" customHeight="1" x14ac:dyDescent="0.3">
      <c r="A763" s="661" t="s">
        <v>574</v>
      </c>
      <c r="B763" s="662" t="s">
        <v>575</v>
      </c>
      <c r="C763" s="663" t="s">
        <v>591</v>
      </c>
      <c r="D763" s="664" t="s">
        <v>4210</v>
      </c>
      <c r="E763" s="663" t="s">
        <v>7626</v>
      </c>
      <c r="F763" s="664" t="s">
        <v>7627</v>
      </c>
      <c r="G763" s="663" t="s">
        <v>7009</v>
      </c>
      <c r="H763" s="663" t="s">
        <v>7010</v>
      </c>
      <c r="I763" s="665">
        <v>17.984999999999999</v>
      </c>
      <c r="J763" s="665">
        <v>90</v>
      </c>
      <c r="K763" s="666">
        <v>1618.54</v>
      </c>
    </row>
    <row r="764" spans="1:11" ht="14.4" customHeight="1" x14ac:dyDescent="0.3">
      <c r="A764" s="661" t="s">
        <v>574</v>
      </c>
      <c r="B764" s="662" t="s">
        <v>575</v>
      </c>
      <c r="C764" s="663" t="s">
        <v>591</v>
      </c>
      <c r="D764" s="664" t="s">
        <v>4210</v>
      </c>
      <c r="E764" s="663" t="s">
        <v>7626</v>
      </c>
      <c r="F764" s="664" t="s">
        <v>7627</v>
      </c>
      <c r="G764" s="663" t="s">
        <v>6654</v>
      </c>
      <c r="H764" s="663" t="s">
        <v>6655</v>
      </c>
      <c r="I764" s="665">
        <v>148.56</v>
      </c>
      <c r="J764" s="665">
        <v>90</v>
      </c>
      <c r="K764" s="666">
        <v>13370.5</v>
      </c>
    </row>
    <row r="765" spans="1:11" ht="14.4" customHeight="1" x14ac:dyDescent="0.3">
      <c r="A765" s="661" t="s">
        <v>574</v>
      </c>
      <c r="B765" s="662" t="s">
        <v>575</v>
      </c>
      <c r="C765" s="663" t="s">
        <v>591</v>
      </c>
      <c r="D765" s="664" t="s">
        <v>4210</v>
      </c>
      <c r="E765" s="663" t="s">
        <v>7626</v>
      </c>
      <c r="F765" s="664" t="s">
        <v>7627</v>
      </c>
      <c r="G765" s="663" t="s">
        <v>7011</v>
      </c>
      <c r="H765" s="663" t="s">
        <v>7012</v>
      </c>
      <c r="I765" s="665">
        <v>115</v>
      </c>
      <c r="J765" s="665">
        <v>336</v>
      </c>
      <c r="K765" s="666">
        <v>38640</v>
      </c>
    </row>
    <row r="766" spans="1:11" ht="14.4" customHeight="1" x14ac:dyDescent="0.3">
      <c r="A766" s="661" t="s">
        <v>574</v>
      </c>
      <c r="B766" s="662" t="s">
        <v>575</v>
      </c>
      <c r="C766" s="663" t="s">
        <v>591</v>
      </c>
      <c r="D766" s="664" t="s">
        <v>4210</v>
      </c>
      <c r="E766" s="663" t="s">
        <v>7626</v>
      </c>
      <c r="F766" s="664" t="s">
        <v>7627</v>
      </c>
      <c r="G766" s="663" t="s">
        <v>6338</v>
      </c>
      <c r="H766" s="663" t="s">
        <v>6339</v>
      </c>
      <c r="I766" s="665">
        <v>15.00181818181818</v>
      </c>
      <c r="J766" s="665">
        <v>300</v>
      </c>
      <c r="K766" s="666">
        <v>4500.6000000000004</v>
      </c>
    </row>
    <row r="767" spans="1:11" ht="14.4" customHeight="1" x14ac:dyDescent="0.3">
      <c r="A767" s="661" t="s">
        <v>574</v>
      </c>
      <c r="B767" s="662" t="s">
        <v>575</v>
      </c>
      <c r="C767" s="663" t="s">
        <v>591</v>
      </c>
      <c r="D767" s="664" t="s">
        <v>4210</v>
      </c>
      <c r="E767" s="663" t="s">
        <v>7626</v>
      </c>
      <c r="F767" s="664" t="s">
        <v>7627</v>
      </c>
      <c r="G767" s="663" t="s">
        <v>6659</v>
      </c>
      <c r="H767" s="663" t="s">
        <v>6660</v>
      </c>
      <c r="I767" s="665">
        <v>17.98</v>
      </c>
      <c r="J767" s="665">
        <v>350</v>
      </c>
      <c r="K767" s="666">
        <v>6293.2099999999991</v>
      </c>
    </row>
    <row r="768" spans="1:11" ht="14.4" customHeight="1" x14ac:dyDescent="0.3">
      <c r="A768" s="661" t="s">
        <v>574</v>
      </c>
      <c r="B768" s="662" t="s">
        <v>575</v>
      </c>
      <c r="C768" s="663" t="s">
        <v>591</v>
      </c>
      <c r="D768" s="664" t="s">
        <v>4210</v>
      </c>
      <c r="E768" s="663" t="s">
        <v>7626</v>
      </c>
      <c r="F768" s="664" t="s">
        <v>7627</v>
      </c>
      <c r="G768" s="663" t="s">
        <v>7013</v>
      </c>
      <c r="H768" s="663" t="s">
        <v>7014</v>
      </c>
      <c r="I768" s="665">
        <v>202.13846153846154</v>
      </c>
      <c r="J768" s="665">
        <v>348</v>
      </c>
      <c r="K768" s="666">
        <v>70305.72</v>
      </c>
    </row>
    <row r="769" spans="1:11" ht="14.4" customHeight="1" x14ac:dyDescent="0.3">
      <c r="A769" s="661" t="s">
        <v>574</v>
      </c>
      <c r="B769" s="662" t="s">
        <v>575</v>
      </c>
      <c r="C769" s="663" t="s">
        <v>591</v>
      </c>
      <c r="D769" s="664" t="s">
        <v>4210</v>
      </c>
      <c r="E769" s="663" t="s">
        <v>7626</v>
      </c>
      <c r="F769" s="664" t="s">
        <v>7627</v>
      </c>
      <c r="G769" s="663" t="s">
        <v>6340</v>
      </c>
      <c r="H769" s="663" t="s">
        <v>6341</v>
      </c>
      <c r="I769" s="665">
        <v>12.103333333333332</v>
      </c>
      <c r="J769" s="665">
        <v>470</v>
      </c>
      <c r="K769" s="666">
        <v>5688.7999999999993</v>
      </c>
    </row>
    <row r="770" spans="1:11" ht="14.4" customHeight="1" x14ac:dyDescent="0.3">
      <c r="A770" s="661" t="s">
        <v>574</v>
      </c>
      <c r="B770" s="662" t="s">
        <v>575</v>
      </c>
      <c r="C770" s="663" t="s">
        <v>591</v>
      </c>
      <c r="D770" s="664" t="s">
        <v>4210</v>
      </c>
      <c r="E770" s="663" t="s">
        <v>7626</v>
      </c>
      <c r="F770" s="664" t="s">
        <v>7627</v>
      </c>
      <c r="G770" s="663" t="s">
        <v>6663</v>
      </c>
      <c r="H770" s="663" t="s">
        <v>6664</v>
      </c>
      <c r="I770" s="665">
        <v>32.899999999999991</v>
      </c>
      <c r="J770" s="665">
        <v>780</v>
      </c>
      <c r="K770" s="666">
        <v>25661.950000000004</v>
      </c>
    </row>
    <row r="771" spans="1:11" ht="14.4" customHeight="1" x14ac:dyDescent="0.3">
      <c r="A771" s="661" t="s">
        <v>574</v>
      </c>
      <c r="B771" s="662" t="s">
        <v>575</v>
      </c>
      <c r="C771" s="663" t="s">
        <v>591</v>
      </c>
      <c r="D771" s="664" t="s">
        <v>4210</v>
      </c>
      <c r="E771" s="663" t="s">
        <v>7626</v>
      </c>
      <c r="F771" s="664" t="s">
        <v>7627</v>
      </c>
      <c r="G771" s="663" t="s">
        <v>6344</v>
      </c>
      <c r="H771" s="663" t="s">
        <v>6345</v>
      </c>
      <c r="I771" s="665">
        <v>5.2012500000000008</v>
      </c>
      <c r="J771" s="665">
        <v>900</v>
      </c>
      <c r="K771" s="666">
        <v>4681</v>
      </c>
    </row>
    <row r="772" spans="1:11" ht="14.4" customHeight="1" x14ac:dyDescent="0.3">
      <c r="A772" s="661" t="s">
        <v>574</v>
      </c>
      <c r="B772" s="662" t="s">
        <v>575</v>
      </c>
      <c r="C772" s="663" t="s">
        <v>591</v>
      </c>
      <c r="D772" s="664" t="s">
        <v>4210</v>
      </c>
      <c r="E772" s="663" t="s">
        <v>7626</v>
      </c>
      <c r="F772" s="664" t="s">
        <v>7627</v>
      </c>
      <c r="G772" s="663" t="s">
        <v>6348</v>
      </c>
      <c r="H772" s="663" t="s">
        <v>6349</v>
      </c>
      <c r="I772" s="665">
        <v>13.200769230769229</v>
      </c>
      <c r="J772" s="665">
        <v>600</v>
      </c>
      <c r="K772" s="666">
        <v>7920.02</v>
      </c>
    </row>
    <row r="773" spans="1:11" ht="14.4" customHeight="1" x14ac:dyDescent="0.3">
      <c r="A773" s="661" t="s">
        <v>574</v>
      </c>
      <c r="B773" s="662" t="s">
        <v>575</v>
      </c>
      <c r="C773" s="663" t="s">
        <v>591</v>
      </c>
      <c r="D773" s="664" t="s">
        <v>4210</v>
      </c>
      <c r="E773" s="663" t="s">
        <v>7626</v>
      </c>
      <c r="F773" s="664" t="s">
        <v>7627</v>
      </c>
      <c r="G773" s="663" t="s">
        <v>6352</v>
      </c>
      <c r="H773" s="663" t="s">
        <v>6353</v>
      </c>
      <c r="I773" s="665">
        <v>21.237999999999996</v>
      </c>
      <c r="J773" s="665">
        <v>100</v>
      </c>
      <c r="K773" s="666">
        <v>2123.8000000000002</v>
      </c>
    </row>
    <row r="774" spans="1:11" ht="14.4" customHeight="1" x14ac:dyDescent="0.3">
      <c r="A774" s="661" t="s">
        <v>574</v>
      </c>
      <c r="B774" s="662" t="s">
        <v>575</v>
      </c>
      <c r="C774" s="663" t="s">
        <v>591</v>
      </c>
      <c r="D774" s="664" t="s">
        <v>4210</v>
      </c>
      <c r="E774" s="663" t="s">
        <v>7626</v>
      </c>
      <c r="F774" s="664" t="s">
        <v>7627</v>
      </c>
      <c r="G774" s="663" t="s">
        <v>7015</v>
      </c>
      <c r="H774" s="663" t="s">
        <v>7016</v>
      </c>
      <c r="I774" s="665">
        <v>1221</v>
      </c>
      <c r="J774" s="665">
        <v>130</v>
      </c>
      <c r="K774" s="666">
        <v>158730</v>
      </c>
    </row>
    <row r="775" spans="1:11" ht="14.4" customHeight="1" x14ac:dyDescent="0.3">
      <c r="A775" s="661" t="s">
        <v>574</v>
      </c>
      <c r="B775" s="662" t="s">
        <v>575</v>
      </c>
      <c r="C775" s="663" t="s">
        <v>591</v>
      </c>
      <c r="D775" s="664" t="s">
        <v>4210</v>
      </c>
      <c r="E775" s="663" t="s">
        <v>7626</v>
      </c>
      <c r="F775" s="664" t="s">
        <v>7627</v>
      </c>
      <c r="G775" s="663" t="s">
        <v>6360</v>
      </c>
      <c r="H775" s="663" t="s">
        <v>6361</v>
      </c>
      <c r="I775" s="665">
        <v>0.47199999999999986</v>
      </c>
      <c r="J775" s="665">
        <v>3300</v>
      </c>
      <c r="K775" s="666">
        <v>1558</v>
      </c>
    </row>
    <row r="776" spans="1:11" ht="14.4" customHeight="1" x14ac:dyDescent="0.3">
      <c r="A776" s="661" t="s">
        <v>574</v>
      </c>
      <c r="B776" s="662" t="s">
        <v>575</v>
      </c>
      <c r="C776" s="663" t="s">
        <v>591</v>
      </c>
      <c r="D776" s="664" t="s">
        <v>4210</v>
      </c>
      <c r="E776" s="663" t="s">
        <v>7626</v>
      </c>
      <c r="F776" s="664" t="s">
        <v>7627</v>
      </c>
      <c r="G776" s="663" t="s">
        <v>6362</v>
      </c>
      <c r="H776" s="663" t="s">
        <v>6363</v>
      </c>
      <c r="I776" s="665">
        <v>4.03</v>
      </c>
      <c r="J776" s="665">
        <v>1100</v>
      </c>
      <c r="K776" s="666">
        <v>4433</v>
      </c>
    </row>
    <row r="777" spans="1:11" ht="14.4" customHeight="1" x14ac:dyDescent="0.3">
      <c r="A777" s="661" t="s">
        <v>574</v>
      </c>
      <c r="B777" s="662" t="s">
        <v>575</v>
      </c>
      <c r="C777" s="663" t="s">
        <v>591</v>
      </c>
      <c r="D777" s="664" t="s">
        <v>4210</v>
      </c>
      <c r="E777" s="663" t="s">
        <v>7626</v>
      </c>
      <c r="F777" s="664" t="s">
        <v>7627</v>
      </c>
      <c r="G777" s="663" t="s">
        <v>7017</v>
      </c>
      <c r="H777" s="663" t="s">
        <v>7018</v>
      </c>
      <c r="I777" s="665">
        <v>1956.6306666666665</v>
      </c>
      <c r="J777" s="665">
        <v>314</v>
      </c>
      <c r="K777" s="666">
        <v>614231.90999999992</v>
      </c>
    </row>
    <row r="778" spans="1:11" ht="14.4" customHeight="1" x14ac:dyDescent="0.3">
      <c r="A778" s="661" t="s">
        <v>574</v>
      </c>
      <c r="B778" s="662" t="s">
        <v>575</v>
      </c>
      <c r="C778" s="663" t="s">
        <v>591</v>
      </c>
      <c r="D778" s="664" t="s">
        <v>4210</v>
      </c>
      <c r="E778" s="663" t="s">
        <v>7626</v>
      </c>
      <c r="F778" s="664" t="s">
        <v>7627</v>
      </c>
      <c r="G778" s="663" t="s">
        <v>7019</v>
      </c>
      <c r="H778" s="663" t="s">
        <v>7020</v>
      </c>
      <c r="I778" s="665">
        <v>678.03363636363633</v>
      </c>
      <c r="J778" s="665">
        <v>114</v>
      </c>
      <c r="K778" s="666">
        <v>77296.090000000011</v>
      </c>
    </row>
    <row r="779" spans="1:11" ht="14.4" customHeight="1" x14ac:dyDescent="0.3">
      <c r="A779" s="661" t="s">
        <v>574</v>
      </c>
      <c r="B779" s="662" t="s">
        <v>575</v>
      </c>
      <c r="C779" s="663" t="s">
        <v>591</v>
      </c>
      <c r="D779" s="664" t="s">
        <v>4210</v>
      </c>
      <c r="E779" s="663" t="s">
        <v>7626</v>
      </c>
      <c r="F779" s="664" t="s">
        <v>7627</v>
      </c>
      <c r="G779" s="663" t="s">
        <v>7021</v>
      </c>
      <c r="H779" s="663" t="s">
        <v>7022</v>
      </c>
      <c r="I779" s="665">
        <v>251.43</v>
      </c>
      <c r="J779" s="665">
        <v>100</v>
      </c>
      <c r="K779" s="666">
        <v>25142.600000000002</v>
      </c>
    </row>
    <row r="780" spans="1:11" ht="14.4" customHeight="1" x14ac:dyDescent="0.3">
      <c r="A780" s="661" t="s">
        <v>574</v>
      </c>
      <c r="B780" s="662" t="s">
        <v>575</v>
      </c>
      <c r="C780" s="663" t="s">
        <v>591</v>
      </c>
      <c r="D780" s="664" t="s">
        <v>4210</v>
      </c>
      <c r="E780" s="663" t="s">
        <v>7626</v>
      </c>
      <c r="F780" s="664" t="s">
        <v>7627</v>
      </c>
      <c r="G780" s="663" t="s">
        <v>7023</v>
      </c>
      <c r="H780" s="663" t="s">
        <v>7024</v>
      </c>
      <c r="I780" s="665">
        <v>265.29666666666668</v>
      </c>
      <c r="J780" s="665">
        <v>120</v>
      </c>
      <c r="K780" s="666">
        <v>31835.599999999999</v>
      </c>
    </row>
    <row r="781" spans="1:11" ht="14.4" customHeight="1" x14ac:dyDescent="0.3">
      <c r="A781" s="661" t="s">
        <v>574</v>
      </c>
      <c r="B781" s="662" t="s">
        <v>575</v>
      </c>
      <c r="C781" s="663" t="s">
        <v>591</v>
      </c>
      <c r="D781" s="664" t="s">
        <v>4210</v>
      </c>
      <c r="E781" s="663" t="s">
        <v>7626</v>
      </c>
      <c r="F781" s="664" t="s">
        <v>7627</v>
      </c>
      <c r="G781" s="663" t="s">
        <v>7025</v>
      </c>
      <c r="H781" s="663" t="s">
        <v>7026</v>
      </c>
      <c r="I781" s="665">
        <v>890.56</v>
      </c>
      <c r="J781" s="665">
        <v>20</v>
      </c>
      <c r="K781" s="666">
        <v>17811.2</v>
      </c>
    </row>
    <row r="782" spans="1:11" ht="14.4" customHeight="1" x14ac:dyDescent="0.3">
      <c r="A782" s="661" t="s">
        <v>574</v>
      </c>
      <c r="B782" s="662" t="s">
        <v>575</v>
      </c>
      <c r="C782" s="663" t="s">
        <v>591</v>
      </c>
      <c r="D782" s="664" t="s">
        <v>4210</v>
      </c>
      <c r="E782" s="663" t="s">
        <v>7626</v>
      </c>
      <c r="F782" s="664" t="s">
        <v>7627</v>
      </c>
      <c r="G782" s="663" t="s">
        <v>7025</v>
      </c>
      <c r="H782" s="663" t="s">
        <v>7027</v>
      </c>
      <c r="I782" s="665">
        <v>1304.3800000000001</v>
      </c>
      <c r="J782" s="665">
        <v>10</v>
      </c>
      <c r="K782" s="666">
        <v>13043.8</v>
      </c>
    </row>
    <row r="783" spans="1:11" ht="14.4" customHeight="1" x14ac:dyDescent="0.3">
      <c r="A783" s="661" t="s">
        <v>574</v>
      </c>
      <c r="B783" s="662" t="s">
        <v>575</v>
      </c>
      <c r="C783" s="663" t="s">
        <v>591</v>
      </c>
      <c r="D783" s="664" t="s">
        <v>4210</v>
      </c>
      <c r="E783" s="663" t="s">
        <v>7626</v>
      </c>
      <c r="F783" s="664" t="s">
        <v>7627</v>
      </c>
      <c r="G783" s="663" t="s">
        <v>7028</v>
      </c>
      <c r="H783" s="663" t="s">
        <v>7029</v>
      </c>
      <c r="I783" s="665">
        <v>49.91</v>
      </c>
      <c r="J783" s="665">
        <v>100</v>
      </c>
      <c r="K783" s="666">
        <v>4991.26</v>
      </c>
    </row>
    <row r="784" spans="1:11" ht="14.4" customHeight="1" x14ac:dyDescent="0.3">
      <c r="A784" s="661" t="s">
        <v>574</v>
      </c>
      <c r="B784" s="662" t="s">
        <v>575</v>
      </c>
      <c r="C784" s="663" t="s">
        <v>591</v>
      </c>
      <c r="D784" s="664" t="s">
        <v>4210</v>
      </c>
      <c r="E784" s="663" t="s">
        <v>7626</v>
      </c>
      <c r="F784" s="664" t="s">
        <v>7627</v>
      </c>
      <c r="G784" s="663" t="s">
        <v>7030</v>
      </c>
      <c r="H784" s="663" t="s">
        <v>7031</v>
      </c>
      <c r="I784" s="665">
        <v>1875.5</v>
      </c>
      <c r="J784" s="665">
        <v>25</v>
      </c>
      <c r="K784" s="666">
        <v>46887.5</v>
      </c>
    </row>
    <row r="785" spans="1:11" ht="14.4" customHeight="1" x14ac:dyDescent="0.3">
      <c r="A785" s="661" t="s">
        <v>574</v>
      </c>
      <c r="B785" s="662" t="s">
        <v>575</v>
      </c>
      <c r="C785" s="663" t="s">
        <v>591</v>
      </c>
      <c r="D785" s="664" t="s">
        <v>4210</v>
      </c>
      <c r="E785" s="663" t="s">
        <v>7626</v>
      </c>
      <c r="F785" s="664" t="s">
        <v>7627</v>
      </c>
      <c r="G785" s="663" t="s">
        <v>7032</v>
      </c>
      <c r="H785" s="663" t="s">
        <v>7033</v>
      </c>
      <c r="I785" s="665">
        <v>284.16000000000003</v>
      </c>
      <c r="J785" s="665">
        <v>100</v>
      </c>
      <c r="K785" s="666">
        <v>28415.65</v>
      </c>
    </row>
    <row r="786" spans="1:11" ht="14.4" customHeight="1" x14ac:dyDescent="0.3">
      <c r="A786" s="661" t="s">
        <v>574</v>
      </c>
      <c r="B786" s="662" t="s">
        <v>575</v>
      </c>
      <c r="C786" s="663" t="s">
        <v>591</v>
      </c>
      <c r="D786" s="664" t="s">
        <v>4210</v>
      </c>
      <c r="E786" s="663" t="s">
        <v>7626</v>
      </c>
      <c r="F786" s="664" t="s">
        <v>7627</v>
      </c>
      <c r="G786" s="663" t="s">
        <v>7034</v>
      </c>
      <c r="H786" s="663" t="s">
        <v>7035</v>
      </c>
      <c r="I786" s="665">
        <v>5395.4988888888893</v>
      </c>
      <c r="J786" s="665">
        <v>33</v>
      </c>
      <c r="K786" s="666">
        <v>178051.47</v>
      </c>
    </row>
    <row r="787" spans="1:11" ht="14.4" customHeight="1" x14ac:dyDescent="0.3">
      <c r="A787" s="661" t="s">
        <v>574</v>
      </c>
      <c r="B787" s="662" t="s">
        <v>575</v>
      </c>
      <c r="C787" s="663" t="s">
        <v>591</v>
      </c>
      <c r="D787" s="664" t="s">
        <v>4210</v>
      </c>
      <c r="E787" s="663" t="s">
        <v>7626</v>
      </c>
      <c r="F787" s="664" t="s">
        <v>7627</v>
      </c>
      <c r="G787" s="663" t="s">
        <v>7036</v>
      </c>
      <c r="H787" s="663" t="s">
        <v>7037</v>
      </c>
      <c r="I787" s="665">
        <v>25.869999999999997</v>
      </c>
      <c r="J787" s="665">
        <v>24</v>
      </c>
      <c r="K787" s="666">
        <v>620.93000000000006</v>
      </c>
    </row>
    <row r="788" spans="1:11" ht="14.4" customHeight="1" x14ac:dyDescent="0.3">
      <c r="A788" s="661" t="s">
        <v>574</v>
      </c>
      <c r="B788" s="662" t="s">
        <v>575</v>
      </c>
      <c r="C788" s="663" t="s">
        <v>591</v>
      </c>
      <c r="D788" s="664" t="s">
        <v>4210</v>
      </c>
      <c r="E788" s="663" t="s">
        <v>7626</v>
      </c>
      <c r="F788" s="664" t="s">
        <v>7627</v>
      </c>
      <c r="G788" s="663" t="s">
        <v>7038</v>
      </c>
      <c r="H788" s="663" t="s">
        <v>7039</v>
      </c>
      <c r="I788" s="665">
        <v>139.26</v>
      </c>
      <c r="J788" s="665">
        <v>3960</v>
      </c>
      <c r="K788" s="666">
        <v>551466.41</v>
      </c>
    </row>
    <row r="789" spans="1:11" ht="14.4" customHeight="1" x14ac:dyDescent="0.3">
      <c r="A789" s="661" t="s">
        <v>574</v>
      </c>
      <c r="B789" s="662" t="s">
        <v>575</v>
      </c>
      <c r="C789" s="663" t="s">
        <v>591</v>
      </c>
      <c r="D789" s="664" t="s">
        <v>4210</v>
      </c>
      <c r="E789" s="663" t="s">
        <v>7626</v>
      </c>
      <c r="F789" s="664" t="s">
        <v>7627</v>
      </c>
      <c r="G789" s="663" t="s">
        <v>7040</v>
      </c>
      <c r="H789" s="663" t="s">
        <v>7041</v>
      </c>
      <c r="I789" s="665">
        <v>90.75</v>
      </c>
      <c r="J789" s="665">
        <v>4</v>
      </c>
      <c r="K789" s="666">
        <v>363</v>
      </c>
    </row>
    <row r="790" spans="1:11" ht="14.4" customHeight="1" x14ac:dyDescent="0.3">
      <c r="A790" s="661" t="s">
        <v>574</v>
      </c>
      <c r="B790" s="662" t="s">
        <v>575</v>
      </c>
      <c r="C790" s="663" t="s">
        <v>591</v>
      </c>
      <c r="D790" s="664" t="s">
        <v>4210</v>
      </c>
      <c r="E790" s="663" t="s">
        <v>7626</v>
      </c>
      <c r="F790" s="664" t="s">
        <v>7627</v>
      </c>
      <c r="G790" s="663" t="s">
        <v>7042</v>
      </c>
      <c r="H790" s="663" t="s">
        <v>7043</v>
      </c>
      <c r="I790" s="665">
        <v>687.39833333333343</v>
      </c>
      <c r="J790" s="665">
        <v>60</v>
      </c>
      <c r="K790" s="666">
        <v>41244.019999999997</v>
      </c>
    </row>
    <row r="791" spans="1:11" ht="14.4" customHeight="1" x14ac:dyDescent="0.3">
      <c r="A791" s="661" t="s">
        <v>574</v>
      </c>
      <c r="B791" s="662" t="s">
        <v>575</v>
      </c>
      <c r="C791" s="663" t="s">
        <v>591</v>
      </c>
      <c r="D791" s="664" t="s">
        <v>4210</v>
      </c>
      <c r="E791" s="663" t="s">
        <v>7626</v>
      </c>
      <c r="F791" s="664" t="s">
        <v>7627</v>
      </c>
      <c r="G791" s="663" t="s">
        <v>7044</v>
      </c>
      <c r="H791" s="663" t="s">
        <v>7045</v>
      </c>
      <c r="I791" s="665">
        <v>49.97</v>
      </c>
      <c r="J791" s="665">
        <v>10</v>
      </c>
      <c r="K791" s="666">
        <v>499.73</v>
      </c>
    </row>
    <row r="792" spans="1:11" ht="14.4" customHeight="1" x14ac:dyDescent="0.3">
      <c r="A792" s="661" t="s">
        <v>574</v>
      </c>
      <c r="B792" s="662" t="s">
        <v>575</v>
      </c>
      <c r="C792" s="663" t="s">
        <v>591</v>
      </c>
      <c r="D792" s="664" t="s">
        <v>4210</v>
      </c>
      <c r="E792" s="663" t="s">
        <v>7626</v>
      </c>
      <c r="F792" s="664" t="s">
        <v>7627</v>
      </c>
      <c r="G792" s="663" t="s">
        <v>7046</v>
      </c>
      <c r="H792" s="663" t="s">
        <v>7047</v>
      </c>
      <c r="I792" s="665">
        <v>30.86</v>
      </c>
      <c r="J792" s="665">
        <v>25</v>
      </c>
      <c r="K792" s="666">
        <v>771.38</v>
      </c>
    </row>
    <row r="793" spans="1:11" ht="14.4" customHeight="1" x14ac:dyDescent="0.3">
      <c r="A793" s="661" t="s">
        <v>574</v>
      </c>
      <c r="B793" s="662" t="s">
        <v>575</v>
      </c>
      <c r="C793" s="663" t="s">
        <v>591</v>
      </c>
      <c r="D793" s="664" t="s">
        <v>4210</v>
      </c>
      <c r="E793" s="663" t="s">
        <v>7626</v>
      </c>
      <c r="F793" s="664" t="s">
        <v>7627</v>
      </c>
      <c r="G793" s="663" t="s">
        <v>7048</v>
      </c>
      <c r="H793" s="663" t="s">
        <v>7049</v>
      </c>
      <c r="I793" s="665">
        <v>548.12900000000002</v>
      </c>
      <c r="J793" s="665">
        <v>240</v>
      </c>
      <c r="K793" s="666">
        <v>131551</v>
      </c>
    </row>
    <row r="794" spans="1:11" ht="14.4" customHeight="1" x14ac:dyDescent="0.3">
      <c r="A794" s="661" t="s">
        <v>574</v>
      </c>
      <c r="B794" s="662" t="s">
        <v>575</v>
      </c>
      <c r="C794" s="663" t="s">
        <v>591</v>
      </c>
      <c r="D794" s="664" t="s">
        <v>4210</v>
      </c>
      <c r="E794" s="663" t="s">
        <v>7626</v>
      </c>
      <c r="F794" s="664" t="s">
        <v>7627</v>
      </c>
      <c r="G794" s="663" t="s">
        <v>7050</v>
      </c>
      <c r="H794" s="663" t="s">
        <v>7051</v>
      </c>
      <c r="I794" s="665">
        <v>1324.95</v>
      </c>
      <c r="J794" s="665">
        <v>5</v>
      </c>
      <c r="K794" s="666">
        <v>6624.75</v>
      </c>
    </row>
    <row r="795" spans="1:11" ht="14.4" customHeight="1" x14ac:dyDescent="0.3">
      <c r="A795" s="661" t="s">
        <v>574</v>
      </c>
      <c r="B795" s="662" t="s">
        <v>575</v>
      </c>
      <c r="C795" s="663" t="s">
        <v>591</v>
      </c>
      <c r="D795" s="664" t="s">
        <v>4210</v>
      </c>
      <c r="E795" s="663" t="s">
        <v>7626</v>
      </c>
      <c r="F795" s="664" t="s">
        <v>7627</v>
      </c>
      <c r="G795" s="663" t="s">
        <v>7052</v>
      </c>
      <c r="H795" s="663" t="s">
        <v>7053</v>
      </c>
      <c r="I795" s="665">
        <v>722.87</v>
      </c>
      <c r="J795" s="665">
        <v>10</v>
      </c>
      <c r="K795" s="666">
        <v>7228.66</v>
      </c>
    </row>
    <row r="796" spans="1:11" ht="14.4" customHeight="1" x14ac:dyDescent="0.3">
      <c r="A796" s="661" t="s">
        <v>574</v>
      </c>
      <c r="B796" s="662" t="s">
        <v>575</v>
      </c>
      <c r="C796" s="663" t="s">
        <v>591</v>
      </c>
      <c r="D796" s="664" t="s">
        <v>4210</v>
      </c>
      <c r="E796" s="663" t="s">
        <v>7626</v>
      </c>
      <c r="F796" s="664" t="s">
        <v>7627</v>
      </c>
      <c r="G796" s="663" t="s">
        <v>7054</v>
      </c>
      <c r="H796" s="663" t="s">
        <v>7055</v>
      </c>
      <c r="I796" s="665">
        <v>58685</v>
      </c>
      <c r="J796" s="665">
        <v>25</v>
      </c>
      <c r="K796" s="666">
        <v>1467125</v>
      </c>
    </row>
    <row r="797" spans="1:11" ht="14.4" customHeight="1" x14ac:dyDescent="0.3">
      <c r="A797" s="661" t="s">
        <v>574</v>
      </c>
      <c r="B797" s="662" t="s">
        <v>575</v>
      </c>
      <c r="C797" s="663" t="s">
        <v>591</v>
      </c>
      <c r="D797" s="664" t="s">
        <v>4210</v>
      </c>
      <c r="E797" s="663" t="s">
        <v>7626</v>
      </c>
      <c r="F797" s="664" t="s">
        <v>7627</v>
      </c>
      <c r="G797" s="663" t="s">
        <v>6396</v>
      </c>
      <c r="H797" s="663" t="s">
        <v>6397</v>
      </c>
      <c r="I797" s="665">
        <v>18.39</v>
      </c>
      <c r="J797" s="665">
        <v>36</v>
      </c>
      <c r="K797" s="666">
        <v>662.12999999999988</v>
      </c>
    </row>
    <row r="798" spans="1:11" ht="14.4" customHeight="1" x14ac:dyDescent="0.3">
      <c r="A798" s="661" t="s">
        <v>574</v>
      </c>
      <c r="B798" s="662" t="s">
        <v>575</v>
      </c>
      <c r="C798" s="663" t="s">
        <v>591</v>
      </c>
      <c r="D798" s="664" t="s">
        <v>4210</v>
      </c>
      <c r="E798" s="663" t="s">
        <v>7626</v>
      </c>
      <c r="F798" s="664" t="s">
        <v>7627</v>
      </c>
      <c r="G798" s="663" t="s">
        <v>7056</v>
      </c>
      <c r="H798" s="663" t="s">
        <v>7057</v>
      </c>
      <c r="I798" s="665">
        <v>1649.9599999999994</v>
      </c>
      <c r="J798" s="665">
        <v>172</v>
      </c>
      <c r="K798" s="666">
        <v>283792.43</v>
      </c>
    </row>
    <row r="799" spans="1:11" ht="14.4" customHeight="1" x14ac:dyDescent="0.3">
      <c r="A799" s="661" t="s">
        <v>574</v>
      </c>
      <c r="B799" s="662" t="s">
        <v>575</v>
      </c>
      <c r="C799" s="663" t="s">
        <v>591</v>
      </c>
      <c r="D799" s="664" t="s">
        <v>4210</v>
      </c>
      <c r="E799" s="663" t="s">
        <v>7626</v>
      </c>
      <c r="F799" s="664" t="s">
        <v>7627</v>
      </c>
      <c r="G799" s="663" t="s">
        <v>7058</v>
      </c>
      <c r="H799" s="663" t="s">
        <v>7059</v>
      </c>
      <c r="I799" s="665">
        <v>824.0100000000001</v>
      </c>
      <c r="J799" s="665">
        <v>90</v>
      </c>
      <c r="K799" s="666">
        <v>74160.899999999994</v>
      </c>
    </row>
    <row r="800" spans="1:11" ht="14.4" customHeight="1" x14ac:dyDescent="0.3">
      <c r="A800" s="661" t="s">
        <v>574</v>
      </c>
      <c r="B800" s="662" t="s">
        <v>575</v>
      </c>
      <c r="C800" s="663" t="s">
        <v>591</v>
      </c>
      <c r="D800" s="664" t="s">
        <v>4210</v>
      </c>
      <c r="E800" s="663" t="s">
        <v>7626</v>
      </c>
      <c r="F800" s="664" t="s">
        <v>7627</v>
      </c>
      <c r="G800" s="663" t="s">
        <v>7058</v>
      </c>
      <c r="H800" s="663" t="s">
        <v>7060</v>
      </c>
      <c r="I800" s="665">
        <v>950.45500000000004</v>
      </c>
      <c r="J800" s="665">
        <v>20</v>
      </c>
      <c r="K800" s="666">
        <v>19009.099999999999</v>
      </c>
    </row>
    <row r="801" spans="1:11" ht="14.4" customHeight="1" x14ac:dyDescent="0.3">
      <c r="A801" s="661" t="s">
        <v>574</v>
      </c>
      <c r="B801" s="662" t="s">
        <v>575</v>
      </c>
      <c r="C801" s="663" t="s">
        <v>591</v>
      </c>
      <c r="D801" s="664" t="s">
        <v>4210</v>
      </c>
      <c r="E801" s="663" t="s">
        <v>7626</v>
      </c>
      <c r="F801" s="664" t="s">
        <v>7627</v>
      </c>
      <c r="G801" s="663" t="s">
        <v>6398</v>
      </c>
      <c r="H801" s="663" t="s">
        <v>7061</v>
      </c>
      <c r="I801" s="665">
        <v>45.696666666666665</v>
      </c>
      <c r="J801" s="665">
        <v>80</v>
      </c>
      <c r="K801" s="666">
        <v>3644.5299999999997</v>
      </c>
    </row>
    <row r="802" spans="1:11" ht="14.4" customHeight="1" x14ac:dyDescent="0.3">
      <c r="A802" s="661" t="s">
        <v>574</v>
      </c>
      <c r="B802" s="662" t="s">
        <v>575</v>
      </c>
      <c r="C802" s="663" t="s">
        <v>591</v>
      </c>
      <c r="D802" s="664" t="s">
        <v>4210</v>
      </c>
      <c r="E802" s="663" t="s">
        <v>7626</v>
      </c>
      <c r="F802" s="664" t="s">
        <v>7627</v>
      </c>
      <c r="G802" s="663" t="s">
        <v>6398</v>
      </c>
      <c r="H802" s="663" t="s">
        <v>6399</v>
      </c>
      <c r="I802" s="665">
        <v>45.98</v>
      </c>
      <c r="J802" s="665">
        <v>80</v>
      </c>
      <c r="K802" s="666">
        <v>3678.4</v>
      </c>
    </row>
    <row r="803" spans="1:11" ht="14.4" customHeight="1" x14ac:dyDescent="0.3">
      <c r="A803" s="661" t="s">
        <v>574</v>
      </c>
      <c r="B803" s="662" t="s">
        <v>575</v>
      </c>
      <c r="C803" s="663" t="s">
        <v>591</v>
      </c>
      <c r="D803" s="664" t="s">
        <v>4210</v>
      </c>
      <c r="E803" s="663" t="s">
        <v>7626</v>
      </c>
      <c r="F803" s="664" t="s">
        <v>7627</v>
      </c>
      <c r="G803" s="663" t="s">
        <v>7062</v>
      </c>
      <c r="H803" s="663" t="s">
        <v>7063</v>
      </c>
      <c r="I803" s="665">
        <v>12500</v>
      </c>
      <c r="J803" s="665">
        <v>4</v>
      </c>
      <c r="K803" s="666">
        <v>50000</v>
      </c>
    </row>
    <row r="804" spans="1:11" ht="14.4" customHeight="1" x14ac:dyDescent="0.3">
      <c r="A804" s="661" t="s">
        <v>574</v>
      </c>
      <c r="B804" s="662" t="s">
        <v>575</v>
      </c>
      <c r="C804" s="663" t="s">
        <v>591</v>
      </c>
      <c r="D804" s="664" t="s">
        <v>4210</v>
      </c>
      <c r="E804" s="663" t="s">
        <v>7626</v>
      </c>
      <c r="F804" s="664" t="s">
        <v>7627</v>
      </c>
      <c r="G804" s="663" t="s">
        <v>7062</v>
      </c>
      <c r="H804" s="663" t="s">
        <v>7064</v>
      </c>
      <c r="I804" s="665">
        <v>12500</v>
      </c>
      <c r="J804" s="665">
        <v>5</v>
      </c>
      <c r="K804" s="666">
        <v>62500</v>
      </c>
    </row>
    <row r="805" spans="1:11" ht="14.4" customHeight="1" x14ac:dyDescent="0.3">
      <c r="A805" s="661" t="s">
        <v>574</v>
      </c>
      <c r="B805" s="662" t="s">
        <v>575</v>
      </c>
      <c r="C805" s="663" t="s">
        <v>591</v>
      </c>
      <c r="D805" s="664" t="s">
        <v>4210</v>
      </c>
      <c r="E805" s="663" t="s">
        <v>7626</v>
      </c>
      <c r="F805" s="664" t="s">
        <v>7627</v>
      </c>
      <c r="G805" s="663" t="s">
        <v>7065</v>
      </c>
      <c r="H805" s="663" t="s">
        <v>7066</v>
      </c>
      <c r="I805" s="665">
        <v>900.97000000000014</v>
      </c>
      <c r="J805" s="665">
        <v>41</v>
      </c>
      <c r="K805" s="666">
        <v>36939.600000000006</v>
      </c>
    </row>
    <row r="806" spans="1:11" ht="14.4" customHeight="1" x14ac:dyDescent="0.3">
      <c r="A806" s="661" t="s">
        <v>574</v>
      </c>
      <c r="B806" s="662" t="s">
        <v>575</v>
      </c>
      <c r="C806" s="663" t="s">
        <v>591</v>
      </c>
      <c r="D806" s="664" t="s">
        <v>4210</v>
      </c>
      <c r="E806" s="663" t="s">
        <v>7626</v>
      </c>
      <c r="F806" s="664" t="s">
        <v>7627</v>
      </c>
      <c r="G806" s="663" t="s">
        <v>7067</v>
      </c>
      <c r="H806" s="663" t="s">
        <v>7068</v>
      </c>
      <c r="I806" s="665">
        <v>78.650000000000006</v>
      </c>
      <c r="J806" s="665">
        <v>75</v>
      </c>
      <c r="K806" s="666">
        <v>5898.75</v>
      </c>
    </row>
    <row r="807" spans="1:11" ht="14.4" customHeight="1" x14ac:dyDescent="0.3">
      <c r="A807" s="661" t="s">
        <v>574</v>
      </c>
      <c r="B807" s="662" t="s">
        <v>575</v>
      </c>
      <c r="C807" s="663" t="s">
        <v>591</v>
      </c>
      <c r="D807" s="664" t="s">
        <v>4210</v>
      </c>
      <c r="E807" s="663" t="s">
        <v>7626</v>
      </c>
      <c r="F807" s="664" t="s">
        <v>7627</v>
      </c>
      <c r="G807" s="663" t="s">
        <v>7069</v>
      </c>
      <c r="H807" s="663" t="s">
        <v>7070</v>
      </c>
      <c r="I807" s="665">
        <v>16700.419999999991</v>
      </c>
      <c r="J807" s="665">
        <v>60</v>
      </c>
      <c r="K807" s="666">
        <v>1002025.2</v>
      </c>
    </row>
    <row r="808" spans="1:11" ht="14.4" customHeight="1" x14ac:dyDescent="0.3">
      <c r="A808" s="661" t="s">
        <v>574</v>
      </c>
      <c r="B808" s="662" t="s">
        <v>575</v>
      </c>
      <c r="C808" s="663" t="s">
        <v>591</v>
      </c>
      <c r="D808" s="664" t="s">
        <v>4210</v>
      </c>
      <c r="E808" s="663" t="s">
        <v>7626</v>
      </c>
      <c r="F808" s="664" t="s">
        <v>7627</v>
      </c>
      <c r="G808" s="663" t="s">
        <v>7071</v>
      </c>
      <c r="H808" s="663" t="s">
        <v>7072</v>
      </c>
      <c r="I808" s="665">
        <v>2.8725000000000001</v>
      </c>
      <c r="J808" s="665">
        <v>380</v>
      </c>
      <c r="K808" s="666">
        <v>1091.98</v>
      </c>
    </row>
    <row r="809" spans="1:11" ht="14.4" customHeight="1" x14ac:dyDescent="0.3">
      <c r="A809" s="661" t="s">
        <v>574</v>
      </c>
      <c r="B809" s="662" t="s">
        <v>575</v>
      </c>
      <c r="C809" s="663" t="s">
        <v>591</v>
      </c>
      <c r="D809" s="664" t="s">
        <v>4210</v>
      </c>
      <c r="E809" s="663" t="s">
        <v>7626</v>
      </c>
      <c r="F809" s="664" t="s">
        <v>7627</v>
      </c>
      <c r="G809" s="663" t="s">
        <v>7073</v>
      </c>
      <c r="H809" s="663" t="s">
        <v>7074</v>
      </c>
      <c r="I809" s="665">
        <v>564.66999999999996</v>
      </c>
      <c r="J809" s="665">
        <v>6</v>
      </c>
      <c r="K809" s="666">
        <v>3388.02</v>
      </c>
    </row>
    <row r="810" spans="1:11" ht="14.4" customHeight="1" x14ac:dyDescent="0.3">
      <c r="A810" s="661" t="s">
        <v>574</v>
      </c>
      <c r="B810" s="662" t="s">
        <v>575</v>
      </c>
      <c r="C810" s="663" t="s">
        <v>591</v>
      </c>
      <c r="D810" s="664" t="s">
        <v>4210</v>
      </c>
      <c r="E810" s="663" t="s">
        <v>7626</v>
      </c>
      <c r="F810" s="664" t="s">
        <v>7627</v>
      </c>
      <c r="G810" s="663" t="s">
        <v>6404</v>
      </c>
      <c r="H810" s="663" t="s">
        <v>6405</v>
      </c>
      <c r="I810" s="665">
        <v>9.68</v>
      </c>
      <c r="J810" s="665">
        <v>400</v>
      </c>
      <c r="K810" s="666">
        <v>3872</v>
      </c>
    </row>
    <row r="811" spans="1:11" ht="14.4" customHeight="1" x14ac:dyDescent="0.3">
      <c r="A811" s="661" t="s">
        <v>574</v>
      </c>
      <c r="B811" s="662" t="s">
        <v>575</v>
      </c>
      <c r="C811" s="663" t="s">
        <v>591</v>
      </c>
      <c r="D811" s="664" t="s">
        <v>4210</v>
      </c>
      <c r="E811" s="663" t="s">
        <v>7626</v>
      </c>
      <c r="F811" s="664" t="s">
        <v>7627</v>
      </c>
      <c r="G811" s="663" t="s">
        <v>6717</v>
      </c>
      <c r="H811" s="663" t="s">
        <v>6718</v>
      </c>
      <c r="I811" s="665">
        <v>3539.25</v>
      </c>
      <c r="J811" s="665">
        <v>13</v>
      </c>
      <c r="K811" s="666">
        <v>46010.25</v>
      </c>
    </row>
    <row r="812" spans="1:11" ht="14.4" customHeight="1" x14ac:dyDescent="0.3">
      <c r="A812" s="661" t="s">
        <v>574</v>
      </c>
      <c r="B812" s="662" t="s">
        <v>575</v>
      </c>
      <c r="C812" s="663" t="s">
        <v>591</v>
      </c>
      <c r="D812" s="664" t="s">
        <v>4210</v>
      </c>
      <c r="E812" s="663" t="s">
        <v>7626</v>
      </c>
      <c r="F812" s="664" t="s">
        <v>7627</v>
      </c>
      <c r="G812" s="663" t="s">
        <v>7075</v>
      </c>
      <c r="H812" s="663" t="s">
        <v>7076</v>
      </c>
      <c r="I812" s="665">
        <v>3539.25</v>
      </c>
      <c r="J812" s="665">
        <v>2</v>
      </c>
      <c r="K812" s="666">
        <v>7078.5</v>
      </c>
    </row>
    <row r="813" spans="1:11" ht="14.4" customHeight="1" x14ac:dyDescent="0.3">
      <c r="A813" s="661" t="s">
        <v>574</v>
      </c>
      <c r="B813" s="662" t="s">
        <v>575</v>
      </c>
      <c r="C813" s="663" t="s">
        <v>591</v>
      </c>
      <c r="D813" s="664" t="s">
        <v>4210</v>
      </c>
      <c r="E813" s="663" t="s">
        <v>7626</v>
      </c>
      <c r="F813" s="664" t="s">
        <v>7627</v>
      </c>
      <c r="G813" s="663" t="s">
        <v>7077</v>
      </c>
      <c r="H813" s="663" t="s">
        <v>7078</v>
      </c>
      <c r="I813" s="665">
        <v>824.01</v>
      </c>
      <c r="J813" s="665">
        <v>20</v>
      </c>
      <c r="K813" s="666">
        <v>16480.2</v>
      </c>
    </row>
    <row r="814" spans="1:11" ht="14.4" customHeight="1" x14ac:dyDescent="0.3">
      <c r="A814" s="661" t="s">
        <v>574</v>
      </c>
      <c r="B814" s="662" t="s">
        <v>575</v>
      </c>
      <c r="C814" s="663" t="s">
        <v>591</v>
      </c>
      <c r="D814" s="664" t="s">
        <v>4210</v>
      </c>
      <c r="E814" s="663" t="s">
        <v>7626</v>
      </c>
      <c r="F814" s="664" t="s">
        <v>7627</v>
      </c>
      <c r="G814" s="663" t="s">
        <v>7077</v>
      </c>
      <c r="H814" s="663" t="s">
        <v>7079</v>
      </c>
      <c r="I814" s="665">
        <v>1304.3800000000001</v>
      </c>
      <c r="J814" s="665">
        <v>10</v>
      </c>
      <c r="K814" s="666">
        <v>13043.8</v>
      </c>
    </row>
    <row r="815" spans="1:11" ht="14.4" customHeight="1" x14ac:dyDescent="0.3">
      <c r="A815" s="661" t="s">
        <v>574</v>
      </c>
      <c r="B815" s="662" t="s">
        <v>575</v>
      </c>
      <c r="C815" s="663" t="s">
        <v>591</v>
      </c>
      <c r="D815" s="664" t="s">
        <v>4210</v>
      </c>
      <c r="E815" s="663" t="s">
        <v>7626</v>
      </c>
      <c r="F815" s="664" t="s">
        <v>7627</v>
      </c>
      <c r="G815" s="663" t="s">
        <v>6721</v>
      </c>
      <c r="H815" s="663" t="s">
        <v>6722</v>
      </c>
      <c r="I815" s="665">
        <v>3539.25</v>
      </c>
      <c r="J815" s="665">
        <v>13</v>
      </c>
      <c r="K815" s="666">
        <v>46010.25</v>
      </c>
    </row>
    <row r="816" spans="1:11" ht="14.4" customHeight="1" x14ac:dyDescent="0.3">
      <c r="A816" s="661" t="s">
        <v>574</v>
      </c>
      <c r="B816" s="662" t="s">
        <v>575</v>
      </c>
      <c r="C816" s="663" t="s">
        <v>591</v>
      </c>
      <c r="D816" s="664" t="s">
        <v>4210</v>
      </c>
      <c r="E816" s="663" t="s">
        <v>7626</v>
      </c>
      <c r="F816" s="664" t="s">
        <v>7627</v>
      </c>
      <c r="G816" s="663" t="s">
        <v>7080</v>
      </c>
      <c r="H816" s="663" t="s">
        <v>7081</v>
      </c>
      <c r="I816" s="665">
        <v>14290.1</v>
      </c>
      <c r="J816" s="665">
        <v>2</v>
      </c>
      <c r="K816" s="666">
        <v>28580.2</v>
      </c>
    </row>
    <row r="817" spans="1:11" ht="14.4" customHeight="1" x14ac:dyDescent="0.3">
      <c r="A817" s="661" t="s">
        <v>574</v>
      </c>
      <c r="B817" s="662" t="s">
        <v>575</v>
      </c>
      <c r="C817" s="663" t="s">
        <v>591</v>
      </c>
      <c r="D817" s="664" t="s">
        <v>4210</v>
      </c>
      <c r="E817" s="663" t="s">
        <v>7626</v>
      </c>
      <c r="F817" s="664" t="s">
        <v>7627</v>
      </c>
      <c r="G817" s="663" t="s">
        <v>7080</v>
      </c>
      <c r="H817" s="663" t="s">
        <v>7082</v>
      </c>
      <c r="I817" s="665">
        <v>14290.1</v>
      </c>
      <c r="J817" s="665">
        <v>3</v>
      </c>
      <c r="K817" s="666">
        <v>42870.3</v>
      </c>
    </row>
    <row r="818" spans="1:11" ht="14.4" customHeight="1" x14ac:dyDescent="0.3">
      <c r="A818" s="661" t="s">
        <v>574</v>
      </c>
      <c r="B818" s="662" t="s">
        <v>575</v>
      </c>
      <c r="C818" s="663" t="s">
        <v>591</v>
      </c>
      <c r="D818" s="664" t="s">
        <v>4210</v>
      </c>
      <c r="E818" s="663" t="s">
        <v>7626</v>
      </c>
      <c r="F818" s="664" t="s">
        <v>7627</v>
      </c>
      <c r="G818" s="663" t="s">
        <v>7083</v>
      </c>
      <c r="H818" s="663" t="s">
        <v>7084</v>
      </c>
      <c r="I818" s="665">
        <v>11794.48</v>
      </c>
      <c r="J818" s="665">
        <v>2</v>
      </c>
      <c r="K818" s="666">
        <v>23588.959999999999</v>
      </c>
    </row>
    <row r="819" spans="1:11" ht="14.4" customHeight="1" x14ac:dyDescent="0.3">
      <c r="A819" s="661" t="s">
        <v>574</v>
      </c>
      <c r="B819" s="662" t="s">
        <v>575</v>
      </c>
      <c r="C819" s="663" t="s">
        <v>591</v>
      </c>
      <c r="D819" s="664" t="s">
        <v>4210</v>
      </c>
      <c r="E819" s="663" t="s">
        <v>7626</v>
      </c>
      <c r="F819" s="664" t="s">
        <v>7627</v>
      </c>
      <c r="G819" s="663" t="s">
        <v>7083</v>
      </c>
      <c r="H819" s="663" t="s">
        <v>7085</v>
      </c>
      <c r="I819" s="665">
        <v>11794.48</v>
      </c>
      <c r="J819" s="665">
        <v>1</v>
      </c>
      <c r="K819" s="666">
        <v>11794.48</v>
      </c>
    </row>
    <row r="820" spans="1:11" ht="14.4" customHeight="1" x14ac:dyDescent="0.3">
      <c r="A820" s="661" t="s">
        <v>574</v>
      </c>
      <c r="B820" s="662" t="s">
        <v>575</v>
      </c>
      <c r="C820" s="663" t="s">
        <v>591</v>
      </c>
      <c r="D820" s="664" t="s">
        <v>4210</v>
      </c>
      <c r="E820" s="663" t="s">
        <v>7626</v>
      </c>
      <c r="F820" s="664" t="s">
        <v>7627</v>
      </c>
      <c r="G820" s="663" t="s">
        <v>7086</v>
      </c>
      <c r="H820" s="663" t="s">
        <v>7087</v>
      </c>
      <c r="I820" s="665">
        <v>653.4</v>
      </c>
      <c r="J820" s="665">
        <v>30</v>
      </c>
      <c r="K820" s="666">
        <v>19602</v>
      </c>
    </row>
    <row r="821" spans="1:11" ht="14.4" customHeight="1" x14ac:dyDescent="0.3">
      <c r="A821" s="661" t="s">
        <v>574</v>
      </c>
      <c r="B821" s="662" t="s">
        <v>575</v>
      </c>
      <c r="C821" s="663" t="s">
        <v>591</v>
      </c>
      <c r="D821" s="664" t="s">
        <v>4210</v>
      </c>
      <c r="E821" s="663" t="s">
        <v>7626</v>
      </c>
      <c r="F821" s="664" t="s">
        <v>7627</v>
      </c>
      <c r="G821" s="663" t="s">
        <v>7088</v>
      </c>
      <c r="H821" s="663" t="s">
        <v>7089</v>
      </c>
      <c r="I821" s="665">
        <v>66799.899999999994</v>
      </c>
      <c r="J821" s="665">
        <v>5</v>
      </c>
      <c r="K821" s="666">
        <v>333999.5</v>
      </c>
    </row>
    <row r="822" spans="1:11" ht="14.4" customHeight="1" x14ac:dyDescent="0.3">
      <c r="A822" s="661" t="s">
        <v>574</v>
      </c>
      <c r="B822" s="662" t="s">
        <v>575</v>
      </c>
      <c r="C822" s="663" t="s">
        <v>591</v>
      </c>
      <c r="D822" s="664" t="s">
        <v>4210</v>
      </c>
      <c r="E822" s="663" t="s">
        <v>7626</v>
      </c>
      <c r="F822" s="664" t="s">
        <v>7627</v>
      </c>
      <c r="G822" s="663" t="s">
        <v>7090</v>
      </c>
      <c r="H822" s="663" t="s">
        <v>7091</v>
      </c>
      <c r="I822" s="665">
        <v>5166.72</v>
      </c>
      <c r="J822" s="665">
        <v>10</v>
      </c>
      <c r="K822" s="666">
        <v>51667.200000000004</v>
      </c>
    </row>
    <row r="823" spans="1:11" ht="14.4" customHeight="1" x14ac:dyDescent="0.3">
      <c r="A823" s="661" t="s">
        <v>574</v>
      </c>
      <c r="B823" s="662" t="s">
        <v>575</v>
      </c>
      <c r="C823" s="663" t="s">
        <v>591</v>
      </c>
      <c r="D823" s="664" t="s">
        <v>4210</v>
      </c>
      <c r="E823" s="663" t="s">
        <v>7626</v>
      </c>
      <c r="F823" s="664" t="s">
        <v>7627</v>
      </c>
      <c r="G823" s="663" t="s">
        <v>7090</v>
      </c>
      <c r="H823" s="663" t="s">
        <v>7092</v>
      </c>
      <c r="I823" s="665">
        <v>5166.72</v>
      </c>
      <c r="J823" s="665">
        <v>15</v>
      </c>
      <c r="K823" s="666">
        <v>77500.800000000003</v>
      </c>
    </row>
    <row r="824" spans="1:11" ht="14.4" customHeight="1" x14ac:dyDescent="0.3">
      <c r="A824" s="661" t="s">
        <v>574</v>
      </c>
      <c r="B824" s="662" t="s">
        <v>575</v>
      </c>
      <c r="C824" s="663" t="s">
        <v>591</v>
      </c>
      <c r="D824" s="664" t="s">
        <v>4210</v>
      </c>
      <c r="E824" s="663" t="s">
        <v>7626</v>
      </c>
      <c r="F824" s="664" t="s">
        <v>7627</v>
      </c>
      <c r="G824" s="663" t="s">
        <v>7093</v>
      </c>
      <c r="H824" s="663" t="s">
        <v>7094</v>
      </c>
      <c r="I824" s="665">
        <v>3162.94</v>
      </c>
      <c r="J824" s="665">
        <v>4</v>
      </c>
      <c r="K824" s="666">
        <v>12651.76</v>
      </c>
    </row>
    <row r="825" spans="1:11" ht="14.4" customHeight="1" x14ac:dyDescent="0.3">
      <c r="A825" s="661" t="s">
        <v>574</v>
      </c>
      <c r="B825" s="662" t="s">
        <v>575</v>
      </c>
      <c r="C825" s="663" t="s">
        <v>591</v>
      </c>
      <c r="D825" s="664" t="s">
        <v>4210</v>
      </c>
      <c r="E825" s="663" t="s">
        <v>7626</v>
      </c>
      <c r="F825" s="664" t="s">
        <v>7627</v>
      </c>
      <c r="G825" s="663" t="s">
        <v>7095</v>
      </c>
      <c r="H825" s="663" t="s">
        <v>7096</v>
      </c>
      <c r="I825" s="665">
        <v>1500.4000000000003</v>
      </c>
      <c r="J825" s="665">
        <v>85</v>
      </c>
      <c r="K825" s="666">
        <v>127534</v>
      </c>
    </row>
    <row r="826" spans="1:11" ht="14.4" customHeight="1" x14ac:dyDescent="0.3">
      <c r="A826" s="661" t="s">
        <v>574</v>
      </c>
      <c r="B826" s="662" t="s">
        <v>575</v>
      </c>
      <c r="C826" s="663" t="s">
        <v>591</v>
      </c>
      <c r="D826" s="664" t="s">
        <v>4210</v>
      </c>
      <c r="E826" s="663" t="s">
        <v>7626</v>
      </c>
      <c r="F826" s="664" t="s">
        <v>7627</v>
      </c>
      <c r="G826" s="663" t="s">
        <v>7097</v>
      </c>
      <c r="H826" s="663" t="s">
        <v>7098</v>
      </c>
      <c r="I826" s="665">
        <v>0.01</v>
      </c>
      <c r="J826" s="665">
        <v>310</v>
      </c>
      <c r="K826" s="666">
        <v>3.76</v>
      </c>
    </row>
    <row r="827" spans="1:11" ht="14.4" customHeight="1" x14ac:dyDescent="0.3">
      <c r="A827" s="661" t="s">
        <v>574</v>
      </c>
      <c r="B827" s="662" t="s">
        <v>575</v>
      </c>
      <c r="C827" s="663" t="s">
        <v>591</v>
      </c>
      <c r="D827" s="664" t="s">
        <v>4210</v>
      </c>
      <c r="E827" s="663" t="s">
        <v>7626</v>
      </c>
      <c r="F827" s="664" t="s">
        <v>7627</v>
      </c>
      <c r="G827" s="663" t="s">
        <v>7099</v>
      </c>
      <c r="H827" s="663" t="s">
        <v>7100</v>
      </c>
      <c r="I827" s="665">
        <v>11794.48</v>
      </c>
      <c r="J827" s="665">
        <v>2</v>
      </c>
      <c r="K827" s="666">
        <v>23588.959999999999</v>
      </c>
    </row>
    <row r="828" spans="1:11" ht="14.4" customHeight="1" x14ac:dyDescent="0.3">
      <c r="A828" s="661" t="s">
        <v>574</v>
      </c>
      <c r="B828" s="662" t="s">
        <v>575</v>
      </c>
      <c r="C828" s="663" t="s">
        <v>591</v>
      </c>
      <c r="D828" s="664" t="s">
        <v>4210</v>
      </c>
      <c r="E828" s="663" t="s">
        <v>7626</v>
      </c>
      <c r="F828" s="664" t="s">
        <v>7627</v>
      </c>
      <c r="G828" s="663" t="s">
        <v>7099</v>
      </c>
      <c r="H828" s="663" t="s">
        <v>7101</v>
      </c>
      <c r="I828" s="665">
        <v>11794.48</v>
      </c>
      <c r="J828" s="665">
        <v>1</v>
      </c>
      <c r="K828" s="666">
        <v>11794.48</v>
      </c>
    </row>
    <row r="829" spans="1:11" ht="14.4" customHeight="1" x14ac:dyDescent="0.3">
      <c r="A829" s="661" t="s">
        <v>574</v>
      </c>
      <c r="B829" s="662" t="s">
        <v>575</v>
      </c>
      <c r="C829" s="663" t="s">
        <v>591</v>
      </c>
      <c r="D829" s="664" t="s">
        <v>4210</v>
      </c>
      <c r="E829" s="663" t="s">
        <v>7626</v>
      </c>
      <c r="F829" s="664" t="s">
        <v>7627</v>
      </c>
      <c r="G829" s="663" t="s">
        <v>7102</v>
      </c>
      <c r="H829" s="663" t="s">
        <v>7103</v>
      </c>
      <c r="I829" s="665">
        <v>761.09</v>
      </c>
      <c r="J829" s="665">
        <v>20</v>
      </c>
      <c r="K829" s="666">
        <v>15221.8</v>
      </c>
    </row>
    <row r="830" spans="1:11" ht="14.4" customHeight="1" x14ac:dyDescent="0.3">
      <c r="A830" s="661" t="s">
        <v>574</v>
      </c>
      <c r="B830" s="662" t="s">
        <v>575</v>
      </c>
      <c r="C830" s="663" t="s">
        <v>591</v>
      </c>
      <c r="D830" s="664" t="s">
        <v>4210</v>
      </c>
      <c r="E830" s="663" t="s">
        <v>7626</v>
      </c>
      <c r="F830" s="664" t="s">
        <v>7627</v>
      </c>
      <c r="G830" s="663" t="s">
        <v>7104</v>
      </c>
      <c r="H830" s="663" t="s">
        <v>7105</v>
      </c>
      <c r="I830" s="665">
        <v>5596.76</v>
      </c>
      <c r="J830" s="665">
        <v>1</v>
      </c>
      <c r="K830" s="666">
        <v>5596.76</v>
      </c>
    </row>
    <row r="831" spans="1:11" ht="14.4" customHeight="1" x14ac:dyDescent="0.3">
      <c r="A831" s="661" t="s">
        <v>574</v>
      </c>
      <c r="B831" s="662" t="s">
        <v>575</v>
      </c>
      <c r="C831" s="663" t="s">
        <v>591</v>
      </c>
      <c r="D831" s="664" t="s">
        <v>4210</v>
      </c>
      <c r="E831" s="663" t="s">
        <v>7626</v>
      </c>
      <c r="F831" s="664" t="s">
        <v>7627</v>
      </c>
      <c r="G831" s="663" t="s">
        <v>7106</v>
      </c>
      <c r="H831" s="663" t="s">
        <v>7107</v>
      </c>
      <c r="I831" s="665">
        <v>2196.5</v>
      </c>
      <c r="J831" s="665">
        <v>80</v>
      </c>
      <c r="K831" s="666">
        <v>175720</v>
      </c>
    </row>
    <row r="832" spans="1:11" ht="14.4" customHeight="1" x14ac:dyDescent="0.3">
      <c r="A832" s="661" t="s">
        <v>574</v>
      </c>
      <c r="B832" s="662" t="s">
        <v>575</v>
      </c>
      <c r="C832" s="663" t="s">
        <v>591</v>
      </c>
      <c r="D832" s="664" t="s">
        <v>4210</v>
      </c>
      <c r="E832" s="663" t="s">
        <v>7626</v>
      </c>
      <c r="F832" s="664" t="s">
        <v>7627</v>
      </c>
      <c r="G832" s="663" t="s">
        <v>7106</v>
      </c>
      <c r="H832" s="663" t="s">
        <v>7108</v>
      </c>
      <c r="I832" s="665">
        <v>2278.3571428571431</v>
      </c>
      <c r="J832" s="665">
        <v>85</v>
      </c>
      <c r="K832" s="666">
        <v>194151.5</v>
      </c>
    </row>
    <row r="833" spans="1:11" ht="14.4" customHeight="1" x14ac:dyDescent="0.3">
      <c r="A833" s="661" t="s">
        <v>574</v>
      </c>
      <c r="B833" s="662" t="s">
        <v>575</v>
      </c>
      <c r="C833" s="663" t="s">
        <v>591</v>
      </c>
      <c r="D833" s="664" t="s">
        <v>4210</v>
      </c>
      <c r="E833" s="663" t="s">
        <v>7626</v>
      </c>
      <c r="F833" s="664" t="s">
        <v>7627</v>
      </c>
      <c r="G833" s="663" t="s">
        <v>7109</v>
      </c>
      <c r="H833" s="663" t="s">
        <v>7110</v>
      </c>
      <c r="I833" s="665">
        <v>4751.67</v>
      </c>
      <c r="J833" s="665">
        <v>2</v>
      </c>
      <c r="K833" s="666">
        <v>9503.34</v>
      </c>
    </row>
    <row r="834" spans="1:11" ht="14.4" customHeight="1" x14ac:dyDescent="0.3">
      <c r="A834" s="661" t="s">
        <v>574</v>
      </c>
      <c r="B834" s="662" t="s">
        <v>575</v>
      </c>
      <c r="C834" s="663" t="s">
        <v>591</v>
      </c>
      <c r="D834" s="664" t="s">
        <v>4210</v>
      </c>
      <c r="E834" s="663" t="s">
        <v>7626</v>
      </c>
      <c r="F834" s="664" t="s">
        <v>7627</v>
      </c>
      <c r="G834" s="663" t="s">
        <v>7111</v>
      </c>
      <c r="H834" s="663" t="s">
        <v>7112</v>
      </c>
      <c r="I834" s="665">
        <v>295.24</v>
      </c>
      <c r="J834" s="665">
        <v>240</v>
      </c>
      <c r="K834" s="666">
        <v>70857.600000000006</v>
      </c>
    </row>
    <row r="835" spans="1:11" ht="14.4" customHeight="1" x14ac:dyDescent="0.3">
      <c r="A835" s="661" t="s">
        <v>574</v>
      </c>
      <c r="B835" s="662" t="s">
        <v>575</v>
      </c>
      <c r="C835" s="663" t="s">
        <v>591</v>
      </c>
      <c r="D835" s="664" t="s">
        <v>4210</v>
      </c>
      <c r="E835" s="663" t="s">
        <v>7626</v>
      </c>
      <c r="F835" s="664" t="s">
        <v>7627</v>
      </c>
      <c r="G835" s="663" t="s">
        <v>7111</v>
      </c>
      <c r="H835" s="663" t="s">
        <v>7113</v>
      </c>
      <c r="I835" s="665">
        <v>295.24000000000007</v>
      </c>
      <c r="J835" s="665">
        <v>200</v>
      </c>
      <c r="K835" s="666">
        <v>59048</v>
      </c>
    </row>
    <row r="836" spans="1:11" ht="14.4" customHeight="1" x14ac:dyDescent="0.3">
      <c r="A836" s="661" t="s">
        <v>574</v>
      </c>
      <c r="B836" s="662" t="s">
        <v>575</v>
      </c>
      <c r="C836" s="663" t="s">
        <v>591</v>
      </c>
      <c r="D836" s="664" t="s">
        <v>4210</v>
      </c>
      <c r="E836" s="663" t="s">
        <v>7626</v>
      </c>
      <c r="F836" s="664" t="s">
        <v>7627</v>
      </c>
      <c r="G836" s="663" t="s">
        <v>7114</v>
      </c>
      <c r="H836" s="663" t="s">
        <v>7115</v>
      </c>
      <c r="I836" s="665">
        <v>415.02999999999986</v>
      </c>
      <c r="J836" s="665">
        <v>140</v>
      </c>
      <c r="K836" s="666">
        <v>58104.2</v>
      </c>
    </row>
    <row r="837" spans="1:11" ht="14.4" customHeight="1" x14ac:dyDescent="0.3">
      <c r="A837" s="661" t="s">
        <v>574</v>
      </c>
      <c r="B837" s="662" t="s">
        <v>575</v>
      </c>
      <c r="C837" s="663" t="s">
        <v>591</v>
      </c>
      <c r="D837" s="664" t="s">
        <v>4210</v>
      </c>
      <c r="E837" s="663" t="s">
        <v>7626</v>
      </c>
      <c r="F837" s="664" t="s">
        <v>7627</v>
      </c>
      <c r="G837" s="663" t="s">
        <v>7116</v>
      </c>
      <c r="H837" s="663" t="s">
        <v>7117</v>
      </c>
      <c r="I837" s="665">
        <v>9865.718095238095</v>
      </c>
      <c r="J837" s="665">
        <v>26</v>
      </c>
      <c r="K837" s="666">
        <v>250680.13</v>
      </c>
    </row>
    <row r="838" spans="1:11" ht="14.4" customHeight="1" x14ac:dyDescent="0.3">
      <c r="A838" s="661" t="s">
        <v>574</v>
      </c>
      <c r="B838" s="662" t="s">
        <v>575</v>
      </c>
      <c r="C838" s="663" t="s">
        <v>591</v>
      </c>
      <c r="D838" s="664" t="s">
        <v>4210</v>
      </c>
      <c r="E838" s="663" t="s">
        <v>7626</v>
      </c>
      <c r="F838" s="664" t="s">
        <v>7627</v>
      </c>
      <c r="G838" s="663" t="s">
        <v>7118</v>
      </c>
      <c r="H838" s="663" t="s">
        <v>7119</v>
      </c>
      <c r="I838" s="665">
        <v>136.94999999999999</v>
      </c>
      <c r="J838" s="665">
        <v>50</v>
      </c>
      <c r="K838" s="666">
        <v>6847.4</v>
      </c>
    </row>
    <row r="839" spans="1:11" ht="14.4" customHeight="1" x14ac:dyDescent="0.3">
      <c r="A839" s="661" t="s">
        <v>574</v>
      </c>
      <c r="B839" s="662" t="s">
        <v>575</v>
      </c>
      <c r="C839" s="663" t="s">
        <v>591</v>
      </c>
      <c r="D839" s="664" t="s">
        <v>4210</v>
      </c>
      <c r="E839" s="663" t="s">
        <v>7626</v>
      </c>
      <c r="F839" s="664" t="s">
        <v>7627</v>
      </c>
      <c r="G839" s="663" t="s">
        <v>7120</v>
      </c>
      <c r="H839" s="663" t="s">
        <v>7121</v>
      </c>
      <c r="I839" s="665">
        <v>551.09749999999997</v>
      </c>
      <c r="J839" s="665">
        <v>42</v>
      </c>
      <c r="K839" s="666">
        <v>23146</v>
      </c>
    </row>
    <row r="840" spans="1:11" ht="14.4" customHeight="1" x14ac:dyDescent="0.3">
      <c r="A840" s="661" t="s">
        <v>574</v>
      </c>
      <c r="B840" s="662" t="s">
        <v>575</v>
      </c>
      <c r="C840" s="663" t="s">
        <v>591</v>
      </c>
      <c r="D840" s="664" t="s">
        <v>4210</v>
      </c>
      <c r="E840" s="663" t="s">
        <v>7626</v>
      </c>
      <c r="F840" s="664" t="s">
        <v>7627</v>
      </c>
      <c r="G840" s="663" t="s">
        <v>7122</v>
      </c>
      <c r="H840" s="663" t="s">
        <v>7123</v>
      </c>
      <c r="I840" s="665">
        <v>65.037499999999994</v>
      </c>
      <c r="J840" s="665">
        <v>200</v>
      </c>
      <c r="K840" s="666">
        <v>13116.4</v>
      </c>
    </row>
    <row r="841" spans="1:11" ht="14.4" customHeight="1" x14ac:dyDescent="0.3">
      <c r="A841" s="661" t="s">
        <v>574</v>
      </c>
      <c r="B841" s="662" t="s">
        <v>575</v>
      </c>
      <c r="C841" s="663" t="s">
        <v>591</v>
      </c>
      <c r="D841" s="664" t="s">
        <v>4210</v>
      </c>
      <c r="E841" s="663" t="s">
        <v>7626</v>
      </c>
      <c r="F841" s="664" t="s">
        <v>7627</v>
      </c>
      <c r="G841" s="663" t="s">
        <v>7122</v>
      </c>
      <c r="H841" s="663" t="s">
        <v>7124</v>
      </c>
      <c r="I841" s="665">
        <v>67.760000000000005</v>
      </c>
      <c r="J841" s="665">
        <v>120</v>
      </c>
      <c r="K841" s="666">
        <v>8131.2000000000007</v>
      </c>
    </row>
    <row r="842" spans="1:11" ht="14.4" customHeight="1" x14ac:dyDescent="0.3">
      <c r="A842" s="661" t="s">
        <v>574</v>
      </c>
      <c r="B842" s="662" t="s">
        <v>575</v>
      </c>
      <c r="C842" s="663" t="s">
        <v>591</v>
      </c>
      <c r="D842" s="664" t="s">
        <v>4210</v>
      </c>
      <c r="E842" s="663" t="s">
        <v>7626</v>
      </c>
      <c r="F842" s="664" t="s">
        <v>7627</v>
      </c>
      <c r="G842" s="663" t="s">
        <v>7122</v>
      </c>
      <c r="H842" s="663" t="s">
        <v>7125</v>
      </c>
      <c r="I842" s="665">
        <v>58.022857142857148</v>
      </c>
      <c r="J842" s="665">
        <v>340</v>
      </c>
      <c r="K842" s="666">
        <v>20094.2</v>
      </c>
    </row>
    <row r="843" spans="1:11" ht="14.4" customHeight="1" x14ac:dyDescent="0.3">
      <c r="A843" s="661" t="s">
        <v>574</v>
      </c>
      <c r="B843" s="662" t="s">
        <v>575</v>
      </c>
      <c r="C843" s="663" t="s">
        <v>591</v>
      </c>
      <c r="D843" s="664" t="s">
        <v>4210</v>
      </c>
      <c r="E843" s="663" t="s">
        <v>7626</v>
      </c>
      <c r="F843" s="664" t="s">
        <v>7627</v>
      </c>
      <c r="G843" s="663" t="s">
        <v>7126</v>
      </c>
      <c r="H843" s="663" t="s">
        <v>7127</v>
      </c>
      <c r="I843" s="665">
        <v>1324.95</v>
      </c>
      <c r="J843" s="665">
        <v>5</v>
      </c>
      <c r="K843" s="666">
        <v>6624.75</v>
      </c>
    </row>
    <row r="844" spans="1:11" ht="14.4" customHeight="1" x14ac:dyDescent="0.3">
      <c r="A844" s="661" t="s">
        <v>574</v>
      </c>
      <c r="B844" s="662" t="s">
        <v>575</v>
      </c>
      <c r="C844" s="663" t="s">
        <v>591</v>
      </c>
      <c r="D844" s="664" t="s">
        <v>4210</v>
      </c>
      <c r="E844" s="663" t="s">
        <v>7626</v>
      </c>
      <c r="F844" s="664" t="s">
        <v>7627</v>
      </c>
      <c r="G844" s="663" t="s">
        <v>7128</v>
      </c>
      <c r="H844" s="663" t="s">
        <v>7129</v>
      </c>
      <c r="I844" s="665">
        <v>2860.37</v>
      </c>
      <c r="J844" s="665">
        <v>1</v>
      </c>
      <c r="K844" s="666">
        <v>2860.37</v>
      </c>
    </row>
    <row r="845" spans="1:11" ht="14.4" customHeight="1" x14ac:dyDescent="0.3">
      <c r="A845" s="661" t="s">
        <v>574</v>
      </c>
      <c r="B845" s="662" t="s">
        <v>575</v>
      </c>
      <c r="C845" s="663" t="s">
        <v>591</v>
      </c>
      <c r="D845" s="664" t="s">
        <v>4210</v>
      </c>
      <c r="E845" s="663" t="s">
        <v>7626</v>
      </c>
      <c r="F845" s="664" t="s">
        <v>7627</v>
      </c>
      <c r="G845" s="663" t="s">
        <v>7130</v>
      </c>
      <c r="H845" s="663" t="s">
        <v>7131</v>
      </c>
      <c r="I845" s="665">
        <v>1.21</v>
      </c>
      <c r="J845" s="665">
        <v>4</v>
      </c>
      <c r="K845" s="666">
        <v>4.84</v>
      </c>
    </row>
    <row r="846" spans="1:11" ht="14.4" customHeight="1" x14ac:dyDescent="0.3">
      <c r="A846" s="661" t="s">
        <v>574</v>
      </c>
      <c r="B846" s="662" t="s">
        <v>575</v>
      </c>
      <c r="C846" s="663" t="s">
        <v>591</v>
      </c>
      <c r="D846" s="664" t="s">
        <v>4210</v>
      </c>
      <c r="E846" s="663" t="s">
        <v>7626</v>
      </c>
      <c r="F846" s="664" t="s">
        <v>7627</v>
      </c>
      <c r="G846" s="663" t="s">
        <v>7132</v>
      </c>
      <c r="H846" s="663" t="s">
        <v>7133</v>
      </c>
      <c r="I846" s="665">
        <v>3308.77</v>
      </c>
      <c r="J846" s="665">
        <v>5</v>
      </c>
      <c r="K846" s="666">
        <v>16543.87</v>
      </c>
    </row>
    <row r="847" spans="1:11" ht="14.4" customHeight="1" x14ac:dyDescent="0.3">
      <c r="A847" s="661" t="s">
        <v>574</v>
      </c>
      <c r="B847" s="662" t="s">
        <v>575</v>
      </c>
      <c r="C847" s="663" t="s">
        <v>591</v>
      </c>
      <c r="D847" s="664" t="s">
        <v>4210</v>
      </c>
      <c r="E847" s="663" t="s">
        <v>7626</v>
      </c>
      <c r="F847" s="664" t="s">
        <v>7627</v>
      </c>
      <c r="G847" s="663" t="s">
        <v>7134</v>
      </c>
      <c r="H847" s="663" t="s">
        <v>7135</v>
      </c>
      <c r="I847" s="665">
        <v>467.01</v>
      </c>
      <c r="J847" s="665">
        <v>10</v>
      </c>
      <c r="K847" s="666">
        <v>4670.12</v>
      </c>
    </row>
    <row r="848" spans="1:11" ht="14.4" customHeight="1" x14ac:dyDescent="0.3">
      <c r="A848" s="661" t="s">
        <v>574</v>
      </c>
      <c r="B848" s="662" t="s">
        <v>575</v>
      </c>
      <c r="C848" s="663" t="s">
        <v>591</v>
      </c>
      <c r="D848" s="664" t="s">
        <v>4210</v>
      </c>
      <c r="E848" s="663" t="s">
        <v>7626</v>
      </c>
      <c r="F848" s="664" t="s">
        <v>7627</v>
      </c>
      <c r="G848" s="663" t="s">
        <v>7136</v>
      </c>
      <c r="H848" s="663" t="s">
        <v>7137</v>
      </c>
      <c r="I848" s="665">
        <v>412.43</v>
      </c>
      <c r="J848" s="665">
        <v>18</v>
      </c>
      <c r="K848" s="666">
        <v>7423.71</v>
      </c>
    </row>
    <row r="849" spans="1:11" ht="14.4" customHeight="1" x14ac:dyDescent="0.3">
      <c r="A849" s="661" t="s">
        <v>574</v>
      </c>
      <c r="B849" s="662" t="s">
        <v>575</v>
      </c>
      <c r="C849" s="663" t="s">
        <v>591</v>
      </c>
      <c r="D849" s="664" t="s">
        <v>4210</v>
      </c>
      <c r="E849" s="663" t="s">
        <v>7626</v>
      </c>
      <c r="F849" s="664" t="s">
        <v>7627</v>
      </c>
      <c r="G849" s="663" t="s">
        <v>6739</v>
      </c>
      <c r="H849" s="663" t="s">
        <v>6740</v>
      </c>
      <c r="I849" s="665">
        <v>832.2</v>
      </c>
      <c r="J849" s="665">
        <v>10</v>
      </c>
      <c r="K849" s="666">
        <v>8322</v>
      </c>
    </row>
    <row r="850" spans="1:11" ht="14.4" customHeight="1" x14ac:dyDescent="0.3">
      <c r="A850" s="661" t="s">
        <v>574</v>
      </c>
      <c r="B850" s="662" t="s">
        <v>575</v>
      </c>
      <c r="C850" s="663" t="s">
        <v>591</v>
      </c>
      <c r="D850" s="664" t="s">
        <v>4210</v>
      </c>
      <c r="E850" s="663" t="s">
        <v>7626</v>
      </c>
      <c r="F850" s="664" t="s">
        <v>7627</v>
      </c>
      <c r="G850" s="663" t="s">
        <v>7138</v>
      </c>
      <c r="H850" s="663" t="s">
        <v>7139</v>
      </c>
      <c r="I850" s="665">
        <v>8784.6</v>
      </c>
      <c r="J850" s="665">
        <v>2</v>
      </c>
      <c r="K850" s="666">
        <v>17569.2</v>
      </c>
    </row>
    <row r="851" spans="1:11" ht="14.4" customHeight="1" x14ac:dyDescent="0.3">
      <c r="A851" s="661" t="s">
        <v>574</v>
      </c>
      <c r="B851" s="662" t="s">
        <v>575</v>
      </c>
      <c r="C851" s="663" t="s">
        <v>591</v>
      </c>
      <c r="D851" s="664" t="s">
        <v>4210</v>
      </c>
      <c r="E851" s="663" t="s">
        <v>7626</v>
      </c>
      <c r="F851" s="664" t="s">
        <v>7627</v>
      </c>
      <c r="G851" s="663" t="s">
        <v>7140</v>
      </c>
      <c r="H851" s="663" t="s">
        <v>7141</v>
      </c>
      <c r="I851" s="665">
        <v>571.12</v>
      </c>
      <c r="J851" s="665">
        <v>10</v>
      </c>
      <c r="K851" s="666">
        <v>5711.2</v>
      </c>
    </row>
    <row r="852" spans="1:11" ht="14.4" customHeight="1" x14ac:dyDescent="0.3">
      <c r="A852" s="661" t="s">
        <v>574</v>
      </c>
      <c r="B852" s="662" t="s">
        <v>575</v>
      </c>
      <c r="C852" s="663" t="s">
        <v>591</v>
      </c>
      <c r="D852" s="664" t="s">
        <v>4210</v>
      </c>
      <c r="E852" s="663" t="s">
        <v>7626</v>
      </c>
      <c r="F852" s="664" t="s">
        <v>7627</v>
      </c>
      <c r="G852" s="663" t="s">
        <v>7142</v>
      </c>
      <c r="H852" s="663" t="s">
        <v>7143</v>
      </c>
      <c r="I852" s="665">
        <v>571.12</v>
      </c>
      <c r="J852" s="665">
        <v>10</v>
      </c>
      <c r="K852" s="666">
        <v>5711.2</v>
      </c>
    </row>
    <row r="853" spans="1:11" ht="14.4" customHeight="1" x14ac:dyDescent="0.3">
      <c r="A853" s="661" t="s">
        <v>574</v>
      </c>
      <c r="B853" s="662" t="s">
        <v>575</v>
      </c>
      <c r="C853" s="663" t="s">
        <v>591</v>
      </c>
      <c r="D853" s="664" t="s">
        <v>4210</v>
      </c>
      <c r="E853" s="663" t="s">
        <v>7626</v>
      </c>
      <c r="F853" s="664" t="s">
        <v>7627</v>
      </c>
      <c r="G853" s="663" t="s">
        <v>7144</v>
      </c>
      <c r="H853" s="663" t="s">
        <v>7145</v>
      </c>
      <c r="I853" s="665">
        <v>8000.52</v>
      </c>
      <c r="J853" s="665">
        <v>2</v>
      </c>
      <c r="K853" s="666">
        <v>16001.04</v>
      </c>
    </row>
    <row r="854" spans="1:11" ht="14.4" customHeight="1" x14ac:dyDescent="0.3">
      <c r="A854" s="661" t="s">
        <v>574</v>
      </c>
      <c r="B854" s="662" t="s">
        <v>575</v>
      </c>
      <c r="C854" s="663" t="s">
        <v>591</v>
      </c>
      <c r="D854" s="664" t="s">
        <v>4210</v>
      </c>
      <c r="E854" s="663" t="s">
        <v>7626</v>
      </c>
      <c r="F854" s="664" t="s">
        <v>7627</v>
      </c>
      <c r="G854" s="663" t="s">
        <v>7146</v>
      </c>
      <c r="H854" s="663" t="s">
        <v>7147</v>
      </c>
      <c r="I854" s="665">
        <v>567.49</v>
      </c>
      <c r="J854" s="665">
        <v>70</v>
      </c>
      <c r="K854" s="666">
        <v>39724.300000000003</v>
      </c>
    </row>
    <row r="855" spans="1:11" ht="14.4" customHeight="1" x14ac:dyDescent="0.3">
      <c r="A855" s="661" t="s">
        <v>574</v>
      </c>
      <c r="B855" s="662" t="s">
        <v>575</v>
      </c>
      <c r="C855" s="663" t="s">
        <v>591</v>
      </c>
      <c r="D855" s="664" t="s">
        <v>4210</v>
      </c>
      <c r="E855" s="663" t="s">
        <v>7626</v>
      </c>
      <c r="F855" s="664" t="s">
        <v>7627</v>
      </c>
      <c r="G855" s="663" t="s">
        <v>7148</v>
      </c>
      <c r="H855" s="663" t="s">
        <v>7149</v>
      </c>
      <c r="I855" s="665">
        <v>14290.1</v>
      </c>
      <c r="J855" s="665">
        <v>1</v>
      </c>
      <c r="K855" s="666">
        <v>14290.1</v>
      </c>
    </row>
    <row r="856" spans="1:11" ht="14.4" customHeight="1" x14ac:dyDescent="0.3">
      <c r="A856" s="661" t="s">
        <v>574</v>
      </c>
      <c r="B856" s="662" t="s">
        <v>575</v>
      </c>
      <c r="C856" s="663" t="s">
        <v>591</v>
      </c>
      <c r="D856" s="664" t="s">
        <v>4210</v>
      </c>
      <c r="E856" s="663" t="s">
        <v>7626</v>
      </c>
      <c r="F856" s="664" t="s">
        <v>7627</v>
      </c>
      <c r="G856" s="663" t="s">
        <v>7148</v>
      </c>
      <c r="H856" s="663" t="s">
        <v>7150</v>
      </c>
      <c r="I856" s="665">
        <v>14290.1</v>
      </c>
      <c r="J856" s="665">
        <v>1</v>
      </c>
      <c r="K856" s="666">
        <v>14290.1</v>
      </c>
    </row>
    <row r="857" spans="1:11" ht="14.4" customHeight="1" x14ac:dyDescent="0.3">
      <c r="A857" s="661" t="s">
        <v>574</v>
      </c>
      <c r="B857" s="662" t="s">
        <v>575</v>
      </c>
      <c r="C857" s="663" t="s">
        <v>591</v>
      </c>
      <c r="D857" s="664" t="s">
        <v>4210</v>
      </c>
      <c r="E857" s="663" t="s">
        <v>7626</v>
      </c>
      <c r="F857" s="664" t="s">
        <v>7627</v>
      </c>
      <c r="G857" s="663" t="s">
        <v>6750</v>
      </c>
      <c r="H857" s="663" t="s">
        <v>6751</v>
      </c>
      <c r="I857" s="665">
        <v>600</v>
      </c>
      <c r="J857" s="665">
        <v>98</v>
      </c>
      <c r="K857" s="666">
        <v>58800.310000000012</v>
      </c>
    </row>
    <row r="858" spans="1:11" ht="14.4" customHeight="1" x14ac:dyDescent="0.3">
      <c r="A858" s="661" t="s">
        <v>574</v>
      </c>
      <c r="B858" s="662" t="s">
        <v>575</v>
      </c>
      <c r="C858" s="663" t="s">
        <v>591</v>
      </c>
      <c r="D858" s="664" t="s">
        <v>4210</v>
      </c>
      <c r="E858" s="663" t="s">
        <v>7626</v>
      </c>
      <c r="F858" s="664" t="s">
        <v>7627</v>
      </c>
      <c r="G858" s="663" t="s">
        <v>7151</v>
      </c>
      <c r="H858" s="663" t="s">
        <v>7152</v>
      </c>
      <c r="I858" s="665">
        <v>477.95</v>
      </c>
      <c r="J858" s="665">
        <v>1</v>
      </c>
      <c r="K858" s="666">
        <v>477.95</v>
      </c>
    </row>
    <row r="859" spans="1:11" ht="14.4" customHeight="1" x14ac:dyDescent="0.3">
      <c r="A859" s="661" t="s">
        <v>574</v>
      </c>
      <c r="B859" s="662" t="s">
        <v>575</v>
      </c>
      <c r="C859" s="663" t="s">
        <v>591</v>
      </c>
      <c r="D859" s="664" t="s">
        <v>4210</v>
      </c>
      <c r="E859" s="663" t="s">
        <v>7626</v>
      </c>
      <c r="F859" s="664" t="s">
        <v>7627</v>
      </c>
      <c r="G859" s="663" t="s">
        <v>7153</v>
      </c>
      <c r="H859" s="663" t="s">
        <v>7154</v>
      </c>
      <c r="I859" s="665">
        <v>2516.8000000000002</v>
      </c>
      <c r="J859" s="665">
        <v>6</v>
      </c>
      <c r="K859" s="666">
        <v>15100.800000000001</v>
      </c>
    </row>
    <row r="860" spans="1:11" ht="14.4" customHeight="1" x14ac:dyDescent="0.3">
      <c r="A860" s="661" t="s">
        <v>574</v>
      </c>
      <c r="B860" s="662" t="s">
        <v>575</v>
      </c>
      <c r="C860" s="663" t="s">
        <v>591</v>
      </c>
      <c r="D860" s="664" t="s">
        <v>4210</v>
      </c>
      <c r="E860" s="663" t="s">
        <v>7626</v>
      </c>
      <c r="F860" s="664" t="s">
        <v>7627</v>
      </c>
      <c r="G860" s="663" t="s">
        <v>7155</v>
      </c>
      <c r="H860" s="663" t="s">
        <v>7156</v>
      </c>
      <c r="I860" s="665">
        <v>17480</v>
      </c>
      <c r="J860" s="665">
        <v>218</v>
      </c>
      <c r="K860" s="666">
        <v>3810640</v>
      </c>
    </row>
    <row r="861" spans="1:11" ht="14.4" customHeight="1" x14ac:dyDescent="0.3">
      <c r="A861" s="661" t="s">
        <v>574</v>
      </c>
      <c r="B861" s="662" t="s">
        <v>575</v>
      </c>
      <c r="C861" s="663" t="s">
        <v>591</v>
      </c>
      <c r="D861" s="664" t="s">
        <v>4210</v>
      </c>
      <c r="E861" s="663" t="s">
        <v>7626</v>
      </c>
      <c r="F861" s="664" t="s">
        <v>7627</v>
      </c>
      <c r="G861" s="663" t="s">
        <v>7157</v>
      </c>
      <c r="H861" s="663" t="s">
        <v>7158</v>
      </c>
      <c r="I861" s="665">
        <v>467.01</v>
      </c>
      <c r="J861" s="665">
        <v>15</v>
      </c>
      <c r="K861" s="666">
        <v>7005.18</v>
      </c>
    </row>
    <row r="862" spans="1:11" ht="14.4" customHeight="1" x14ac:dyDescent="0.3">
      <c r="A862" s="661" t="s">
        <v>574</v>
      </c>
      <c r="B862" s="662" t="s">
        <v>575</v>
      </c>
      <c r="C862" s="663" t="s">
        <v>591</v>
      </c>
      <c r="D862" s="664" t="s">
        <v>4210</v>
      </c>
      <c r="E862" s="663" t="s">
        <v>7626</v>
      </c>
      <c r="F862" s="664" t="s">
        <v>7627</v>
      </c>
      <c r="G862" s="663" t="s">
        <v>7159</v>
      </c>
      <c r="H862" s="663" t="s">
        <v>7160</v>
      </c>
      <c r="I862" s="665">
        <v>9.5</v>
      </c>
      <c r="J862" s="665">
        <v>380</v>
      </c>
      <c r="K862" s="666">
        <v>3609.9100000000003</v>
      </c>
    </row>
    <row r="863" spans="1:11" ht="14.4" customHeight="1" x14ac:dyDescent="0.3">
      <c r="A863" s="661" t="s">
        <v>574</v>
      </c>
      <c r="B863" s="662" t="s">
        <v>575</v>
      </c>
      <c r="C863" s="663" t="s">
        <v>591</v>
      </c>
      <c r="D863" s="664" t="s">
        <v>4210</v>
      </c>
      <c r="E863" s="663" t="s">
        <v>7626</v>
      </c>
      <c r="F863" s="664" t="s">
        <v>7627</v>
      </c>
      <c r="G863" s="663" t="s">
        <v>7161</v>
      </c>
      <c r="H863" s="663" t="s">
        <v>7162</v>
      </c>
      <c r="I863" s="665">
        <v>2576.09</v>
      </c>
      <c r="J863" s="665">
        <v>20</v>
      </c>
      <c r="K863" s="666">
        <v>51521.8</v>
      </c>
    </row>
    <row r="864" spans="1:11" ht="14.4" customHeight="1" x14ac:dyDescent="0.3">
      <c r="A864" s="661" t="s">
        <v>574</v>
      </c>
      <c r="B864" s="662" t="s">
        <v>575</v>
      </c>
      <c r="C864" s="663" t="s">
        <v>591</v>
      </c>
      <c r="D864" s="664" t="s">
        <v>4210</v>
      </c>
      <c r="E864" s="663" t="s">
        <v>7626</v>
      </c>
      <c r="F864" s="664" t="s">
        <v>7627</v>
      </c>
      <c r="G864" s="663" t="s">
        <v>7163</v>
      </c>
      <c r="H864" s="663" t="s">
        <v>7164</v>
      </c>
      <c r="I864" s="665">
        <v>145.19999999999999</v>
      </c>
      <c r="J864" s="665">
        <v>10</v>
      </c>
      <c r="K864" s="666">
        <v>1452</v>
      </c>
    </row>
    <row r="865" spans="1:11" ht="14.4" customHeight="1" x14ac:dyDescent="0.3">
      <c r="A865" s="661" t="s">
        <v>574</v>
      </c>
      <c r="B865" s="662" t="s">
        <v>575</v>
      </c>
      <c r="C865" s="663" t="s">
        <v>591</v>
      </c>
      <c r="D865" s="664" t="s">
        <v>4210</v>
      </c>
      <c r="E865" s="663" t="s">
        <v>7626</v>
      </c>
      <c r="F865" s="664" t="s">
        <v>7627</v>
      </c>
      <c r="G865" s="663" t="s">
        <v>7165</v>
      </c>
      <c r="H865" s="663" t="s">
        <v>7166</v>
      </c>
      <c r="I865" s="665">
        <v>200.04999999999998</v>
      </c>
      <c r="J865" s="665">
        <v>420</v>
      </c>
      <c r="K865" s="666">
        <v>84022.399999999994</v>
      </c>
    </row>
    <row r="866" spans="1:11" ht="14.4" customHeight="1" x14ac:dyDescent="0.3">
      <c r="A866" s="661" t="s">
        <v>574</v>
      </c>
      <c r="B866" s="662" t="s">
        <v>575</v>
      </c>
      <c r="C866" s="663" t="s">
        <v>591</v>
      </c>
      <c r="D866" s="664" t="s">
        <v>4210</v>
      </c>
      <c r="E866" s="663" t="s">
        <v>7626</v>
      </c>
      <c r="F866" s="664" t="s">
        <v>7627</v>
      </c>
      <c r="G866" s="663" t="s">
        <v>7167</v>
      </c>
      <c r="H866" s="663" t="s">
        <v>7168</v>
      </c>
      <c r="I866" s="665">
        <v>1899.7</v>
      </c>
      <c r="J866" s="665">
        <v>1</v>
      </c>
      <c r="K866" s="666">
        <v>1899.7</v>
      </c>
    </row>
    <row r="867" spans="1:11" ht="14.4" customHeight="1" x14ac:dyDescent="0.3">
      <c r="A867" s="661" t="s">
        <v>574</v>
      </c>
      <c r="B867" s="662" t="s">
        <v>575</v>
      </c>
      <c r="C867" s="663" t="s">
        <v>591</v>
      </c>
      <c r="D867" s="664" t="s">
        <v>4210</v>
      </c>
      <c r="E867" s="663" t="s">
        <v>7626</v>
      </c>
      <c r="F867" s="664" t="s">
        <v>7627</v>
      </c>
      <c r="G867" s="663" t="s">
        <v>7169</v>
      </c>
      <c r="H867" s="663" t="s">
        <v>7170</v>
      </c>
      <c r="I867" s="665">
        <v>2317.9499999999998</v>
      </c>
      <c r="J867" s="665">
        <v>10</v>
      </c>
      <c r="K867" s="666">
        <v>23179.55</v>
      </c>
    </row>
    <row r="868" spans="1:11" ht="14.4" customHeight="1" x14ac:dyDescent="0.3">
      <c r="A868" s="661" t="s">
        <v>574</v>
      </c>
      <c r="B868" s="662" t="s">
        <v>575</v>
      </c>
      <c r="C868" s="663" t="s">
        <v>591</v>
      </c>
      <c r="D868" s="664" t="s">
        <v>4210</v>
      </c>
      <c r="E868" s="663" t="s">
        <v>7626</v>
      </c>
      <c r="F868" s="664" t="s">
        <v>7627</v>
      </c>
      <c r="G868" s="663" t="s">
        <v>7171</v>
      </c>
      <c r="H868" s="663" t="s">
        <v>7172</v>
      </c>
      <c r="I868" s="665">
        <v>19400</v>
      </c>
      <c r="J868" s="665">
        <v>5</v>
      </c>
      <c r="K868" s="666">
        <v>97000</v>
      </c>
    </row>
    <row r="869" spans="1:11" ht="14.4" customHeight="1" x14ac:dyDescent="0.3">
      <c r="A869" s="661" t="s">
        <v>574</v>
      </c>
      <c r="B869" s="662" t="s">
        <v>575</v>
      </c>
      <c r="C869" s="663" t="s">
        <v>591</v>
      </c>
      <c r="D869" s="664" t="s">
        <v>4210</v>
      </c>
      <c r="E869" s="663" t="s">
        <v>7626</v>
      </c>
      <c r="F869" s="664" t="s">
        <v>7627</v>
      </c>
      <c r="G869" s="663" t="s">
        <v>7171</v>
      </c>
      <c r="H869" s="663" t="s">
        <v>7173</v>
      </c>
      <c r="I869" s="665">
        <v>19400</v>
      </c>
      <c r="J869" s="665">
        <v>7</v>
      </c>
      <c r="K869" s="666">
        <v>135800</v>
      </c>
    </row>
    <row r="870" spans="1:11" ht="14.4" customHeight="1" x14ac:dyDescent="0.3">
      <c r="A870" s="661" t="s">
        <v>574</v>
      </c>
      <c r="B870" s="662" t="s">
        <v>575</v>
      </c>
      <c r="C870" s="663" t="s">
        <v>591</v>
      </c>
      <c r="D870" s="664" t="s">
        <v>4210</v>
      </c>
      <c r="E870" s="663" t="s">
        <v>7626</v>
      </c>
      <c r="F870" s="664" t="s">
        <v>7627</v>
      </c>
      <c r="G870" s="663" t="s">
        <v>7174</v>
      </c>
      <c r="H870" s="663" t="s">
        <v>7175</v>
      </c>
      <c r="I870" s="665">
        <v>347.3</v>
      </c>
      <c r="J870" s="665">
        <v>10</v>
      </c>
      <c r="K870" s="666">
        <v>3473</v>
      </c>
    </row>
    <row r="871" spans="1:11" ht="14.4" customHeight="1" x14ac:dyDescent="0.3">
      <c r="A871" s="661" t="s">
        <v>574</v>
      </c>
      <c r="B871" s="662" t="s">
        <v>575</v>
      </c>
      <c r="C871" s="663" t="s">
        <v>591</v>
      </c>
      <c r="D871" s="664" t="s">
        <v>4210</v>
      </c>
      <c r="E871" s="663" t="s">
        <v>7626</v>
      </c>
      <c r="F871" s="664" t="s">
        <v>7627</v>
      </c>
      <c r="G871" s="663" t="s">
        <v>6764</v>
      </c>
      <c r="H871" s="663" t="s">
        <v>7176</v>
      </c>
      <c r="I871" s="665">
        <v>1305.82</v>
      </c>
      <c r="J871" s="665">
        <v>25</v>
      </c>
      <c r="K871" s="666">
        <v>32645.5</v>
      </c>
    </row>
    <row r="872" spans="1:11" ht="14.4" customHeight="1" x14ac:dyDescent="0.3">
      <c r="A872" s="661" t="s">
        <v>574</v>
      </c>
      <c r="B872" s="662" t="s">
        <v>575</v>
      </c>
      <c r="C872" s="663" t="s">
        <v>591</v>
      </c>
      <c r="D872" s="664" t="s">
        <v>4210</v>
      </c>
      <c r="E872" s="663" t="s">
        <v>7626</v>
      </c>
      <c r="F872" s="664" t="s">
        <v>7627</v>
      </c>
      <c r="G872" s="663" t="s">
        <v>7177</v>
      </c>
      <c r="H872" s="663" t="s">
        <v>7178</v>
      </c>
      <c r="I872" s="665">
        <v>146.19666666666669</v>
      </c>
      <c r="J872" s="665">
        <v>72</v>
      </c>
      <c r="K872" s="666">
        <v>10526.21</v>
      </c>
    </row>
    <row r="873" spans="1:11" ht="14.4" customHeight="1" x14ac:dyDescent="0.3">
      <c r="A873" s="661" t="s">
        <v>574</v>
      </c>
      <c r="B873" s="662" t="s">
        <v>575</v>
      </c>
      <c r="C873" s="663" t="s">
        <v>591</v>
      </c>
      <c r="D873" s="664" t="s">
        <v>4210</v>
      </c>
      <c r="E873" s="663" t="s">
        <v>7626</v>
      </c>
      <c r="F873" s="664" t="s">
        <v>7627</v>
      </c>
      <c r="G873" s="663" t="s">
        <v>7179</v>
      </c>
      <c r="H873" s="663" t="s">
        <v>7180</v>
      </c>
      <c r="I873" s="665">
        <v>34.840000000000003</v>
      </c>
      <c r="J873" s="665">
        <v>144</v>
      </c>
      <c r="K873" s="666">
        <v>5017.68</v>
      </c>
    </row>
    <row r="874" spans="1:11" ht="14.4" customHeight="1" x14ac:dyDescent="0.3">
      <c r="A874" s="661" t="s">
        <v>574</v>
      </c>
      <c r="B874" s="662" t="s">
        <v>575</v>
      </c>
      <c r="C874" s="663" t="s">
        <v>591</v>
      </c>
      <c r="D874" s="664" t="s">
        <v>4210</v>
      </c>
      <c r="E874" s="663" t="s">
        <v>7626</v>
      </c>
      <c r="F874" s="664" t="s">
        <v>7627</v>
      </c>
      <c r="G874" s="663" t="s">
        <v>7181</v>
      </c>
      <c r="H874" s="663" t="s">
        <v>7182</v>
      </c>
      <c r="I874" s="665">
        <v>14290.1</v>
      </c>
      <c r="J874" s="665">
        <v>1</v>
      </c>
      <c r="K874" s="666">
        <v>14290.1</v>
      </c>
    </row>
    <row r="875" spans="1:11" ht="14.4" customHeight="1" x14ac:dyDescent="0.3">
      <c r="A875" s="661" t="s">
        <v>574</v>
      </c>
      <c r="B875" s="662" t="s">
        <v>575</v>
      </c>
      <c r="C875" s="663" t="s">
        <v>591</v>
      </c>
      <c r="D875" s="664" t="s">
        <v>4210</v>
      </c>
      <c r="E875" s="663" t="s">
        <v>7626</v>
      </c>
      <c r="F875" s="664" t="s">
        <v>7627</v>
      </c>
      <c r="G875" s="663" t="s">
        <v>7181</v>
      </c>
      <c r="H875" s="663" t="s">
        <v>7183</v>
      </c>
      <c r="I875" s="665">
        <v>14290.1</v>
      </c>
      <c r="J875" s="665">
        <v>3</v>
      </c>
      <c r="K875" s="666">
        <v>42870.3</v>
      </c>
    </row>
    <row r="876" spans="1:11" ht="14.4" customHeight="1" x14ac:dyDescent="0.3">
      <c r="A876" s="661" t="s">
        <v>574</v>
      </c>
      <c r="B876" s="662" t="s">
        <v>575</v>
      </c>
      <c r="C876" s="663" t="s">
        <v>591</v>
      </c>
      <c r="D876" s="664" t="s">
        <v>4210</v>
      </c>
      <c r="E876" s="663" t="s">
        <v>7626</v>
      </c>
      <c r="F876" s="664" t="s">
        <v>7627</v>
      </c>
      <c r="G876" s="663" t="s">
        <v>7184</v>
      </c>
      <c r="H876" s="663" t="s">
        <v>7185</v>
      </c>
      <c r="I876" s="665">
        <v>4015.8</v>
      </c>
      <c r="J876" s="665">
        <v>4</v>
      </c>
      <c r="K876" s="666">
        <v>16063.19</v>
      </c>
    </row>
    <row r="877" spans="1:11" ht="14.4" customHeight="1" x14ac:dyDescent="0.3">
      <c r="A877" s="661" t="s">
        <v>574</v>
      </c>
      <c r="B877" s="662" t="s">
        <v>575</v>
      </c>
      <c r="C877" s="663" t="s">
        <v>591</v>
      </c>
      <c r="D877" s="664" t="s">
        <v>4210</v>
      </c>
      <c r="E877" s="663" t="s">
        <v>7626</v>
      </c>
      <c r="F877" s="664" t="s">
        <v>7627</v>
      </c>
      <c r="G877" s="663" t="s">
        <v>7186</v>
      </c>
      <c r="H877" s="663" t="s">
        <v>7187</v>
      </c>
      <c r="I877" s="665">
        <v>26.44</v>
      </c>
      <c r="J877" s="665">
        <v>80</v>
      </c>
      <c r="K877" s="666">
        <v>2115.08</v>
      </c>
    </row>
    <row r="878" spans="1:11" ht="14.4" customHeight="1" x14ac:dyDescent="0.3">
      <c r="A878" s="661" t="s">
        <v>574</v>
      </c>
      <c r="B878" s="662" t="s">
        <v>575</v>
      </c>
      <c r="C878" s="663" t="s">
        <v>591</v>
      </c>
      <c r="D878" s="664" t="s">
        <v>4210</v>
      </c>
      <c r="E878" s="663" t="s">
        <v>7626</v>
      </c>
      <c r="F878" s="664" t="s">
        <v>7627</v>
      </c>
      <c r="G878" s="663" t="s">
        <v>7188</v>
      </c>
      <c r="H878" s="663" t="s">
        <v>7189</v>
      </c>
      <c r="I878" s="665">
        <v>1028.5</v>
      </c>
      <c r="J878" s="665">
        <v>20</v>
      </c>
      <c r="K878" s="666">
        <v>20570</v>
      </c>
    </row>
    <row r="879" spans="1:11" ht="14.4" customHeight="1" x14ac:dyDescent="0.3">
      <c r="A879" s="661" t="s">
        <v>574</v>
      </c>
      <c r="B879" s="662" t="s">
        <v>575</v>
      </c>
      <c r="C879" s="663" t="s">
        <v>591</v>
      </c>
      <c r="D879" s="664" t="s">
        <v>4210</v>
      </c>
      <c r="E879" s="663" t="s">
        <v>7626</v>
      </c>
      <c r="F879" s="664" t="s">
        <v>7627</v>
      </c>
      <c r="G879" s="663" t="s">
        <v>7190</v>
      </c>
      <c r="H879" s="663" t="s">
        <v>7191</v>
      </c>
      <c r="I879" s="665">
        <v>1028.5</v>
      </c>
      <c r="J879" s="665">
        <v>20</v>
      </c>
      <c r="K879" s="666">
        <v>20570</v>
      </c>
    </row>
    <row r="880" spans="1:11" ht="14.4" customHeight="1" x14ac:dyDescent="0.3">
      <c r="A880" s="661" t="s">
        <v>574</v>
      </c>
      <c r="B880" s="662" t="s">
        <v>575</v>
      </c>
      <c r="C880" s="663" t="s">
        <v>591</v>
      </c>
      <c r="D880" s="664" t="s">
        <v>4210</v>
      </c>
      <c r="E880" s="663" t="s">
        <v>7626</v>
      </c>
      <c r="F880" s="664" t="s">
        <v>7627</v>
      </c>
      <c r="G880" s="663" t="s">
        <v>7192</v>
      </c>
      <c r="H880" s="663" t="s">
        <v>7193</v>
      </c>
      <c r="I880" s="665">
        <v>1028.5</v>
      </c>
      <c r="J880" s="665">
        <v>10</v>
      </c>
      <c r="K880" s="666">
        <v>10285</v>
      </c>
    </row>
    <row r="881" spans="1:11" ht="14.4" customHeight="1" x14ac:dyDescent="0.3">
      <c r="A881" s="661" t="s">
        <v>574</v>
      </c>
      <c r="B881" s="662" t="s">
        <v>575</v>
      </c>
      <c r="C881" s="663" t="s">
        <v>591</v>
      </c>
      <c r="D881" s="664" t="s">
        <v>4210</v>
      </c>
      <c r="E881" s="663" t="s">
        <v>7626</v>
      </c>
      <c r="F881" s="664" t="s">
        <v>7627</v>
      </c>
      <c r="G881" s="663" t="s">
        <v>7194</v>
      </c>
      <c r="H881" s="663" t="s">
        <v>7195</v>
      </c>
      <c r="I881" s="665">
        <v>564.66999999999996</v>
      </c>
      <c r="J881" s="665">
        <v>6</v>
      </c>
      <c r="K881" s="666">
        <v>3388.02</v>
      </c>
    </row>
    <row r="882" spans="1:11" ht="14.4" customHeight="1" x14ac:dyDescent="0.3">
      <c r="A882" s="661" t="s">
        <v>574</v>
      </c>
      <c r="B882" s="662" t="s">
        <v>575</v>
      </c>
      <c r="C882" s="663" t="s">
        <v>591</v>
      </c>
      <c r="D882" s="664" t="s">
        <v>4210</v>
      </c>
      <c r="E882" s="663" t="s">
        <v>7626</v>
      </c>
      <c r="F882" s="664" t="s">
        <v>7627</v>
      </c>
      <c r="G882" s="663" t="s">
        <v>7196</v>
      </c>
      <c r="H882" s="663" t="s">
        <v>7197</v>
      </c>
      <c r="I882" s="665">
        <v>564.66999999999996</v>
      </c>
      <c r="J882" s="665">
        <v>6</v>
      </c>
      <c r="K882" s="666">
        <v>3388.02</v>
      </c>
    </row>
    <row r="883" spans="1:11" ht="14.4" customHeight="1" x14ac:dyDescent="0.3">
      <c r="A883" s="661" t="s">
        <v>574</v>
      </c>
      <c r="B883" s="662" t="s">
        <v>575</v>
      </c>
      <c r="C883" s="663" t="s">
        <v>591</v>
      </c>
      <c r="D883" s="664" t="s">
        <v>4210</v>
      </c>
      <c r="E883" s="663" t="s">
        <v>7626</v>
      </c>
      <c r="F883" s="664" t="s">
        <v>7627</v>
      </c>
      <c r="G883" s="663" t="s">
        <v>7198</v>
      </c>
      <c r="H883" s="663" t="s">
        <v>7199</v>
      </c>
      <c r="I883" s="665">
        <v>768.35</v>
      </c>
      <c r="J883" s="665">
        <v>6</v>
      </c>
      <c r="K883" s="666">
        <v>4610.1000000000004</v>
      </c>
    </row>
    <row r="884" spans="1:11" ht="14.4" customHeight="1" x14ac:dyDescent="0.3">
      <c r="A884" s="661" t="s">
        <v>574</v>
      </c>
      <c r="B884" s="662" t="s">
        <v>575</v>
      </c>
      <c r="C884" s="663" t="s">
        <v>591</v>
      </c>
      <c r="D884" s="664" t="s">
        <v>4210</v>
      </c>
      <c r="E884" s="663" t="s">
        <v>7626</v>
      </c>
      <c r="F884" s="664" t="s">
        <v>7627</v>
      </c>
      <c r="G884" s="663" t="s">
        <v>7200</v>
      </c>
      <c r="H884" s="663" t="s">
        <v>7201</v>
      </c>
      <c r="I884" s="665">
        <v>699.38</v>
      </c>
      <c r="J884" s="665">
        <v>10</v>
      </c>
      <c r="K884" s="666">
        <v>6993.8</v>
      </c>
    </row>
    <row r="885" spans="1:11" ht="14.4" customHeight="1" x14ac:dyDescent="0.3">
      <c r="A885" s="661" t="s">
        <v>574</v>
      </c>
      <c r="B885" s="662" t="s">
        <v>575</v>
      </c>
      <c r="C885" s="663" t="s">
        <v>591</v>
      </c>
      <c r="D885" s="664" t="s">
        <v>4210</v>
      </c>
      <c r="E885" s="663" t="s">
        <v>7626</v>
      </c>
      <c r="F885" s="664" t="s">
        <v>7627</v>
      </c>
      <c r="G885" s="663" t="s">
        <v>7202</v>
      </c>
      <c r="H885" s="663" t="s">
        <v>7203</v>
      </c>
      <c r="I885" s="665">
        <v>1324.95</v>
      </c>
      <c r="J885" s="665">
        <v>10</v>
      </c>
      <c r="K885" s="666">
        <v>13249.5</v>
      </c>
    </row>
    <row r="886" spans="1:11" ht="14.4" customHeight="1" x14ac:dyDescent="0.3">
      <c r="A886" s="661" t="s">
        <v>574</v>
      </c>
      <c r="B886" s="662" t="s">
        <v>575</v>
      </c>
      <c r="C886" s="663" t="s">
        <v>591</v>
      </c>
      <c r="D886" s="664" t="s">
        <v>4210</v>
      </c>
      <c r="E886" s="663" t="s">
        <v>7626</v>
      </c>
      <c r="F886" s="664" t="s">
        <v>7627</v>
      </c>
      <c r="G886" s="663" t="s">
        <v>7204</v>
      </c>
      <c r="H886" s="663" t="s">
        <v>7205</v>
      </c>
      <c r="I886" s="665">
        <v>54.45</v>
      </c>
      <c r="J886" s="665">
        <v>25</v>
      </c>
      <c r="K886" s="666">
        <v>1361.25</v>
      </c>
    </row>
    <row r="887" spans="1:11" ht="14.4" customHeight="1" x14ac:dyDescent="0.3">
      <c r="A887" s="661" t="s">
        <v>574</v>
      </c>
      <c r="B887" s="662" t="s">
        <v>575</v>
      </c>
      <c r="C887" s="663" t="s">
        <v>591</v>
      </c>
      <c r="D887" s="664" t="s">
        <v>4210</v>
      </c>
      <c r="E887" s="663" t="s">
        <v>7626</v>
      </c>
      <c r="F887" s="664" t="s">
        <v>7627</v>
      </c>
      <c r="G887" s="663" t="s">
        <v>7206</v>
      </c>
      <c r="H887" s="663" t="s">
        <v>7207</v>
      </c>
      <c r="I887" s="665">
        <v>1028.5</v>
      </c>
      <c r="J887" s="665">
        <v>20</v>
      </c>
      <c r="K887" s="666">
        <v>20570</v>
      </c>
    </row>
    <row r="888" spans="1:11" ht="14.4" customHeight="1" x14ac:dyDescent="0.3">
      <c r="A888" s="661" t="s">
        <v>574</v>
      </c>
      <c r="B888" s="662" t="s">
        <v>575</v>
      </c>
      <c r="C888" s="663" t="s">
        <v>591</v>
      </c>
      <c r="D888" s="664" t="s">
        <v>4210</v>
      </c>
      <c r="E888" s="663" t="s">
        <v>7626</v>
      </c>
      <c r="F888" s="664" t="s">
        <v>7627</v>
      </c>
      <c r="G888" s="663" t="s">
        <v>7208</v>
      </c>
      <c r="H888" s="663" t="s">
        <v>7209</v>
      </c>
      <c r="I888" s="665">
        <v>1028.5</v>
      </c>
      <c r="J888" s="665">
        <v>10</v>
      </c>
      <c r="K888" s="666">
        <v>10285</v>
      </c>
    </row>
    <row r="889" spans="1:11" ht="14.4" customHeight="1" x14ac:dyDescent="0.3">
      <c r="A889" s="661" t="s">
        <v>574</v>
      </c>
      <c r="B889" s="662" t="s">
        <v>575</v>
      </c>
      <c r="C889" s="663" t="s">
        <v>591</v>
      </c>
      <c r="D889" s="664" t="s">
        <v>4210</v>
      </c>
      <c r="E889" s="663" t="s">
        <v>7626</v>
      </c>
      <c r="F889" s="664" t="s">
        <v>7627</v>
      </c>
      <c r="G889" s="663" t="s">
        <v>7210</v>
      </c>
      <c r="H889" s="663" t="s">
        <v>7211</v>
      </c>
      <c r="I889" s="665">
        <v>1028.5</v>
      </c>
      <c r="J889" s="665">
        <v>10</v>
      </c>
      <c r="K889" s="666">
        <v>10285</v>
      </c>
    </row>
    <row r="890" spans="1:11" ht="14.4" customHeight="1" x14ac:dyDescent="0.3">
      <c r="A890" s="661" t="s">
        <v>574</v>
      </c>
      <c r="B890" s="662" t="s">
        <v>575</v>
      </c>
      <c r="C890" s="663" t="s">
        <v>591</v>
      </c>
      <c r="D890" s="664" t="s">
        <v>4210</v>
      </c>
      <c r="E890" s="663" t="s">
        <v>7626</v>
      </c>
      <c r="F890" s="664" t="s">
        <v>7627</v>
      </c>
      <c r="G890" s="663" t="s">
        <v>7212</v>
      </c>
      <c r="H890" s="663" t="s">
        <v>7213</v>
      </c>
      <c r="I890" s="665">
        <v>293.66000000000003</v>
      </c>
      <c r="J890" s="665">
        <v>20</v>
      </c>
      <c r="K890" s="666">
        <v>5873.1</v>
      </c>
    </row>
    <row r="891" spans="1:11" ht="14.4" customHeight="1" x14ac:dyDescent="0.3">
      <c r="A891" s="661" t="s">
        <v>574</v>
      </c>
      <c r="B891" s="662" t="s">
        <v>575</v>
      </c>
      <c r="C891" s="663" t="s">
        <v>591</v>
      </c>
      <c r="D891" s="664" t="s">
        <v>4210</v>
      </c>
      <c r="E891" s="663" t="s">
        <v>7626</v>
      </c>
      <c r="F891" s="664" t="s">
        <v>7627</v>
      </c>
      <c r="G891" s="663" t="s">
        <v>7214</v>
      </c>
      <c r="H891" s="663" t="s">
        <v>7215</v>
      </c>
      <c r="I891" s="665">
        <v>80.06</v>
      </c>
      <c r="J891" s="665">
        <v>20</v>
      </c>
      <c r="K891" s="666">
        <v>1601.15</v>
      </c>
    </row>
    <row r="892" spans="1:11" ht="14.4" customHeight="1" x14ac:dyDescent="0.3">
      <c r="A892" s="661" t="s">
        <v>574</v>
      </c>
      <c r="B892" s="662" t="s">
        <v>575</v>
      </c>
      <c r="C892" s="663" t="s">
        <v>591</v>
      </c>
      <c r="D892" s="664" t="s">
        <v>4210</v>
      </c>
      <c r="E892" s="663" t="s">
        <v>7626</v>
      </c>
      <c r="F892" s="664" t="s">
        <v>7627</v>
      </c>
      <c r="G892" s="663" t="s">
        <v>7214</v>
      </c>
      <c r="H892" s="663" t="s">
        <v>7216</v>
      </c>
      <c r="I892" s="665">
        <v>80.06</v>
      </c>
      <c r="J892" s="665">
        <v>40</v>
      </c>
      <c r="K892" s="666">
        <v>3202.29</v>
      </c>
    </row>
    <row r="893" spans="1:11" ht="14.4" customHeight="1" x14ac:dyDescent="0.3">
      <c r="A893" s="661" t="s">
        <v>574</v>
      </c>
      <c r="B893" s="662" t="s">
        <v>575</v>
      </c>
      <c r="C893" s="663" t="s">
        <v>591</v>
      </c>
      <c r="D893" s="664" t="s">
        <v>4210</v>
      </c>
      <c r="E893" s="663" t="s">
        <v>7626</v>
      </c>
      <c r="F893" s="664" t="s">
        <v>7627</v>
      </c>
      <c r="G893" s="663" t="s">
        <v>7217</v>
      </c>
      <c r="H893" s="663" t="s">
        <v>7218</v>
      </c>
      <c r="I893" s="665">
        <v>3308.77</v>
      </c>
      <c r="J893" s="665">
        <v>5</v>
      </c>
      <c r="K893" s="666">
        <v>16543.87</v>
      </c>
    </row>
    <row r="894" spans="1:11" ht="14.4" customHeight="1" x14ac:dyDescent="0.3">
      <c r="A894" s="661" t="s">
        <v>574</v>
      </c>
      <c r="B894" s="662" t="s">
        <v>575</v>
      </c>
      <c r="C894" s="663" t="s">
        <v>591</v>
      </c>
      <c r="D894" s="664" t="s">
        <v>4210</v>
      </c>
      <c r="E894" s="663" t="s">
        <v>7626</v>
      </c>
      <c r="F894" s="664" t="s">
        <v>7627</v>
      </c>
      <c r="G894" s="663" t="s">
        <v>7219</v>
      </c>
      <c r="H894" s="663" t="s">
        <v>7220</v>
      </c>
      <c r="I894" s="665">
        <v>3428.81</v>
      </c>
      <c r="J894" s="665">
        <v>5</v>
      </c>
      <c r="K894" s="666">
        <v>17144.07</v>
      </c>
    </row>
    <row r="895" spans="1:11" ht="14.4" customHeight="1" x14ac:dyDescent="0.3">
      <c r="A895" s="661" t="s">
        <v>574</v>
      </c>
      <c r="B895" s="662" t="s">
        <v>575</v>
      </c>
      <c r="C895" s="663" t="s">
        <v>591</v>
      </c>
      <c r="D895" s="664" t="s">
        <v>4210</v>
      </c>
      <c r="E895" s="663" t="s">
        <v>7626</v>
      </c>
      <c r="F895" s="664" t="s">
        <v>7627</v>
      </c>
      <c r="G895" s="663" t="s">
        <v>7221</v>
      </c>
      <c r="H895" s="663" t="s">
        <v>7222</v>
      </c>
      <c r="I895" s="665">
        <v>490</v>
      </c>
      <c r="J895" s="665">
        <v>10</v>
      </c>
      <c r="K895" s="666">
        <v>4900</v>
      </c>
    </row>
    <row r="896" spans="1:11" ht="14.4" customHeight="1" x14ac:dyDescent="0.3">
      <c r="A896" s="661" t="s">
        <v>574</v>
      </c>
      <c r="B896" s="662" t="s">
        <v>575</v>
      </c>
      <c r="C896" s="663" t="s">
        <v>591</v>
      </c>
      <c r="D896" s="664" t="s">
        <v>4210</v>
      </c>
      <c r="E896" s="663" t="s">
        <v>7626</v>
      </c>
      <c r="F896" s="664" t="s">
        <v>7627</v>
      </c>
      <c r="G896" s="663" t="s">
        <v>7223</v>
      </c>
      <c r="H896" s="663" t="s">
        <v>7224</v>
      </c>
      <c r="I896" s="665">
        <v>54.45</v>
      </c>
      <c r="J896" s="665">
        <v>25</v>
      </c>
      <c r="K896" s="666">
        <v>1361.25</v>
      </c>
    </row>
    <row r="897" spans="1:11" ht="14.4" customHeight="1" x14ac:dyDescent="0.3">
      <c r="A897" s="661" t="s">
        <v>574</v>
      </c>
      <c r="B897" s="662" t="s">
        <v>575</v>
      </c>
      <c r="C897" s="663" t="s">
        <v>591</v>
      </c>
      <c r="D897" s="664" t="s">
        <v>4210</v>
      </c>
      <c r="E897" s="663" t="s">
        <v>7626</v>
      </c>
      <c r="F897" s="664" t="s">
        <v>7627</v>
      </c>
      <c r="G897" s="663" t="s">
        <v>7225</v>
      </c>
      <c r="H897" s="663" t="s">
        <v>7226</v>
      </c>
      <c r="I897" s="665">
        <v>11794.480000000001</v>
      </c>
      <c r="J897" s="665">
        <v>3</v>
      </c>
      <c r="K897" s="666">
        <v>35383.440000000002</v>
      </c>
    </row>
    <row r="898" spans="1:11" ht="14.4" customHeight="1" x14ac:dyDescent="0.3">
      <c r="A898" s="661" t="s">
        <v>574</v>
      </c>
      <c r="B898" s="662" t="s">
        <v>575</v>
      </c>
      <c r="C898" s="663" t="s">
        <v>591</v>
      </c>
      <c r="D898" s="664" t="s">
        <v>4210</v>
      </c>
      <c r="E898" s="663" t="s">
        <v>7626</v>
      </c>
      <c r="F898" s="664" t="s">
        <v>7627</v>
      </c>
      <c r="G898" s="663" t="s">
        <v>7227</v>
      </c>
      <c r="H898" s="663" t="s">
        <v>7228</v>
      </c>
      <c r="I898" s="665">
        <v>564.66999999999996</v>
      </c>
      <c r="J898" s="665">
        <v>6</v>
      </c>
      <c r="K898" s="666">
        <v>3388.03</v>
      </c>
    </row>
    <row r="899" spans="1:11" ht="14.4" customHeight="1" x14ac:dyDescent="0.3">
      <c r="A899" s="661" t="s">
        <v>574</v>
      </c>
      <c r="B899" s="662" t="s">
        <v>575</v>
      </c>
      <c r="C899" s="663" t="s">
        <v>591</v>
      </c>
      <c r="D899" s="664" t="s">
        <v>4210</v>
      </c>
      <c r="E899" s="663" t="s">
        <v>7626</v>
      </c>
      <c r="F899" s="664" t="s">
        <v>7627</v>
      </c>
      <c r="G899" s="663" t="s">
        <v>7229</v>
      </c>
      <c r="H899" s="663" t="s">
        <v>7230</v>
      </c>
      <c r="I899" s="665">
        <v>2486.37</v>
      </c>
      <c r="J899" s="665">
        <v>1</v>
      </c>
      <c r="K899" s="666">
        <v>2486.37</v>
      </c>
    </row>
    <row r="900" spans="1:11" ht="14.4" customHeight="1" x14ac:dyDescent="0.3">
      <c r="A900" s="661" t="s">
        <v>574</v>
      </c>
      <c r="B900" s="662" t="s">
        <v>575</v>
      </c>
      <c r="C900" s="663" t="s">
        <v>591</v>
      </c>
      <c r="D900" s="664" t="s">
        <v>4210</v>
      </c>
      <c r="E900" s="663" t="s">
        <v>7626</v>
      </c>
      <c r="F900" s="664" t="s">
        <v>7627</v>
      </c>
      <c r="G900" s="663" t="s">
        <v>7231</v>
      </c>
      <c r="H900" s="663" t="s">
        <v>7232</v>
      </c>
      <c r="I900" s="665">
        <v>156.76</v>
      </c>
      <c r="J900" s="665">
        <v>20</v>
      </c>
      <c r="K900" s="666">
        <v>3135.11</v>
      </c>
    </row>
    <row r="901" spans="1:11" ht="14.4" customHeight="1" x14ac:dyDescent="0.3">
      <c r="A901" s="661" t="s">
        <v>574</v>
      </c>
      <c r="B901" s="662" t="s">
        <v>575</v>
      </c>
      <c r="C901" s="663" t="s">
        <v>591</v>
      </c>
      <c r="D901" s="664" t="s">
        <v>4210</v>
      </c>
      <c r="E901" s="663" t="s">
        <v>7626</v>
      </c>
      <c r="F901" s="664" t="s">
        <v>7627</v>
      </c>
      <c r="G901" s="663" t="s">
        <v>7233</v>
      </c>
      <c r="H901" s="663" t="s">
        <v>7234</v>
      </c>
      <c r="I901" s="665">
        <v>1596.51</v>
      </c>
      <c r="J901" s="665">
        <v>5</v>
      </c>
      <c r="K901" s="666">
        <v>7982.55</v>
      </c>
    </row>
    <row r="902" spans="1:11" ht="14.4" customHeight="1" x14ac:dyDescent="0.3">
      <c r="A902" s="661" t="s">
        <v>574</v>
      </c>
      <c r="B902" s="662" t="s">
        <v>575</v>
      </c>
      <c r="C902" s="663" t="s">
        <v>591</v>
      </c>
      <c r="D902" s="664" t="s">
        <v>4210</v>
      </c>
      <c r="E902" s="663" t="s">
        <v>7626</v>
      </c>
      <c r="F902" s="664" t="s">
        <v>7627</v>
      </c>
      <c r="G902" s="663" t="s">
        <v>7235</v>
      </c>
      <c r="H902" s="663" t="s">
        <v>7236</v>
      </c>
      <c r="I902" s="665">
        <v>78.650000000000006</v>
      </c>
      <c r="J902" s="665">
        <v>25</v>
      </c>
      <c r="K902" s="666">
        <v>1966.25</v>
      </c>
    </row>
    <row r="903" spans="1:11" ht="14.4" customHeight="1" x14ac:dyDescent="0.3">
      <c r="A903" s="661" t="s">
        <v>574</v>
      </c>
      <c r="B903" s="662" t="s">
        <v>575</v>
      </c>
      <c r="C903" s="663" t="s">
        <v>591</v>
      </c>
      <c r="D903" s="664" t="s">
        <v>4210</v>
      </c>
      <c r="E903" s="663" t="s">
        <v>7626</v>
      </c>
      <c r="F903" s="664" t="s">
        <v>7627</v>
      </c>
      <c r="G903" s="663" t="s">
        <v>7237</v>
      </c>
      <c r="H903" s="663" t="s">
        <v>7238</v>
      </c>
      <c r="I903" s="665">
        <v>3162.94</v>
      </c>
      <c r="J903" s="665">
        <v>1</v>
      </c>
      <c r="K903" s="666">
        <v>3162.94</v>
      </c>
    </row>
    <row r="904" spans="1:11" ht="14.4" customHeight="1" x14ac:dyDescent="0.3">
      <c r="A904" s="661" t="s">
        <v>574</v>
      </c>
      <c r="B904" s="662" t="s">
        <v>575</v>
      </c>
      <c r="C904" s="663" t="s">
        <v>591</v>
      </c>
      <c r="D904" s="664" t="s">
        <v>4210</v>
      </c>
      <c r="E904" s="663" t="s">
        <v>7626</v>
      </c>
      <c r="F904" s="664" t="s">
        <v>7627</v>
      </c>
      <c r="G904" s="663" t="s">
        <v>7239</v>
      </c>
      <c r="H904" s="663" t="s">
        <v>7240</v>
      </c>
      <c r="I904" s="665">
        <v>4751.67</v>
      </c>
      <c r="J904" s="665">
        <v>1</v>
      </c>
      <c r="K904" s="666">
        <v>4751.67</v>
      </c>
    </row>
    <row r="905" spans="1:11" ht="14.4" customHeight="1" x14ac:dyDescent="0.3">
      <c r="A905" s="661" t="s">
        <v>574</v>
      </c>
      <c r="B905" s="662" t="s">
        <v>575</v>
      </c>
      <c r="C905" s="663" t="s">
        <v>591</v>
      </c>
      <c r="D905" s="664" t="s">
        <v>4210</v>
      </c>
      <c r="E905" s="663" t="s">
        <v>7626</v>
      </c>
      <c r="F905" s="664" t="s">
        <v>7627</v>
      </c>
      <c r="G905" s="663" t="s">
        <v>7241</v>
      </c>
      <c r="H905" s="663" t="s">
        <v>7242</v>
      </c>
      <c r="I905" s="665">
        <v>317.63</v>
      </c>
      <c r="J905" s="665">
        <v>50</v>
      </c>
      <c r="K905" s="666">
        <v>15881.25</v>
      </c>
    </row>
    <row r="906" spans="1:11" ht="14.4" customHeight="1" x14ac:dyDescent="0.3">
      <c r="A906" s="661" t="s">
        <v>574</v>
      </c>
      <c r="B906" s="662" t="s">
        <v>575</v>
      </c>
      <c r="C906" s="663" t="s">
        <v>591</v>
      </c>
      <c r="D906" s="664" t="s">
        <v>4210</v>
      </c>
      <c r="E906" s="663" t="s">
        <v>7626</v>
      </c>
      <c r="F906" s="664" t="s">
        <v>7627</v>
      </c>
      <c r="G906" s="663" t="s">
        <v>7243</v>
      </c>
      <c r="H906" s="663" t="s">
        <v>7244</v>
      </c>
      <c r="I906" s="665">
        <v>144.65</v>
      </c>
      <c r="J906" s="665">
        <v>12</v>
      </c>
      <c r="K906" s="666">
        <v>1735.78</v>
      </c>
    </row>
    <row r="907" spans="1:11" ht="14.4" customHeight="1" x14ac:dyDescent="0.3">
      <c r="A907" s="661" t="s">
        <v>574</v>
      </c>
      <c r="B907" s="662" t="s">
        <v>575</v>
      </c>
      <c r="C907" s="663" t="s">
        <v>591</v>
      </c>
      <c r="D907" s="664" t="s">
        <v>4210</v>
      </c>
      <c r="E907" s="663" t="s">
        <v>7626</v>
      </c>
      <c r="F907" s="664" t="s">
        <v>7627</v>
      </c>
      <c r="G907" s="663" t="s">
        <v>7245</v>
      </c>
      <c r="H907" s="663" t="s">
        <v>7246</v>
      </c>
      <c r="I907" s="665">
        <v>304.83</v>
      </c>
      <c r="J907" s="665">
        <v>24</v>
      </c>
      <c r="K907" s="666">
        <v>7315.93</v>
      </c>
    </row>
    <row r="908" spans="1:11" ht="14.4" customHeight="1" x14ac:dyDescent="0.3">
      <c r="A908" s="661" t="s">
        <v>574</v>
      </c>
      <c r="B908" s="662" t="s">
        <v>575</v>
      </c>
      <c r="C908" s="663" t="s">
        <v>591</v>
      </c>
      <c r="D908" s="664" t="s">
        <v>4210</v>
      </c>
      <c r="E908" s="663" t="s">
        <v>7626</v>
      </c>
      <c r="F908" s="664" t="s">
        <v>7627</v>
      </c>
      <c r="G908" s="663" t="s">
        <v>7247</v>
      </c>
      <c r="H908" s="663" t="s">
        <v>7248</v>
      </c>
      <c r="I908" s="665">
        <v>12.1</v>
      </c>
      <c r="J908" s="665">
        <v>100</v>
      </c>
      <c r="K908" s="666">
        <v>1210</v>
      </c>
    </row>
    <row r="909" spans="1:11" ht="14.4" customHeight="1" x14ac:dyDescent="0.3">
      <c r="A909" s="661" t="s">
        <v>574</v>
      </c>
      <c r="B909" s="662" t="s">
        <v>575</v>
      </c>
      <c r="C909" s="663" t="s">
        <v>591</v>
      </c>
      <c r="D909" s="664" t="s">
        <v>4210</v>
      </c>
      <c r="E909" s="663" t="s">
        <v>7626</v>
      </c>
      <c r="F909" s="664" t="s">
        <v>7627</v>
      </c>
      <c r="G909" s="663" t="s">
        <v>7249</v>
      </c>
      <c r="H909" s="663" t="s">
        <v>7250</v>
      </c>
      <c r="I909" s="665">
        <v>4751.67</v>
      </c>
      <c r="J909" s="665">
        <v>1</v>
      </c>
      <c r="K909" s="666">
        <v>4751.67</v>
      </c>
    </row>
    <row r="910" spans="1:11" ht="14.4" customHeight="1" x14ac:dyDescent="0.3">
      <c r="A910" s="661" t="s">
        <v>574</v>
      </c>
      <c r="B910" s="662" t="s">
        <v>575</v>
      </c>
      <c r="C910" s="663" t="s">
        <v>591</v>
      </c>
      <c r="D910" s="664" t="s">
        <v>4210</v>
      </c>
      <c r="E910" s="663" t="s">
        <v>7626</v>
      </c>
      <c r="F910" s="664" t="s">
        <v>7627</v>
      </c>
      <c r="G910" s="663" t="s">
        <v>7251</v>
      </c>
      <c r="H910" s="663" t="s">
        <v>7252</v>
      </c>
      <c r="I910" s="665">
        <v>54.45</v>
      </c>
      <c r="J910" s="665">
        <v>25</v>
      </c>
      <c r="K910" s="666">
        <v>1361.25</v>
      </c>
    </row>
    <row r="911" spans="1:11" ht="14.4" customHeight="1" x14ac:dyDescent="0.3">
      <c r="A911" s="661" t="s">
        <v>574</v>
      </c>
      <c r="B911" s="662" t="s">
        <v>575</v>
      </c>
      <c r="C911" s="663" t="s">
        <v>591</v>
      </c>
      <c r="D911" s="664" t="s">
        <v>4210</v>
      </c>
      <c r="E911" s="663" t="s">
        <v>7626</v>
      </c>
      <c r="F911" s="664" t="s">
        <v>7627</v>
      </c>
      <c r="G911" s="663" t="s">
        <v>7253</v>
      </c>
      <c r="H911" s="663" t="s">
        <v>7254</v>
      </c>
      <c r="I911" s="665">
        <v>54.45</v>
      </c>
      <c r="J911" s="665">
        <v>25</v>
      </c>
      <c r="K911" s="666">
        <v>1361.25</v>
      </c>
    </row>
    <row r="912" spans="1:11" ht="14.4" customHeight="1" x14ac:dyDescent="0.3">
      <c r="A912" s="661" t="s">
        <v>574</v>
      </c>
      <c r="B912" s="662" t="s">
        <v>575</v>
      </c>
      <c r="C912" s="663" t="s">
        <v>591</v>
      </c>
      <c r="D912" s="664" t="s">
        <v>4210</v>
      </c>
      <c r="E912" s="663" t="s">
        <v>7638</v>
      </c>
      <c r="F912" s="664" t="s">
        <v>7639</v>
      </c>
      <c r="G912" s="663" t="s">
        <v>7255</v>
      </c>
      <c r="H912" s="663" t="s">
        <v>7256</v>
      </c>
      <c r="I912" s="665">
        <v>30.615000000000002</v>
      </c>
      <c r="J912" s="665">
        <v>9</v>
      </c>
      <c r="K912" s="666">
        <v>276.61</v>
      </c>
    </row>
    <row r="913" spans="1:11" ht="14.4" customHeight="1" x14ac:dyDescent="0.3">
      <c r="A913" s="661" t="s">
        <v>574</v>
      </c>
      <c r="B913" s="662" t="s">
        <v>575</v>
      </c>
      <c r="C913" s="663" t="s">
        <v>591</v>
      </c>
      <c r="D913" s="664" t="s">
        <v>4210</v>
      </c>
      <c r="E913" s="663" t="s">
        <v>7644</v>
      </c>
      <c r="F913" s="664" t="s">
        <v>7645</v>
      </c>
      <c r="G913" s="663" t="s">
        <v>7257</v>
      </c>
      <c r="H913" s="663" t="s">
        <v>7258</v>
      </c>
      <c r="I913" s="665">
        <v>38630</v>
      </c>
      <c r="J913" s="665">
        <v>6</v>
      </c>
      <c r="K913" s="666">
        <v>231780</v>
      </c>
    </row>
    <row r="914" spans="1:11" ht="14.4" customHeight="1" x14ac:dyDescent="0.3">
      <c r="A914" s="661" t="s">
        <v>574</v>
      </c>
      <c r="B914" s="662" t="s">
        <v>575</v>
      </c>
      <c r="C914" s="663" t="s">
        <v>591</v>
      </c>
      <c r="D914" s="664" t="s">
        <v>4210</v>
      </c>
      <c r="E914" s="663" t="s">
        <v>7644</v>
      </c>
      <c r="F914" s="664" t="s">
        <v>7645</v>
      </c>
      <c r="G914" s="663" t="s">
        <v>7259</v>
      </c>
      <c r="H914" s="663" t="s">
        <v>7260</v>
      </c>
      <c r="I914" s="665">
        <v>1121.7550000000001</v>
      </c>
      <c r="J914" s="665">
        <v>5</v>
      </c>
      <c r="K914" s="666">
        <v>5608.77</v>
      </c>
    </row>
    <row r="915" spans="1:11" ht="14.4" customHeight="1" x14ac:dyDescent="0.3">
      <c r="A915" s="661" t="s">
        <v>574</v>
      </c>
      <c r="B915" s="662" t="s">
        <v>575</v>
      </c>
      <c r="C915" s="663" t="s">
        <v>591</v>
      </c>
      <c r="D915" s="664" t="s">
        <v>4210</v>
      </c>
      <c r="E915" s="663" t="s">
        <v>7644</v>
      </c>
      <c r="F915" s="664" t="s">
        <v>7645</v>
      </c>
      <c r="G915" s="663" t="s">
        <v>7259</v>
      </c>
      <c r="H915" s="663" t="s">
        <v>7261</v>
      </c>
      <c r="I915" s="665">
        <v>1121.76</v>
      </c>
      <c r="J915" s="665">
        <v>7</v>
      </c>
      <c r="K915" s="666">
        <v>7852.3</v>
      </c>
    </row>
    <row r="916" spans="1:11" ht="14.4" customHeight="1" x14ac:dyDescent="0.3">
      <c r="A916" s="661" t="s">
        <v>574</v>
      </c>
      <c r="B916" s="662" t="s">
        <v>575</v>
      </c>
      <c r="C916" s="663" t="s">
        <v>591</v>
      </c>
      <c r="D916" s="664" t="s">
        <v>4210</v>
      </c>
      <c r="E916" s="663" t="s">
        <v>7644</v>
      </c>
      <c r="F916" s="664" t="s">
        <v>7645</v>
      </c>
      <c r="G916" s="663" t="s">
        <v>7262</v>
      </c>
      <c r="H916" s="663" t="s">
        <v>7263</v>
      </c>
      <c r="I916" s="665">
        <v>1121.76</v>
      </c>
      <c r="J916" s="665">
        <v>35</v>
      </c>
      <c r="K916" s="666">
        <v>39261.460000000006</v>
      </c>
    </row>
    <row r="917" spans="1:11" ht="14.4" customHeight="1" x14ac:dyDescent="0.3">
      <c r="A917" s="661" t="s">
        <v>574</v>
      </c>
      <c r="B917" s="662" t="s">
        <v>575</v>
      </c>
      <c r="C917" s="663" t="s">
        <v>591</v>
      </c>
      <c r="D917" s="664" t="s">
        <v>4210</v>
      </c>
      <c r="E917" s="663" t="s">
        <v>7644</v>
      </c>
      <c r="F917" s="664" t="s">
        <v>7645</v>
      </c>
      <c r="G917" s="663" t="s">
        <v>7262</v>
      </c>
      <c r="H917" s="663" t="s">
        <v>7264</v>
      </c>
      <c r="I917" s="665">
        <v>1121.74</v>
      </c>
      <c r="J917" s="665">
        <v>9</v>
      </c>
      <c r="K917" s="666">
        <v>10095.67</v>
      </c>
    </row>
    <row r="918" spans="1:11" ht="14.4" customHeight="1" x14ac:dyDescent="0.3">
      <c r="A918" s="661" t="s">
        <v>574</v>
      </c>
      <c r="B918" s="662" t="s">
        <v>575</v>
      </c>
      <c r="C918" s="663" t="s">
        <v>591</v>
      </c>
      <c r="D918" s="664" t="s">
        <v>4210</v>
      </c>
      <c r="E918" s="663" t="s">
        <v>7644</v>
      </c>
      <c r="F918" s="664" t="s">
        <v>7645</v>
      </c>
      <c r="G918" s="663" t="s">
        <v>7265</v>
      </c>
      <c r="H918" s="663" t="s">
        <v>7266</v>
      </c>
      <c r="I918" s="665">
        <v>9158.74</v>
      </c>
      <c r="J918" s="665">
        <v>6</v>
      </c>
      <c r="K918" s="666">
        <v>54952.5</v>
      </c>
    </row>
    <row r="919" spans="1:11" ht="14.4" customHeight="1" x14ac:dyDescent="0.3">
      <c r="A919" s="661" t="s">
        <v>574</v>
      </c>
      <c r="B919" s="662" t="s">
        <v>575</v>
      </c>
      <c r="C919" s="663" t="s">
        <v>591</v>
      </c>
      <c r="D919" s="664" t="s">
        <v>4210</v>
      </c>
      <c r="E919" s="663" t="s">
        <v>7644</v>
      </c>
      <c r="F919" s="664" t="s">
        <v>7645</v>
      </c>
      <c r="G919" s="663" t="s">
        <v>7267</v>
      </c>
      <c r="H919" s="663" t="s">
        <v>7268</v>
      </c>
      <c r="I919" s="665">
        <v>1121.7640000000001</v>
      </c>
      <c r="J919" s="665">
        <v>36</v>
      </c>
      <c r="K919" s="666">
        <v>40383.32</v>
      </c>
    </row>
    <row r="920" spans="1:11" ht="14.4" customHeight="1" x14ac:dyDescent="0.3">
      <c r="A920" s="661" t="s">
        <v>574</v>
      </c>
      <c r="B920" s="662" t="s">
        <v>575</v>
      </c>
      <c r="C920" s="663" t="s">
        <v>591</v>
      </c>
      <c r="D920" s="664" t="s">
        <v>4210</v>
      </c>
      <c r="E920" s="663" t="s">
        <v>7644</v>
      </c>
      <c r="F920" s="664" t="s">
        <v>7645</v>
      </c>
      <c r="G920" s="663" t="s">
        <v>7267</v>
      </c>
      <c r="H920" s="663" t="s">
        <v>7269</v>
      </c>
      <c r="I920" s="665">
        <v>1121.76</v>
      </c>
      <c r="J920" s="665">
        <v>14</v>
      </c>
      <c r="K920" s="666">
        <v>15704.61</v>
      </c>
    </row>
    <row r="921" spans="1:11" ht="14.4" customHeight="1" x14ac:dyDescent="0.3">
      <c r="A921" s="661" t="s">
        <v>574</v>
      </c>
      <c r="B921" s="662" t="s">
        <v>575</v>
      </c>
      <c r="C921" s="663" t="s">
        <v>591</v>
      </c>
      <c r="D921" s="664" t="s">
        <v>4210</v>
      </c>
      <c r="E921" s="663" t="s">
        <v>7644</v>
      </c>
      <c r="F921" s="664" t="s">
        <v>7645</v>
      </c>
      <c r="G921" s="663" t="s">
        <v>7270</v>
      </c>
      <c r="H921" s="663" t="s">
        <v>7271</v>
      </c>
      <c r="I921" s="665">
        <v>1121.76</v>
      </c>
      <c r="J921" s="665">
        <v>29</v>
      </c>
      <c r="K921" s="666">
        <v>32530.950000000004</v>
      </c>
    </row>
    <row r="922" spans="1:11" ht="14.4" customHeight="1" x14ac:dyDescent="0.3">
      <c r="A922" s="661" t="s">
        <v>574</v>
      </c>
      <c r="B922" s="662" t="s">
        <v>575</v>
      </c>
      <c r="C922" s="663" t="s">
        <v>591</v>
      </c>
      <c r="D922" s="664" t="s">
        <v>4210</v>
      </c>
      <c r="E922" s="663" t="s">
        <v>7644</v>
      </c>
      <c r="F922" s="664" t="s">
        <v>7645</v>
      </c>
      <c r="G922" s="663" t="s">
        <v>7270</v>
      </c>
      <c r="H922" s="663" t="s">
        <v>7272</v>
      </c>
      <c r="I922" s="665">
        <v>1121.76</v>
      </c>
      <c r="J922" s="665">
        <v>18</v>
      </c>
      <c r="K922" s="666">
        <v>20191.650000000001</v>
      </c>
    </row>
    <row r="923" spans="1:11" ht="14.4" customHeight="1" x14ac:dyDescent="0.3">
      <c r="A923" s="661" t="s">
        <v>574</v>
      </c>
      <c r="B923" s="662" t="s">
        <v>575</v>
      </c>
      <c r="C923" s="663" t="s">
        <v>591</v>
      </c>
      <c r="D923" s="664" t="s">
        <v>4210</v>
      </c>
      <c r="E923" s="663" t="s">
        <v>7644</v>
      </c>
      <c r="F923" s="664" t="s">
        <v>7645</v>
      </c>
      <c r="G923" s="663" t="s">
        <v>7273</v>
      </c>
      <c r="H923" s="663" t="s">
        <v>7274</v>
      </c>
      <c r="I923" s="665">
        <v>8448.5350000000017</v>
      </c>
      <c r="J923" s="665">
        <v>7</v>
      </c>
      <c r="K923" s="666">
        <v>59139.75</v>
      </c>
    </row>
    <row r="924" spans="1:11" ht="14.4" customHeight="1" x14ac:dyDescent="0.3">
      <c r="A924" s="661" t="s">
        <v>574</v>
      </c>
      <c r="B924" s="662" t="s">
        <v>575</v>
      </c>
      <c r="C924" s="663" t="s">
        <v>591</v>
      </c>
      <c r="D924" s="664" t="s">
        <v>4210</v>
      </c>
      <c r="E924" s="663" t="s">
        <v>7644</v>
      </c>
      <c r="F924" s="664" t="s">
        <v>7645</v>
      </c>
      <c r="G924" s="663" t="s">
        <v>7275</v>
      </c>
      <c r="H924" s="663" t="s">
        <v>7276</v>
      </c>
      <c r="I924" s="665">
        <v>1121.76</v>
      </c>
      <c r="J924" s="665">
        <v>9</v>
      </c>
      <c r="K924" s="666">
        <v>10095.82</v>
      </c>
    </row>
    <row r="925" spans="1:11" ht="14.4" customHeight="1" x14ac:dyDescent="0.3">
      <c r="A925" s="661" t="s">
        <v>574</v>
      </c>
      <c r="B925" s="662" t="s">
        <v>575</v>
      </c>
      <c r="C925" s="663" t="s">
        <v>591</v>
      </c>
      <c r="D925" s="664" t="s">
        <v>4210</v>
      </c>
      <c r="E925" s="663" t="s">
        <v>7644</v>
      </c>
      <c r="F925" s="664" t="s">
        <v>7645</v>
      </c>
      <c r="G925" s="663" t="s">
        <v>7275</v>
      </c>
      <c r="H925" s="663" t="s">
        <v>7277</v>
      </c>
      <c r="I925" s="665">
        <v>1121.76</v>
      </c>
      <c r="J925" s="665">
        <v>10</v>
      </c>
      <c r="K925" s="666">
        <v>11217.57</v>
      </c>
    </row>
    <row r="926" spans="1:11" ht="14.4" customHeight="1" x14ac:dyDescent="0.3">
      <c r="A926" s="661" t="s">
        <v>574</v>
      </c>
      <c r="B926" s="662" t="s">
        <v>575</v>
      </c>
      <c r="C926" s="663" t="s">
        <v>591</v>
      </c>
      <c r="D926" s="664" t="s">
        <v>4210</v>
      </c>
      <c r="E926" s="663" t="s">
        <v>7644</v>
      </c>
      <c r="F926" s="664" t="s">
        <v>7645</v>
      </c>
      <c r="G926" s="663" t="s">
        <v>7278</v>
      </c>
      <c r="H926" s="663" t="s">
        <v>7279</v>
      </c>
      <c r="I926" s="665">
        <v>9158.7175000000007</v>
      </c>
      <c r="J926" s="665">
        <v>4</v>
      </c>
      <c r="K926" s="666">
        <v>36634.870000000003</v>
      </c>
    </row>
    <row r="927" spans="1:11" ht="14.4" customHeight="1" x14ac:dyDescent="0.3">
      <c r="A927" s="661" t="s">
        <v>574</v>
      </c>
      <c r="B927" s="662" t="s">
        <v>575</v>
      </c>
      <c r="C927" s="663" t="s">
        <v>591</v>
      </c>
      <c r="D927" s="664" t="s">
        <v>4210</v>
      </c>
      <c r="E927" s="663" t="s">
        <v>7644</v>
      </c>
      <c r="F927" s="664" t="s">
        <v>7645</v>
      </c>
      <c r="G927" s="663" t="s">
        <v>7280</v>
      </c>
      <c r="H927" s="663" t="s">
        <v>7281</v>
      </c>
      <c r="I927" s="665">
        <v>8025.6</v>
      </c>
      <c r="J927" s="665">
        <v>1</v>
      </c>
      <c r="K927" s="666">
        <v>8025.6</v>
      </c>
    </row>
    <row r="928" spans="1:11" ht="14.4" customHeight="1" x14ac:dyDescent="0.3">
      <c r="A928" s="661" t="s">
        <v>574</v>
      </c>
      <c r="B928" s="662" t="s">
        <v>575</v>
      </c>
      <c r="C928" s="663" t="s">
        <v>591</v>
      </c>
      <c r="D928" s="664" t="s">
        <v>4210</v>
      </c>
      <c r="E928" s="663" t="s">
        <v>7644</v>
      </c>
      <c r="F928" s="664" t="s">
        <v>7645</v>
      </c>
      <c r="G928" s="663" t="s">
        <v>7282</v>
      </c>
      <c r="H928" s="663" t="s">
        <v>7283</v>
      </c>
      <c r="I928" s="665">
        <v>40900</v>
      </c>
      <c r="J928" s="665">
        <v>2</v>
      </c>
      <c r="K928" s="666">
        <v>81800</v>
      </c>
    </row>
    <row r="929" spans="1:11" ht="14.4" customHeight="1" x14ac:dyDescent="0.3">
      <c r="A929" s="661" t="s">
        <v>574</v>
      </c>
      <c r="B929" s="662" t="s">
        <v>575</v>
      </c>
      <c r="C929" s="663" t="s">
        <v>591</v>
      </c>
      <c r="D929" s="664" t="s">
        <v>4210</v>
      </c>
      <c r="E929" s="663" t="s">
        <v>7644</v>
      </c>
      <c r="F929" s="664" t="s">
        <v>7645</v>
      </c>
      <c r="G929" s="663" t="s">
        <v>7284</v>
      </c>
      <c r="H929" s="663" t="s">
        <v>7285</v>
      </c>
      <c r="I929" s="665">
        <v>19362.166666666668</v>
      </c>
      <c r="J929" s="665">
        <v>3</v>
      </c>
      <c r="K929" s="666">
        <v>58086.5</v>
      </c>
    </row>
    <row r="930" spans="1:11" ht="14.4" customHeight="1" x14ac:dyDescent="0.3">
      <c r="A930" s="661" t="s">
        <v>574</v>
      </c>
      <c r="B930" s="662" t="s">
        <v>575</v>
      </c>
      <c r="C930" s="663" t="s">
        <v>591</v>
      </c>
      <c r="D930" s="664" t="s">
        <v>4210</v>
      </c>
      <c r="E930" s="663" t="s">
        <v>7644</v>
      </c>
      <c r="F930" s="664" t="s">
        <v>7645</v>
      </c>
      <c r="G930" s="663" t="s">
        <v>7286</v>
      </c>
      <c r="H930" s="663" t="s">
        <v>7287</v>
      </c>
      <c r="I930" s="665">
        <v>19745.5</v>
      </c>
      <c r="J930" s="665">
        <v>2</v>
      </c>
      <c r="K930" s="666">
        <v>39491</v>
      </c>
    </row>
    <row r="931" spans="1:11" ht="14.4" customHeight="1" x14ac:dyDescent="0.3">
      <c r="A931" s="661" t="s">
        <v>574</v>
      </c>
      <c r="B931" s="662" t="s">
        <v>575</v>
      </c>
      <c r="C931" s="663" t="s">
        <v>591</v>
      </c>
      <c r="D931" s="664" t="s">
        <v>4210</v>
      </c>
      <c r="E931" s="663" t="s">
        <v>7644</v>
      </c>
      <c r="F931" s="664" t="s">
        <v>7645</v>
      </c>
      <c r="G931" s="663" t="s">
        <v>7288</v>
      </c>
      <c r="H931" s="663" t="s">
        <v>7289</v>
      </c>
      <c r="I931" s="665">
        <v>40900</v>
      </c>
      <c r="J931" s="665">
        <v>3</v>
      </c>
      <c r="K931" s="666">
        <v>122700</v>
      </c>
    </row>
    <row r="932" spans="1:11" ht="14.4" customHeight="1" x14ac:dyDescent="0.3">
      <c r="A932" s="661" t="s">
        <v>574</v>
      </c>
      <c r="B932" s="662" t="s">
        <v>575</v>
      </c>
      <c r="C932" s="663" t="s">
        <v>591</v>
      </c>
      <c r="D932" s="664" t="s">
        <v>4210</v>
      </c>
      <c r="E932" s="663" t="s">
        <v>7644</v>
      </c>
      <c r="F932" s="664" t="s">
        <v>7645</v>
      </c>
      <c r="G932" s="663" t="s">
        <v>7290</v>
      </c>
      <c r="H932" s="663" t="s">
        <v>7291</v>
      </c>
      <c r="I932" s="665">
        <v>1437.5</v>
      </c>
      <c r="J932" s="665">
        <v>700</v>
      </c>
      <c r="K932" s="666">
        <v>1006250</v>
      </c>
    </row>
    <row r="933" spans="1:11" ht="14.4" customHeight="1" x14ac:dyDescent="0.3">
      <c r="A933" s="661" t="s">
        <v>574</v>
      </c>
      <c r="B933" s="662" t="s">
        <v>575</v>
      </c>
      <c r="C933" s="663" t="s">
        <v>591</v>
      </c>
      <c r="D933" s="664" t="s">
        <v>4210</v>
      </c>
      <c r="E933" s="663" t="s">
        <v>7644</v>
      </c>
      <c r="F933" s="664" t="s">
        <v>7645</v>
      </c>
      <c r="G933" s="663" t="s">
        <v>7292</v>
      </c>
      <c r="H933" s="663" t="s">
        <v>7293</v>
      </c>
      <c r="I933" s="665">
        <v>40900</v>
      </c>
      <c r="J933" s="665">
        <v>2</v>
      </c>
      <c r="K933" s="666">
        <v>81800</v>
      </c>
    </row>
    <row r="934" spans="1:11" ht="14.4" customHeight="1" x14ac:dyDescent="0.3">
      <c r="A934" s="661" t="s">
        <v>574</v>
      </c>
      <c r="B934" s="662" t="s">
        <v>575</v>
      </c>
      <c r="C934" s="663" t="s">
        <v>591</v>
      </c>
      <c r="D934" s="664" t="s">
        <v>4210</v>
      </c>
      <c r="E934" s="663" t="s">
        <v>7644</v>
      </c>
      <c r="F934" s="664" t="s">
        <v>7645</v>
      </c>
      <c r="G934" s="663" t="s">
        <v>7294</v>
      </c>
      <c r="H934" s="663" t="s">
        <v>7295</v>
      </c>
      <c r="I934" s="665">
        <v>15801</v>
      </c>
      <c r="J934" s="665">
        <v>1</v>
      </c>
      <c r="K934" s="666">
        <v>15801</v>
      </c>
    </row>
    <row r="935" spans="1:11" ht="14.4" customHeight="1" x14ac:dyDescent="0.3">
      <c r="A935" s="661" t="s">
        <v>574</v>
      </c>
      <c r="B935" s="662" t="s">
        <v>575</v>
      </c>
      <c r="C935" s="663" t="s">
        <v>591</v>
      </c>
      <c r="D935" s="664" t="s">
        <v>4210</v>
      </c>
      <c r="E935" s="663" t="s">
        <v>7644</v>
      </c>
      <c r="F935" s="664" t="s">
        <v>7645</v>
      </c>
      <c r="G935" s="663" t="s">
        <v>7296</v>
      </c>
      <c r="H935" s="663" t="s">
        <v>7297</v>
      </c>
      <c r="I935" s="665">
        <v>40900</v>
      </c>
      <c r="J935" s="665">
        <v>2</v>
      </c>
      <c r="K935" s="666">
        <v>81800</v>
      </c>
    </row>
    <row r="936" spans="1:11" ht="14.4" customHeight="1" x14ac:dyDescent="0.3">
      <c r="A936" s="661" t="s">
        <v>574</v>
      </c>
      <c r="B936" s="662" t="s">
        <v>575</v>
      </c>
      <c r="C936" s="663" t="s">
        <v>591</v>
      </c>
      <c r="D936" s="664" t="s">
        <v>4210</v>
      </c>
      <c r="E936" s="663" t="s">
        <v>7644</v>
      </c>
      <c r="F936" s="664" t="s">
        <v>7645</v>
      </c>
      <c r="G936" s="663" t="s">
        <v>7298</v>
      </c>
      <c r="H936" s="663" t="s">
        <v>7299</v>
      </c>
      <c r="I936" s="665">
        <v>19170.5</v>
      </c>
      <c r="J936" s="665">
        <v>8</v>
      </c>
      <c r="K936" s="666">
        <v>153364</v>
      </c>
    </row>
    <row r="937" spans="1:11" ht="14.4" customHeight="1" x14ac:dyDescent="0.3">
      <c r="A937" s="661" t="s">
        <v>574</v>
      </c>
      <c r="B937" s="662" t="s">
        <v>575</v>
      </c>
      <c r="C937" s="663" t="s">
        <v>591</v>
      </c>
      <c r="D937" s="664" t="s">
        <v>4210</v>
      </c>
      <c r="E937" s="663" t="s">
        <v>7644</v>
      </c>
      <c r="F937" s="664" t="s">
        <v>7645</v>
      </c>
      <c r="G937" s="663" t="s">
        <v>7300</v>
      </c>
      <c r="H937" s="663" t="s">
        <v>7301</v>
      </c>
      <c r="I937" s="665">
        <v>52300</v>
      </c>
      <c r="J937" s="665">
        <v>5</v>
      </c>
      <c r="K937" s="666">
        <v>261500</v>
      </c>
    </row>
    <row r="938" spans="1:11" ht="14.4" customHeight="1" x14ac:dyDescent="0.3">
      <c r="A938" s="661" t="s">
        <v>574</v>
      </c>
      <c r="B938" s="662" t="s">
        <v>575</v>
      </c>
      <c r="C938" s="663" t="s">
        <v>591</v>
      </c>
      <c r="D938" s="664" t="s">
        <v>4210</v>
      </c>
      <c r="E938" s="663" t="s">
        <v>7644</v>
      </c>
      <c r="F938" s="664" t="s">
        <v>7645</v>
      </c>
      <c r="G938" s="663" t="s">
        <v>7302</v>
      </c>
      <c r="H938" s="663" t="s">
        <v>7303</v>
      </c>
      <c r="I938" s="665">
        <v>15801</v>
      </c>
      <c r="J938" s="665">
        <v>1</v>
      </c>
      <c r="K938" s="666">
        <v>15801</v>
      </c>
    </row>
    <row r="939" spans="1:11" ht="14.4" customHeight="1" x14ac:dyDescent="0.3">
      <c r="A939" s="661" t="s">
        <v>574</v>
      </c>
      <c r="B939" s="662" t="s">
        <v>575</v>
      </c>
      <c r="C939" s="663" t="s">
        <v>591</v>
      </c>
      <c r="D939" s="664" t="s">
        <v>4210</v>
      </c>
      <c r="E939" s="663" t="s">
        <v>7644</v>
      </c>
      <c r="F939" s="664" t="s">
        <v>7645</v>
      </c>
      <c r="G939" s="663" t="s">
        <v>7304</v>
      </c>
      <c r="H939" s="663" t="s">
        <v>7305</v>
      </c>
      <c r="I939" s="665">
        <v>1427.2</v>
      </c>
      <c r="J939" s="665">
        <v>1</v>
      </c>
      <c r="K939" s="666">
        <v>1427.2</v>
      </c>
    </row>
    <row r="940" spans="1:11" ht="14.4" customHeight="1" x14ac:dyDescent="0.3">
      <c r="A940" s="661" t="s">
        <v>574</v>
      </c>
      <c r="B940" s="662" t="s">
        <v>575</v>
      </c>
      <c r="C940" s="663" t="s">
        <v>591</v>
      </c>
      <c r="D940" s="664" t="s">
        <v>4210</v>
      </c>
      <c r="E940" s="663" t="s">
        <v>7644</v>
      </c>
      <c r="F940" s="664" t="s">
        <v>7645</v>
      </c>
      <c r="G940" s="663" t="s">
        <v>7306</v>
      </c>
      <c r="H940" s="663" t="s">
        <v>7307</v>
      </c>
      <c r="I940" s="665">
        <v>1427.28</v>
      </c>
      <c r="J940" s="665">
        <v>6</v>
      </c>
      <c r="K940" s="666">
        <v>8563.68</v>
      </c>
    </row>
    <row r="941" spans="1:11" ht="14.4" customHeight="1" x14ac:dyDescent="0.3">
      <c r="A941" s="661" t="s">
        <v>574</v>
      </c>
      <c r="B941" s="662" t="s">
        <v>575</v>
      </c>
      <c r="C941" s="663" t="s">
        <v>591</v>
      </c>
      <c r="D941" s="664" t="s">
        <v>4210</v>
      </c>
      <c r="E941" s="663" t="s">
        <v>7644</v>
      </c>
      <c r="F941" s="664" t="s">
        <v>7645</v>
      </c>
      <c r="G941" s="663" t="s">
        <v>7308</v>
      </c>
      <c r="H941" s="663" t="s">
        <v>7309</v>
      </c>
      <c r="I941" s="665">
        <v>38630</v>
      </c>
      <c r="J941" s="665">
        <v>5</v>
      </c>
      <c r="K941" s="666">
        <v>193150</v>
      </c>
    </row>
    <row r="942" spans="1:11" ht="14.4" customHeight="1" x14ac:dyDescent="0.3">
      <c r="A942" s="661" t="s">
        <v>574</v>
      </c>
      <c r="B942" s="662" t="s">
        <v>575</v>
      </c>
      <c r="C942" s="663" t="s">
        <v>591</v>
      </c>
      <c r="D942" s="664" t="s">
        <v>4210</v>
      </c>
      <c r="E942" s="663" t="s">
        <v>7644</v>
      </c>
      <c r="F942" s="664" t="s">
        <v>7645</v>
      </c>
      <c r="G942" s="663" t="s">
        <v>7310</v>
      </c>
      <c r="H942" s="663" t="s">
        <v>7311</v>
      </c>
      <c r="I942" s="665">
        <v>38630</v>
      </c>
      <c r="J942" s="665">
        <v>2</v>
      </c>
      <c r="K942" s="666">
        <v>77260</v>
      </c>
    </row>
    <row r="943" spans="1:11" ht="14.4" customHeight="1" x14ac:dyDescent="0.3">
      <c r="A943" s="661" t="s">
        <v>574</v>
      </c>
      <c r="B943" s="662" t="s">
        <v>575</v>
      </c>
      <c r="C943" s="663" t="s">
        <v>591</v>
      </c>
      <c r="D943" s="664" t="s">
        <v>4210</v>
      </c>
      <c r="E943" s="663" t="s">
        <v>7644</v>
      </c>
      <c r="F943" s="664" t="s">
        <v>7645</v>
      </c>
      <c r="G943" s="663" t="s">
        <v>7312</v>
      </c>
      <c r="H943" s="663" t="s">
        <v>7313</v>
      </c>
      <c r="I943" s="665">
        <v>13765.5</v>
      </c>
      <c r="J943" s="665">
        <v>3</v>
      </c>
      <c r="K943" s="666">
        <v>41296.5</v>
      </c>
    </row>
    <row r="944" spans="1:11" ht="14.4" customHeight="1" x14ac:dyDescent="0.3">
      <c r="A944" s="661" t="s">
        <v>574</v>
      </c>
      <c r="B944" s="662" t="s">
        <v>575</v>
      </c>
      <c r="C944" s="663" t="s">
        <v>591</v>
      </c>
      <c r="D944" s="664" t="s">
        <v>4210</v>
      </c>
      <c r="E944" s="663" t="s">
        <v>7644</v>
      </c>
      <c r="F944" s="664" t="s">
        <v>7645</v>
      </c>
      <c r="G944" s="663" t="s">
        <v>7314</v>
      </c>
      <c r="H944" s="663" t="s">
        <v>7315</v>
      </c>
      <c r="I944" s="665">
        <v>52300</v>
      </c>
      <c r="J944" s="665">
        <v>2</v>
      </c>
      <c r="K944" s="666">
        <v>104600</v>
      </c>
    </row>
    <row r="945" spans="1:11" ht="14.4" customHeight="1" x14ac:dyDescent="0.3">
      <c r="A945" s="661" t="s">
        <v>574</v>
      </c>
      <c r="B945" s="662" t="s">
        <v>575</v>
      </c>
      <c r="C945" s="663" t="s">
        <v>591</v>
      </c>
      <c r="D945" s="664" t="s">
        <v>4210</v>
      </c>
      <c r="E945" s="663" t="s">
        <v>7644</v>
      </c>
      <c r="F945" s="664" t="s">
        <v>7645</v>
      </c>
      <c r="G945" s="663" t="s">
        <v>7316</v>
      </c>
      <c r="H945" s="663" t="s">
        <v>7317</v>
      </c>
      <c r="I945" s="665">
        <v>40900</v>
      </c>
      <c r="J945" s="665">
        <v>2</v>
      </c>
      <c r="K945" s="666">
        <v>81800</v>
      </c>
    </row>
    <row r="946" spans="1:11" ht="14.4" customHeight="1" x14ac:dyDescent="0.3">
      <c r="A946" s="661" t="s">
        <v>574</v>
      </c>
      <c r="B946" s="662" t="s">
        <v>575</v>
      </c>
      <c r="C946" s="663" t="s">
        <v>591</v>
      </c>
      <c r="D946" s="664" t="s">
        <v>4210</v>
      </c>
      <c r="E946" s="663" t="s">
        <v>7644</v>
      </c>
      <c r="F946" s="664" t="s">
        <v>7645</v>
      </c>
      <c r="G946" s="663" t="s">
        <v>7318</v>
      </c>
      <c r="H946" s="663" t="s">
        <v>7319</v>
      </c>
      <c r="I946" s="665">
        <v>38630</v>
      </c>
      <c r="J946" s="665">
        <v>1</v>
      </c>
      <c r="K946" s="666">
        <v>38630</v>
      </c>
    </row>
    <row r="947" spans="1:11" ht="14.4" customHeight="1" x14ac:dyDescent="0.3">
      <c r="A947" s="661" t="s">
        <v>574</v>
      </c>
      <c r="B947" s="662" t="s">
        <v>575</v>
      </c>
      <c r="C947" s="663" t="s">
        <v>591</v>
      </c>
      <c r="D947" s="664" t="s">
        <v>4210</v>
      </c>
      <c r="E947" s="663" t="s">
        <v>7644</v>
      </c>
      <c r="F947" s="664" t="s">
        <v>7645</v>
      </c>
      <c r="G947" s="663" t="s">
        <v>7320</v>
      </c>
      <c r="H947" s="663" t="s">
        <v>7321</v>
      </c>
      <c r="I947" s="665">
        <v>52300</v>
      </c>
      <c r="J947" s="665">
        <v>1</v>
      </c>
      <c r="K947" s="666">
        <v>52300</v>
      </c>
    </row>
    <row r="948" spans="1:11" ht="14.4" customHeight="1" x14ac:dyDescent="0.3">
      <c r="A948" s="661" t="s">
        <v>574</v>
      </c>
      <c r="B948" s="662" t="s">
        <v>575</v>
      </c>
      <c r="C948" s="663" t="s">
        <v>591</v>
      </c>
      <c r="D948" s="664" t="s">
        <v>4210</v>
      </c>
      <c r="E948" s="663" t="s">
        <v>7640</v>
      </c>
      <c r="F948" s="664" t="s">
        <v>7641</v>
      </c>
      <c r="G948" s="663" t="s">
        <v>7322</v>
      </c>
      <c r="H948" s="663" t="s">
        <v>7323</v>
      </c>
      <c r="I948" s="665">
        <v>12.77</v>
      </c>
      <c r="J948" s="665">
        <v>5</v>
      </c>
      <c r="K948" s="666">
        <v>63.83</v>
      </c>
    </row>
    <row r="949" spans="1:11" ht="14.4" customHeight="1" x14ac:dyDescent="0.3">
      <c r="A949" s="661" t="s">
        <v>574</v>
      </c>
      <c r="B949" s="662" t="s">
        <v>575</v>
      </c>
      <c r="C949" s="663" t="s">
        <v>591</v>
      </c>
      <c r="D949" s="664" t="s">
        <v>4210</v>
      </c>
      <c r="E949" s="663" t="s">
        <v>7640</v>
      </c>
      <c r="F949" s="664" t="s">
        <v>7641</v>
      </c>
      <c r="G949" s="663" t="s">
        <v>7324</v>
      </c>
      <c r="H949" s="663" t="s">
        <v>7325</v>
      </c>
      <c r="I949" s="665">
        <v>9.32</v>
      </c>
      <c r="J949" s="665">
        <v>5</v>
      </c>
      <c r="K949" s="666">
        <v>46.58</v>
      </c>
    </row>
    <row r="950" spans="1:11" ht="14.4" customHeight="1" x14ac:dyDescent="0.3">
      <c r="A950" s="661" t="s">
        <v>574</v>
      </c>
      <c r="B950" s="662" t="s">
        <v>575</v>
      </c>
      <c r="C950" s="663" t="s">
        <v>591</v>
      </c>
      <c r="D950" s="664" t="s">
        <v>4210</v>
      </c>
      <c r="E950" s="663" t="s">
        <v>7640</v>
      </c>
      <c r="F950" s="664" t="s">
        <v>7641</v>
      </c>
      <c r="G950" s="663" t="s">
        <v>7326</v>
      </c>
      <c r="H950" s="663" t="s">
        <v>7327</v>
      </c>
      <c r="I950" s="665">
        <v>9.32</v>
      </c>
      <c r="J950" s="665">
        <v>5</v>
      </c>
      <c r="K950" s="666">
        <v>46.58</v>
      </c>
    </row>
    <row r="951" spans="1:11" ht="14.4" customHeight="1" x14ac:dyDescent="0.3">
      <c r="A951" s="661" t="s">
        <v>574</v>
      </c>
      <c r="B951" s="662" t="s">
        <v>575</v>
      </c>
      <c r="C951" s="663" t="s">
        <v>591</v>
      </c>
      <c r="D951" s="664" t="s">
        <v>4210</v>
      </c>
      <c r="E951" s="663" t="s">
        <v>7640</v>
      </c>
      <c r="F951" s="664" t="s">
        <v>7641</v>
      </c>
      <c r="G951" s="663" t="s">
        <v>7328</v>
      </c>
      <c r="H951" s="663" t="s">
        <v>7329</v>
      </c>
      <c r="I951" s="665">
        <v>9.32</v>
      </c>
      <c r="J951" s="665">
        <v>5</v>
      </c>
      <c r="K951" s="666">
        <v>46.58</v>
      </c>
    </row>
    <row r="952" spans="1:11" ht="14.4" customHeight="1" x14ac:dyDescent="0.3">
      <c r="A952" s="661" t="s">
        <v>574</v>
      </c>
      <c r="B952" s="662" t="s">
        <v>575</v>
      </c>
      <c r="C952" s="663" t="s">
        <v>591</v>
      </c>
      <c r="D952" s="664" t="s">
        <v>4210</v>
      </c>
      <c r="E952" s="663" t="s">
        <v>7640</v>
      </c>
      <c r="F952" s="664" t="s">
        <v>7641</v>
      </c>
      <c r="G952" s="663" t="s">
        <v>7330</v>
      </c>
      <c r="H952" s="663" t="s">
        <v>7331</v>
      </c>
      <c r="I952" s="665">
        <v>9.32</v>
      </c>
      <c r="J952" s="665">
        <v>5</v>
      </c>
      <c r="K952" s="666">
        <v>46.58</v>
      </c>
    </row>
    <row r="953" spans="1:11" ht="14.4" customHeight="1" x14ac:dyDescent="0.3">
      <c r="A953" s="661" t="s">
        <v>574</v>
      </c>
      <c r="B953" s="662" t="s">
        <v>575</v>
      </c>
      <c r="C953" s="663" t="s">
        <v>591</v>
      </c>
      <c r="D953" s="664" t="s">
        <v>4210</v>
      </c>
      <c r="E953" s="663" t="s">
        <v>7640</v>
      </c>
      <c r="F953" s="664" t="s">
        <v>7641</v>
      </c>
      <c r="G953" s="663" t="s">
        <v>7332</v>
      </c>
      <c r="H953" s="663" t="s">
        <v>7333</v>
      </c>
      <c r="I953" s="665">
        <v>1169.2999999999997</v>
      </c>
      <c r="J953" s="665">
        <v>180</v>
      </c>
      <c r="K953" s="666">
        <v>210473.21000000002</v>
      </c>
    </row>
    <row r="954" spans="1:11" ht="14.4" customHeight="1" x14ac:dyDescent="0.3">
      <c r="A954" s="661" t="s">
        <v>574</v>
      </c>
      <c r="B954" s="662" t="s">
        <v>575</v>
      </c>
      <c r="C954" s="663" t="s">
        <v>591</v>
      </c>
      <c r="D954" s="664" t="s">
        <v>4210</v>
      </c>
      <c r="E954" s="663" t="s">
        <v>7640</v>
      </c>
      <c r="F954" s="664" t="s">
        <v>7641</v>
      </c>
      <c r="G954" s="663" t="s">
        <v>6787</v>
      </c>
      <c r="H954" s="663" t="s">
        <v>6788</v>
      </c>
      <c r="I954" s="665">
        <v>1186.6440000000002</v>
      </c>
      <c r="J954" s="665">
        <v>50</v>
      </c>
      <c r="K954" s="666">
        <v>59332.28</v>
      </c>
    </row>
    <row r="955" spans="1:11" ht="14.4" customHeight="1" x14ac:dyDescent="0.3">
      <c r="A955" s="661" t="s">
        <v>574</v>
      </c>
      <c r="B955" s="662" t="s">
        <v>575</v>
      </c>
      <c r="C955" s="663" t="s">
        <v>591</v>
      </c>
      <c r="D955" s="664" t="s">
        <v>4210</v>
      </c>
      <c r="E955" s="663" t="s">
        <v>7640</v>
      </c>
      <c r="F955" s="664" t="s">
        <v>7641</v>
      </c>
      <c r="G955" s="663" t="s">
        <v>7334</v>
      </c>
      <c r="H955" s="663" t="s">
        <v>7335</v>
      </c>
      <c r="I955" s="665">
        <v>25299.99666666667</v>
      </c>
      <c r="J955" s="665">
        <v>3</v>
      </c>
      <c r="K955" s="666">
        <v>75899.990000000005</v>
      </c>
    </row>
    <row r="956" spans="1:11" ht="14.4" customHeight="1" x14ac:dyDescent="0.3">
      <c r="A956" s="661" t="s">
        <v>574</v>
      </c>
      <c r="B956" s="662" t="s">
        <v>575</v>
      </c>
      <c r="C956" s="663" t="s">
        <v>591</v>
      </c>
      <c r="D956" s="664" t="s">
        <v>4210</v>
      </c>
      <c r="E956" s="663" t="s">
        <v>7640</v>
      </c>
      <c r="F956" s="664" t="s">
        <v>7641</v>
      </c>
      <c r="G956" s="663" t="s">
        <v>7334</v>
      </c>
      <c r="H956" s="663" t="s">
        <v>7336</v>
      </c>
      <c r="I956" s="665">
        <v>25300</v>
      </c>
      <c r="J956" s="665">
        <v>3</v>
      </c>
      <c r="K956" s="666">
        <v>75900</v>
      </c>
    </row>
    <row r="957" spans="1:11" ht="14.4" customHeight="1" x14ac:dyDescent="0.3">
      <c r="A957" s="661" t="s">
        <v>574</v>
      </c>
      <c r="B957" s="662" t="s">
        <v>575</v>
      </c>
      <c r="C957" s="663" t="s">
        <v>591</v>
      </c>
      <c r="D957" s="664" t="s">
        <v>4210</v>
      </c>
      <c r="E957" s="663" t="s">
        <v>7640</v>
      </c>
      <c r="F957" s="664" t="s">
        <v>7641</v>
      </c>
      <c r="G957" s="663" t="s">
        <v>6789</v>
      </c>
      <c r="H957" s="663" t="s">
        <v>6790</v>
      </c>
      <c r="I957" s="665">
        <v>1188</v>
      </c>
      <c r="J957" s="665">
        <v>290</v>
      </c>
      <c r="K957" s="666">
        <v>344520.65</v>
      </c>
    </row>
    <row r="958" spans="1:11" ht="14.4" customHeight="1" x14ac:dyDescent="0.3">
      <c r="A958" s="661" t="s">
        <v>574</v>
      </c>
      <c r="B958" s="662" t="s">
        <v>575</v>
      </c>
      <c r="C958" s="663" t="s">
        <v>591</v>
      </c>
      <c r="D958" s="664" t="s">
        <v>4210</v>
      </c>
      <c r="E958" s="663" t="s">
        <v>7640</v>
      </c>
      <c r="F958" s="664" t="s">
        <v>7641</v>
      </c>
      <c r="G958" s="663" t="s">
        <v>6789</v>
      </c>
      <c r="H958" s="663" t="s">
        <v>7337</v>
      </c>
      <c r="I958" s="665">
        <v>1188</v>
      </c>
      <c r="J958" s="665">
        <v>250</v>
      </c>
      <c r="K958" s="666">
        <v>297000.55</v>
      </c>
    </row>
    <row r="959" spans="1:11" ht="14.4" customHeight="1" x14ac:dyDescent="0.3">
      <c r="A959" s="661" t="s">
        <v>574</v>
      </c>
      <c r="B959" s="662" t="s">
        <v>575</v>
      </c>
      <c r="C959" s="663" t="s">
        <v>591</v>
      </c>
      <c r="D959" s="664" t="s">
        <v>4210</v>
      </c>
      <c r="E959" s="663" t="s">
        <v>7640</v>
      </c>
      <c r="F959" s="664" t="s">
        <v>7641</v>
      </c>
      <c r="G959" s="663" t="s">
        <v>6791</v>
      </c>
      <c r="H959" s="663" t="s">
        <v>6792</v>
      </c>
      <c r="I959" s="665">
        <v>319.91000000000003</v>
      </c>
      <c r="J959" s="665">
        <v>100</v>
      </c>
      <c r="K959" s="666">
        <v>31991.119999999995</v>
      </c>
    </row>
    <row r="960" spans="1:11" ht="14.4" customHeight="1" x14ac:dyDescent="0.3">
      <c r="A960" s="661" t="s">
        <v>574</v>
      </c>
      <c r="B960" s="662" t="s">
        <v>575</v>
      </c>
      <c r="C960" s="663" t="s">
        <v>591</v>
      </c>
      <c r="D960" s="664" t="s">
        <v>4210</v>
      </c>
      <c r="E960" s="663" t="s">
        <v>7640</v>
      </c>
      <c r="F960" s="664" t="s">
        <v>7641</v>
      </c>
      <c r="G960" s="663" t="s">
        <v>7338</v>
      </c>
      <c r="H960" s="663" t="s">
        <v>7339</v>
      </c>
      <c r="I960" s="665">
        <v>14.38</v>
      </c>
      <c r="J960" s="665">
        <v>5</v>
      </c>
      <c r="K960" s="666">
        <v>71.88</v>
      </c>
    </row>
    <row r="961" spans="1:11" ht="14.4" customHeight="1" x14ac:dyDescent="0.3">
      <c r="A961" s="661" t="s">
        <v>574</v>
      </c>
      <c r="B961" s="662" t="s">
        <v>575</v>
      </c>
      <c r="C961" s="663" t="s">
        <v>591</v>
      </c>
      <c r="D961" s="664" t="s">
        <v>4210</v>
      </c>
      <c r="E961" s="663" t="s">
        <v>7640</v>
      </c>
      <c r="F961" s="664" t="s">
        <v>7641</v>
      </c>
      <c r="G961" s="663" t="s">
        <v>7340</v>
      </c>
      <c r="H961" s="663" t="s">
        <v>7341</v>
      </c>
      <c r="I961" s="665">
        <v>18988.365882352944</v>
      </c>
      <c r="J961" s="665">
        <v>26</v>
      </c>
      <c r="K961" s="666">
        <v>493981.97000000009</v>
      </c>
    </row>
    <row r="962" spans="1:11" ht="14.4" customHeight="1" x14ac:dyDescent="0.3">
      <c r="A962" s="661" t="s">
        <v>574</v>
      </c>
      <c r="B962" s="662" t="s">
        <v>575</v>
      </c>
      <c r="C962" s="663" t="s">
        <v>591</v>
      </c>
      <c r="D962" s="664" t="s">
        <v>4210</v>
      </c>
      <c r="E962" s="663" t="s">
        <v>7640</v>
      </c>
      <c r="F962" s="664" t="s">
        <v>7641</v>
      </c>
      <c r="G962" s="663" t="s">
        <v>7342</v>
      </c>
      <c r="H962" s="663" t="s">
        <v>7343</v>
      </c>
      <c r="I962" s="665">
        <v>4600</v>
      </c>
      <c r="J962" s="665">
        <v>60</v>
      </c>
      <c r="K962" s="666">
        <v>276000</v>
      </c>
    </row>
    <row r="963" spans="1:11" ht="14.4" customHeight="1" x14ac:dyDescent="0.3">
      <c r="A963" s="661" t="s">
        <v>574</v>
      </c>
      <c r="B963" s="662" t="s">
        <v>575</v>
      </c>
      <c r="C963" s="663" t="s">
        <v>591</v>
      </c>
      <c r="D963" s="664" t="s">
        <v>4210</v>
      </c>
      <c r="E963" s="663" t="s">
        <v>7640</v>
      </c>
      <c r="F963" s="664" t="s">
        <v>7641</v>
      </c>
      <c r="G963" s="663" t="s">
        <v>7344</v>
      </c>
      <c r="H963" s="663" t="s">
        <v>7345</v>
      </c>
      <c r="I963" s="665">
        <v>1169.3</v>
      </c>
      <c r="J963" s="665">
        <v>25</v>
      </c>
      <c r="K963" s="666">
        <v>29232.399999999998</v>
      </c>
    </row>
    <row r="964" spans="1:11" ht="14.4" customHeight="1" x14ac:dyDescent="0.3">
      <c r="A964" s="661" t="s">
        <v>574</v>
      </c>
      <c r="B964" s="662" t="s">
        <v>575</v>
      </c>
      <c r="C964" s="663" t="s">
        <v>591</v>
      </c>
      <c r="D964" s="664" t="s">
        <v>4210</v>
      </c>
      <c r="E964" s="663" t="s">
        <v>7640</v>
      </c>
      <c r="F964" s="664" t="s">
        <v>7641</v>
      </c>
      <c r="G964" s="663" t="s">
        <v>7346</v>
      </c>
      <c r="H964" s="663" t="s">
        <v>7347</v>
      </c>
      <c r="I964" s="665">
        <v>1169.2959999999998</v>
      </c>
      <c r="J964" s="665">
        <v>80</v>
      </c>
      <c r="K964" s="666">
        <v>93543.619999999981</v>
      </c>
    </row>
    <row r="965" spans="1:11" ht="14.4" customHeight="1" x14ac:dyDescent="0.3">
      <c r="A965" s="661" t="s">
        <v>574</v>
      </c>
      <c r="B965" s="662" t="s">
        <v>575</v>
      </c>
      <c r="C965" s="663" t="s">
        <v>591</v>
      </c>
      <c r="D965" s="664" t="s">
        <v>4210</v>
      </c>
      <c r="E965" s="663" t="s">
        <v>7640</v>
      </c>
      <c r="F965" s="664" t="s">
        <v>7641</v>
      </c>
      <c r="G965" s="663" t="s">
        <v>6798</v>
      </c>
      <c r="H965" s="663" t="s">
        <v>7348</v>
      </c>
      <c r="I965" s="665">
        <v>1285.02</v>
      </c>
      <c r="J965" s="665">
        <v>60</v>
      </c>
      <c r="K965" s="666">
        <v>77101.2</v>
      </c>
    </row>
    <row r="966" spans="1:11" ht="14.4" customHeight="1" x14ac:dyDescent="0.3">
      <c r="A966" s="661" t="s">
        <v>574</v>
      </c>
      <c r="B966" s="662" t="s">
        <v>575</v>
      </c>
      <c r="C966" s="663" t="s">
        <v>591</v>
      </c>
      <c r="D966" s="664" t="s">
        <v>4210</v>
      </c>
      <c r="E966" s="663" t="s">
        <v>7640</v>
      </c>
      <c r="F966" s="664" t="s">
        <v>7641</v>
      </c>
      <c r="G966" s="663" t="s">
        <v>6798</v>
      </c>
      <c r="H966" s="663" t="s">
        <v>6799</v>
      </c>
      <c r="I966" s="665">
        <v>1285.0200000000002</v>
      </c>
      <c r="J966" s="665">
        <v>70</v>
      </c>
      <c r="K966" s="666">
        <v>89951.400000000009</v>
      </c>
    </row>
    <row r="967" spans="1:11" ht="14.4" customHeight="1" x14ac:dyDescent="0.3">
      <c r="A967" s="661" t="s">
        <v>574</v>
      </c>
      <c r="B967" s="662" t="s">
        <v>575</v>
      </c>
      <c r="C967" s="663" t="s">
        <v>591</v>
      </c>
      <c r="D967" s="664" t="s">
        <v>4210</v>
      </c>
      <c r="E967" s="663" t="s">
        <v>7640</v>
      </c>
      <c r="F967" s="664" t="s">
        <v>7641</v>
      </c>
      <c r="G967" s="663" t="s">
        <v>7349</v>
      </c>
      <c r="H967" s="663" t="s">
        <v>7350</v>
      </c>
      <c r="I967" s="665">
        <v>39697.910000000018</v>
      </c>
      <c r="J967" s="665">
        <v>14</v>
      </c>
      <c r="K967" s="666">
        <v>555770.74000000022</v>
      </c>
    </row>
    <row r="968" spans="1:11" ht="14.4" customHeight="1" x14ac:dyDescent="0.3">
      <c r="A968" s="661" t="s">
        <v>574</v>
      </c>
      <c r="B968" s="662" t="s">
        <v>575</v>
      </c>
      <c r="C968" s="663" t="s">
        <v>591</v>
      </c>
      <c r="D968" s="664" t="s">
        <v>4210</v>
      </c>
      <c r="E968" s="663" t="s">
        <v>7640</v>
      </c>
      <c r="F968" s="664" t="s">
        <v>7641</v>
      </c>
      <c r="G968" s="663" t="s">
        <v>6807</v>
      </c>
      <c r="H968" s="663" t="s">
        <v>6808</v>
      </c>
      <c r="I968" s="665">
        <v>2502.8249999999998</v>
      </c>
      <c r="J968" s="665">
        <v>5</v>
      </c>
      <c r="K968" s="666">
        <v>12514.13</v>
      </c>
    </row>
    <row r="969" spans="1:11" ht="14.4" customHeight="1" x14ac:dyDescent="0.3">
      <c r="A969" s="661" t="s">
        <v>574</v>
      </c>
      <c r="B969" s="662" t="s">
        <v>575</v>
      </c>
      <c r="C969" s="663" t="s">
        <v>591</v>
      </c>
      <c r="D969" s="664" t="s">
        <v>4210</v>
      </c>
      <c r="E969" s="663" t="s">
        <v>7640</v>
      </c>
      <c r="F969" s="664" t="s">
        <v>7641</v>
      </c>
      <c r="G969" s="663" t="s">
        <v>6809</v>
      </c>
      <c r="H969" s="663" t="s">
        <v>6810</v>
      </c>
      <c r="I969" s="665">
        <v>414.55</v>
      </c>
      <c r="J969" s="665">
        <v>5</v>
      </c>
      <c r="K969" s="666">
        <v>2072.73</v>
      </c>
    </row>
    <row r="970" spans="1:11" ht="14.4" customHeight="1" x14ac:dyDescent="0.3">
      <c r="A970" s="661" t="s">
        <v>574</v>
      </c>
      <c r="B970" s="662" t="s">
        <v>575</v>
      </c>
      <c r="C970" s="663" t="s">
        <v>591</v>
      </c>
      <c r="D970" s="664" t="s">
        <v>4210</v>
      </c>
      <c r="E970" s="663" t="s">
        <v>7640</v>
      </c>
      <c r="F970" s="664" t="s">
        <v>7641</v>
      </c>
      <c r="G970" s="663" t="s">
        <v>6809</v>
      </c>
      <c r="H970" s="663" t="s">
        <v>6811</v>
      </c>
      <c r="I970" s="665">
        <v>414.55</v>
      </c>
      <c r="J970" s="665">
        <v>15</v>
      </c>
      <c r="K970" s="666">
        <v>6218.21</v>
      </c>
    </row>
    <row r="971" spans="1:11" ht="14.4" customHeight="1" x14ac:dyDescent="0.3">
      <c r="A971" s="661" t="s">
        <v>574</v>
      </c>
      <c r="B971" s="662" t="s">
        <v>575</v>
      </c>
      <c r="C971" s="663" t="s">
        <v>591</v>
      </c>
      <c r="D971" s="664" t="s">
        <v>4210</v>
      </c>
      <c r="E971" s="663" t="s">
        <v>7640</v>
      </c>
      <c r="F971" s="664" t="s">
        <v>7641</v>
      </c>
      <c r="G971" s="663" t="s">
        <v>7351</v>
      </c>
      <c r="H971" s="663" t="s">
        <v>7352</v>
      </c>
      <c r="I971" s="665">
        <v>133400</v>
      </c>
      <c r="J971" s="665">
        <v>2</v>
      </c>
      <c r="K971" s="666">
        <v>266800</v>
      </c>
    </row>
    <row r="972" spans="1:11" ht="14.4" customHeight="1" x14ac:dyDescent="0.3">
      <c r="A972" s="661" t="s">
        <v>574</v>
      </c>
      <c r="B972" s="662" t="s">
        <v>575</v>
      </c>
      <c r="C972" s="663" t="s">
        <v>591</v>
      </c>
      <c r="D972" s="664" t="s">
        <v>4210</v>
      </c>
      <c r="E972" s="663" t="s">
        <v>7640</v>
      </c>
      <c r="F972" s="664" t="s">
        <v>7641</v>
      </c>
      <c r="G972" s="663" t="s">
        <v>7353</v>
      </c>
      <c r="H972" s="663" t="s">
        <v>7354</v>
      </c>
      <c r="I972" s="665">
        <v>106.48</v>
      </c>
      <c r="J972" s="665">
        <v>25</v>
      </c>
      <c r="K972" s="666">
        <v>2662.01</v>
      </c>
    </row>
    <row r="973" spans="1:11" ht="14.4" customHeight="1" x14ac:dyDescent="0.3">
      <c r="A973" s="661" t="s">
        <v>574</v>
      </c>
      <c r="B973" s="662" t="s">
        <v>575</v>
      </c>
      <c r="C973" s="663" t="s">
        <v>591</v>
      </c>
      <c r="D973" s="664" t="s">
        <v>4210</v>
      </c>
      <c r="E973" s="663" t="s">
        <v>7640</v>
      </c>
      <c r="F973" s="664" t="s">
        <v>7641</v>
      </c>
      <c r="G973" s="663" t="s">
        <v>7355</v>
      </c>
      <c r="H973" s="663" t="s">
        <v>7356</v>
      </c>
      <c r="I973" s="665">
        <v>106.48</v>
      </c>
      <c r="J973" s="665">
        <v>25</v>
      </c>
      <c r="K973" s="666">
        <v>2662.01</v>
      </c>
    </row>
    <row r="974" spans="1:11" ht="14.4" customHeight="1" x14ac:dyDescent="0.3">
      <c r="A974" s="661" t="s">
        <v>574</v>
      </c>
      <c r="B974" s="662" t="s">
        <v>575</v>
      </c>
      <c r="C974" s="663" t="s">
        <v>591</v>
      </c>
      <c r="D974" s="664" t="s">
        <v>4210</v>
      </c>
      <c r="E974" s="663" t="s">
        <v>7640</v>
      </c>
      <c r="F974" s="664" t="s">
        <v>7641</v>
      </c>
      <c r="G974" s="663" t="s">
        <v>7357</v>
      </c>
      <c r="H974" s="663" t="s">
        <v>7358</v>
      </c>
      <c r="I974" s="665">
        <v>44892.55</v>
      </c>
      <c r="J974" s="665">
        <v>1</v>
      </c>
      <c r="K974" s="666">
        <v>44892.55</v>
      </c>
    </row>
    <row r="975" spans="1:11" ht="14.4" customHeight="1" x14ac:dyDescent="0.3">
      <c r="A975" s="661" t="s">
        <v>574</v>
      </c>
      <c r="B975" s="662" t="s">
        <v>575</v>
      </c>
      <c r="C975" s="663" t="s">
        <v>591</v>
      </c>
      <c r="D975" s="664" t="s">
        <v>4210</v>
      </c>
      <c r="E975" s="663" t="s">
        <v>7640</v>
      </c>
      <c r="F975" s="664" t="s">
        <v>7641</v>
      </c>
      <c r="G975" s="663" t="s">
        <v>7359</v>
      </c>
      <c r="H975" s="663" t="s">
        <v>7360</v>
      </c>
      <c r="I975" s="665">
        <v>106.48</v>
      </c>
      <c r="J975" s="665">
        <v>25</v>
      </c>
      <c r="K975" s="666">
        <v>2662</v>
      </c>
    </row>
    <row r="976" spans="1:11" ht="14.4" customHeight="1" x14ac:dyDescent="0.3">
      <c r="A976" s="661" t="s">
        <v>574</v>
      </c>
      <c r="B976" s="662" t="s">
        <v>575</v>
      </c>
      <c r="C976" s="663" t="s">
        <v>591</v>
      </c>
      <c r="D976" s="664" t="s">
        <v>4210</v>
      </c>
      <c r="E976" s="663" t="s">
        <v>7640</v>
      </c>
      <c r="F976" s="664" t="s">
        <v>7641</v>
      </c>
      <c r="G976" s="663" t="s">
        <v>7361</v>
      </c>
      <c r="H976" s="663" t="s">
        <v>7362</v>
      </c>
      <c r="I976" s="665">
        <v>25300</v>
      </c>
      <c r="J976" s="665">
        <v>1</v>
      </c>
      <c r="K976" s="666">
        <v>25300</v>
      </c>
    </row>
    <row r="977" spans="1:11" ht="14.4" customHeight="1" x14ac:dyDescent="0.3">
      <c r="A977" s="661" t="s">
        <v>574</v>
      </c>
      <c r="B977" s="662" t="s">
        <v>575</v>
      </c>
      <c r="C977" s="663" t="s">
        <v>591</v>
      </c>
      <c r="D977" s="664" t="s">
        <v>4210</v>
      </c>
      <c r="E977" s="663" t="s">
        <v>7640</v>
      </c>
      <c r="F977" s="664" t="s">
        <v>7641</v>
      </c>
      <c r="G977" s="663" t="s">
        <v>7363</v>
      </c>
      <c r="H977" s="663" t="s">
        <v>7364</v>
      </c>
      <c r="I977" s="665">
        <v>1962.62</v>
      </c>
      <c r="J977" s="665">
        <v>1</v>
      </c>
      <c r="K977" s="666">
        <v>1962.62</v>
      </c>
    </row>
    <row r="978" spans="1:11" ht="14.4" customHeight="1" x14ac:dyDescent="0.3">
      <c r="A978" s="661" t="s">
        <v>574</v>
      </c>
      <c r="B978" s="662" t="s">
        <v>575</v>
      </c>
      <c r="C978" s="663" t="s">
        <v>591</v>
      </c>
      <c r="D978" s="664" t="s">
        <v>4210</v>
      </c>
      <c r="E978" s="663" t="s">
        <v>7640</v>
      </c>
      <c r="F978" s="664" t="s">
        <v>7641</v>
      </c>
      <c r="G978" s="663" t="s">
        <v>7365</v>
      </c>
      <c r="H978" s="663" t="s">
        <v>7366</v>
      </c>
      <c r="I978" s="665">
        <v>1962.62</v>
      </c>
      <c r="J978" s="665">
        <v>1</v>
      </c>
      <c r="K978" s="666">
        <v>1962.62</v>
      </c>
    </row>
    <row r="979" spans="1:11" ht="14.4" customHeight="1" x14ac:dyDescent="0.3">
      <c r="A979" s="661" t="s">
        <v>574</v>
      </c>
      <c r="B979" s="662" t="s">
        <v>575</v>
      </c>
      <c r="C979" s="663" t="s">
        <v>591</v>
      </c>
      <c r="D979" s="664" t="s">
        <v>4210</v>
      </c>
      <c r="E979" s="663" t="s">
        <v>7640</v>
      </c>
      <c r="F979" s="664" t="s">
        <v>7641</v>
      </c>
      <c r="G979" s="663" t="s">
        <v>7367</v>
      </c>
      <c r="H979" s="663" t="s">
        <v>7368</v>
      </c>
      <c r="I979" s="665">
        <v>350.26</v>
      </c>
      <c r="J979" s="665">
        <v>20</v>
      </c>
      <c r="K979" s="666">
        <v>7005.17</v>
      </c>
    </row>
    <row r="980" spans="1:11" ht="14.4" customHeight="1" x14ac:dyDescent="0.3">
      <c r="A980" s="661" t="s">
        <v>574</v>
      </c>
      <c r="B980" s="662" t="s">
        <v>575</v>
      </c>
      <c r="C980" s="663" t="s">
        <v>591</v>
      </c>
      <c r="D980" s="664" t="s">
        <v>4210</v>
      </c>
      <c r="E980" s="663" t="s">
        <v>7646</v>
      </c>
      <c r="F980" s="664" t="s">
        <v>7647</v>
      </c>
      <c r="G980" s="663" t="s">
        <v>7369</v>
      </c>
      <c r="H980" s="663" t="s">
        <v>7370</v>
      </c>
      <c r="I980" s="665">
        <v>3062.0866666666666</v>
      </c>
      <c r="J980" s="665">
        <v>18</v>
      </c>
      <c r="K980" s="666">
        <v>55117.569999999992</v>
      </c>
    </row>
    <row r="981" spans="1:11" ht="14.4" customHeight="1" x14ac:dyDescent="0.3">
      <c r="A981" s="661" t="s">
        <v>574</v>
      </c>
      <c r="B981" s="662" t="s">
        <v>575</v>
      </c>
      <c r="C981" s="663" t="s">
        <v>591</v>
      </c>
      <c r="D981" s="664" t="s">
        <v>4210</v>
      </c>
      <c r="E981" s="663" t="s">
        <v>7646</v>
      </c>
      <c r="F981" s="664" t="s">
        <v>7647</v>
      </c>
      <c r="G981" s="663" t="s">
        <v>7371</v>
      </c>
      <c r="H981" s="663" t="s">
        <v>7372</v>
      </c>
      <c r="I981" s="665">
        <v>2543.9899999999998</v>
      </c>
      <c r="J981" s="665">
        <v>6</v>
      </c>
      <c r="K981" s="666">
        <v>15263.97</v>
      </c>
    </row>
    <row r="982" spans="1:11" ht="14.4" customHeight="1" x14ac:dyDescent="0.3">
      <c r="A982" s="661" t="s">
        <v>574</v>
      </c>
      <c r="B982" s="662" t="s">
        <v>575</v>
      </c>
      <c r="C982" s="663" t="s">
        <v>591</v>
      </c>
      <c r="D982" s="664" t="s">
        <v>4210</v>
      </c>
      <c r="E982" s="663" t="s">
        <v>7628</v>
      </c>
      <c r="F982" s="664" t="s">
        <v>7629</v>
      </c>
      <c r="G982" s="663" t="s">
        <v>6452</v>
      </c>
      <c r="H982" s="663" t="s">
        <v>6453</v>
      </c>
      <c r="I982" s="665">
        <v>8.17</v>
      </c>
      <c r="J982" s="665">
        <v>1300</v>
      </c>
      <c r="K982" s="666">
        <v>10621</v>
      </c>
    </row>
    <row r="983" spans="1:11" ht="14.4" customHeight="1" x14ac:dyDescent="0.3">
      <c r="A983" s="661" t="s">
        <v>574</v>
      </c>
      <c r="B983" s="662" t="s">
        <v>575</v>
      </c>
      <c r="C983" s="663" t="s">
        <v>591</v>
      </c>
      <c r="D983" s="664" t="s">
        <v>4210</v>
      </c>
      <c r="E983" s="663" t="s">
        <v>7628</v>
      </c>
      <c r="F983" s="664" t="s">
        <v>7629</v>
      </c>
      <c r="G983" s="663" t="s">
        <v>6454</v>
      </c>
      <c r="H983" s="663" t="s">
        <v>6455</v>
      </c>
      <c r="I983" s="665">
        <v>150.00076923076924</v>
      </c>
      <c r="J983" s="665">
        <v>620</v>
      </c>
      <c r="K983" s="666">
        <v>93001.44</v>
      </c>
    </row>
    <row r="984" spans="1:11" ht="14.4" customHeight="1" x14ac:dyDescent="0.3">
      <c r="A984" s="661" t="s">
        <v>574</v>
      </c>
      <c r="B984" s="662" t="s">
        <v>575</v>
      </c>
      <c r="C984" s="663" t="s">
        <v>591</v>
      </c>
      <c r="D984" s="664" t="s">
        <v>4210</v>
      </c>
      <c r="E984" s="663" t="s">
        <v>7628</v>
      </c>
      <c r="F984" s="664" t="s">
        <v>7629</v>
      </c>
      <c r="G984" s="663" t="s">
        <v>6456</v>
      </c>
      <c r="H984" s="663" t="s">
        <v>6457</v>
      </c>
      <c r="I984" s="665">
        <v>12.722499999999998</v>
      </c>
      <c r="J984" s="665">
        <v>301</v>
      </c>
      <c r="K984" s="666">
        <v>3831.7</v>
      </c>
    </row>
    <row r="985" spans="1:11" ht="14.4" customHeight="1" x14ac:dyDescent="0.3">
      <c r="A985" s="661" t="s">
        <v>574</v>
      </c>
      <c r="B985" s="662" t="s">
        <v>575</v>
      </c>
      <c r="C985" s="663" t="s">
        <v>591</v>
      </c>
      <c r="D985" s="664" t="s">
        <v>4210</v>
      </c>
      <c r="E985" s="663" t="s">
        <v>7628</v>
      </c>
      <c r="F985" s="664" t="s">
        <v>7629</v>
      </c>
      <c r="G985" s="663" t="s">
        <v>6456</v>
      </c>
      <c r="H985" s="663" t="s">
        <v>6458</v>
      </c>
      <c r="I985" s="665">
        <v>12.703333333333333</v>
      </c>
      <c r="J985" s="665">
        <v>300</v>
      </c>
      <c r="K985" s="666">
        <v>3811</v>
      </c>
    </row>
    <row r="986" spans="1:11" ht="14.4" customHeight="1" x14ac:dyDescent="0.3">
      <c r="A986" s="661" t="s">
        <v>574</v>
      </c>
      <c r="B986" s="662" t="s">
        <v>575</v>
      </c>
      <c r="C986" s="663" t="s">
        <v>591</v>
      </c>
      <c r="D986" s="664" t="s">
        <v>4210</v>
      </c>
      <c r="E986" s="663" t="s">
        <v>7628</v>
      </c>
      <c r="F986" s="664" t="s">
        <v>7629</v>
      </c>
      <c r="G986" s="663" t="s">
        <v>7001</v>
      </c>
      <c r="H986" s="663" t="s">
        <v>7373</v>
      </c>
      <c r="I986" s="665">
        <v>793.93</v>
      </c>
      <c r="J986" s="665">
        <v>100</v>
      </c>
      <c r="K986" s="666">
        <v>79392.930000000008</v>
      </c>
    </row>
    <row r="987" spans="1:11" ht="14.4" customHeight="1" x14ac:dyDescent="0.3">
      <c r="A987" s="661" t="s">
        <v>574</v>
      </c>
      <c r="B987" s="662" t="s">
        <v>575</v>
      </c>
      <c r="C987" s="663" t="s">
        <v>591</v>
      </c>
      <c r="D987" s="664" t="s">
        <v>4210</v>
      </c>
      <c r="E987" s="663" t="s">
        <v>7628</v>
      </c>
      <c r="F987" s="664" t="s">
        <v>7629</v>
      </c>
      <c r="G987" s="663" t="s">
        <v>7001</v>
      </c>
      <c r="H987" s="663" t="s">
        <v>7374</v>
      </c>
      <c r="I987" s="665">
        <v>793.93</v>
      </c>
      <c r="J987" s="665">
        <v>110</v>
      </c>
      <c r="K987" s="666">
        <v>87332.24</v>
      </c>
    </row>
    <row r="988" spans="1:11" ht="14.4" customHeight="1" x14ac:dyDescent="0.3">
      <c r="A988" s="661" t="s">
        <v>574</v>
      </c>
      <c r="B988" s="662" t="s">
        <v>575</v>
      </c>
      <c r="C988" s="663" t="s">
        <v>591</v>
      </c>
      <c r="D988" s="664" t="s">
        <v>4210</v>
      </c>
      <c r="E988" s="663" t="s">
        <v>7628</v>
      </c>
      <c r="F988" s="664" t="s">
        <v>7629</v>
      </c>
      <c r="G988" s="663" t="s">
        <v>7001</v>
      </c>
      <c r="H988" s="663" t="s">
        <v>7375</v>
      </c>
      <c r="I988" s="665">
        <v>822.79999999999984</v>
      </c>
      <c r="J988" s="665">
        <v>80</v>
      </c>
      <c r="K988" s="666">
        <v>65824</v>
      </c>
    </row>
    <row r="989" spans="1:11" ht="14.4" customHeight="1" x14ac:dyDescent="0.3">
      <c r="A989" s="661" t="s">
        <v>574</v>
      </c>
      <c r="B989" s="662" t="s">
        <v>575</v>
      </c>
      <c r="C989" s="663" t="s">
        <v>591</v>
      </c>
      <c r="D989" s="664" t="s">
        <v>4210</v>
      </c>
      <c r="E989" s="663" t="s">
        <v>7628</v>
      </c>
      <c r="F989" s="664" t="s">
        <v>7629</v>
      </c>
      <c r="G989" s="663" t="s">
        <v>7376</v>
      </c>
      <c r="H989" s="663" t="s">
        <v>7377</v>
      </c>
      <c r="I989" s="665">
        <v>60.5</v>
      </c>
      <c r="J989" s="665">
        <v>300</v>
      </c>
      <c r="K989" s="666">
        <v>18150</v>
      </c>
    </row>
    <row r="990" spans="1:11" ht="14.4" customHeight="1" x14ac:dyDescent="0.3">
      <c r="A990" s="661" t="s">
        <v>574</v>
      </c>
      <c r="B990" s="662" t="s">
        <v>575</v>
      </c>
      <c r="C990" s="663" t="s">
        <v>591</v>
      </c>
      <c r="D990" s="664" t="s">
        <v>4210</v>
      </c>
      <c r="E990" s="663" t="s">
        <v>7628</v>
      </c>
      <c r="F990" s="664" t="s">
        <v>7629</v>
      </c>
      <c r="G990" s="663" t="s">
        <v>7378</v>
      </c>
      <c r="H990" s="663" t="s">
        <v>7379</v>
      </c>
      <c r="I990" s="665">
        <v>1010.35</v>
      </c>
      <c r="J990" s="665">
        <v>15</v>
      </c>
      <c r="K990" s="666">
        <v>15155.25</v>
      </c>
    </row>
    <row r="991" spans="1:11" ht="14.4" customHeight="1" x14ac:dyDescent="0.3">
      <c r="A991" s="661" t="s">
        <v>574</v>
      </c>
      <c r="B991" s="662" t="s">
        <v>575</v>
      </c>
      <c r="C991" s="663" t="s">
        <v>591</v>
      </c>
      <c r="D991" s="664" t="s">
        <v>4210</v>
      </c>
      <c r="E991" s="663" t="s">
        <v>7628</v>
      </c>
      <c r="F991" s="664" t="s">
        <v>7629</v>
      </c>
      <c r="G991" s="663" t="s">
        <v>7378</v>
      </c>
      <c r="H991" s="663" t="s">
        <v>7380</v>
      </c>
      <c r="I991" s="665">
        <v>1010.35</v>
      </c>
      <c r="J991" s="665">
        <v>5</v>
      </c>
      <c r="K991" s="666">
        <v>5051.75</v>
      </c>
    </row>
    <row r="992" spans="1:11" ht="14.4" customHeight="1" x14ac:dyDescent="0.3">
      <c r="A992" s="661" t="s">
        <v>574</v>
      </c>
      <c r="B992" s="662" t="s">
        <v>575</v>
      </c>
      <c r="C992" s="663" t="s">
        <v>591</v>
      </c>
      <c r="D992" s="664" t="s">
        <v>4210</v>
      </c>
      <c r="E992" s="663" t="s">
        <v>7628</v>
      </c>
      <c r="F992" s="664" t="s">
        <v>7629</v>
      </c>
      <c r="G992" s="663" t="s">
        <v>7381</v>
      </c>
      <c r="H992" s="663" t="s">
        <v>7382</v>
      </c>
      <c r="I992" s="665">
        <v>1010.35</v>
      </c>
      <c r="J992" s="665">
        <v>10</v>
      </c>
      <c r="K992" s="666">
        <v>10103.5</v>
      </c>
    </row>
    <row r="993" spans="1:11" ht="14.4" customHeight="1" x14ac:dyDescent="0.3">
      <c r="A993" s="661" t="s">
        <v>574</v>
      </c>
      <c r="B993" s="662" t="s">
        <v>575</v>
      </c>
      <c r="C993" s="663" t="s">
        <v>591</v>
      </c>
      <c r="D993" s="664" t="s">
        <v>4210</v>
      </c>
      <c r="E993" s="663" t="s">
        <v>7628</v>
      </c>
      <c r="F993" s="664" t="s">
        <v>7629</v>
      </c>
      <c r="G993" s="663" t="s">
        <v>7383</v>
      </c>
      <c r="H993" s="663" t="s">
        <v>7384</v>
      </c>
      <c r="I993" s="665">
        <v>5770.431111111111</v>
      </c>
      <c r="J993" s="665">
        <v>30</v>
      </c>
      <c r="K993" s="666">
        <v>173114.11</v>
      </c>
    </row>
    <row r="994" spans="1:11" ht="14.4" customHeight="1" x14ac:dyDescent="0.3">
      <c r="A994" s="661" t="s">
        <v>574</v>
      </c>
      <c r="B994" s="662" t="s">
        <v>575</v>
      </c>
      <c r="C994" s="663" t="s">
        <v>591</v>
      </c>
      <c r="D994" s="664" t="s">
        <v>4210</v>
      </c>
      <c r="E994" s="663" t="s">
        <v>7628</v>
      </c>
      <c r="F994" s="664" t="s">
        <v>7629</v>
      </c>
      <c r="G994" s="663" t="s">
        <v>7385</v>
      </c>
      <c r="H994" s="663" t="s">
        <v>7386</v>
      </c>
      <c r="I994" s="665">
        <v>1652.8600000000001</v>
      </c>
      <c r="J994" s="665">
        <v>16</v>
      </c>
      <c r="K994" s="666">
        <v>26445.760000000002</v>
      </c>
    </row>
    <row r="995" spans="1:11" ht="14.4" customHeight="1" x14ac:dyDescent="0.3">
      <c r="A995" s="661" t="s">
        <v>574</v>
      </c>
      <c r="B995" s="662" t="s">
        <v>575</v>
      </c>
      <c r="C995" s="663" t="s">
        <v>591</v>
      </c>
      <c r="D995" s="664" t="s">
        <v>4210</v>
      </c>
      <c r="E995" s="663" t="s">
        <v>7628</v>
      </c>
      <c r="F995" s="664" t="s">
        <v>7629</v>
      </c>
      <c r="G995" s="663" t="s">
        <v>7387</v>
      </c>
      <c r="H995" s="663" t="s">
        <v>7388</v>
      </c>
      <c r="I995" s="665">
        <v>2407.9</v>
      </c>
      <c r="J995" s="665">
        <v>1</v>
      </c>
      <c r="K995" s="666">
        <v>2407.9</v>
      </c>
    </row>
    <row r="996" spans="1:11" ht="14.4" customHeight="1" x14ac:dyDescent="0.3">
      <c r="A996" s="661" t="s">
        <v>574</v>
      </c>
      <c r="B996" s="662" t="s">
        <v>575</v>
      </c>
      <c r="C996" s="663" t="s">
        <v>591</v>
      </c>
      <c r="D996" s="664" t="s">
        <v>4210</v>
      </c>
      <c r="E996" s="663" t="s">
        <v>7628</v>
      </c>
      <c r="F996" s="664" t="s">
        <v>7629</v>
      </c>
      <c r="G996" s="663" t="s">
        <v>7387</v>
      </c>
      <c r="H996" s="663" t="s">
        <v>7389</v>
      </c>
      <c r="I996" s="665">
        <v>2407.9666666666667</v>
      </c>
      <c r="J996" s="665">
        <v>6</v>
      </c>
      <c r="K996" s="666">
        <v>14447.7</v>
      </c>
    </row>
    <row r="997" spans="1:11" ht="14.4" customHeight="1" x14ac:dyDescent="0.3">
      <c r="A997" s="661" t="s">
        <v>574</v>
      </c>
      <c r="B997" s="662" t="s">
        <v>575</v>
      </c>
      <c r="C997" s="663" t="s">
        <v>591</v>
      </c>
      <c r="D997" s="664" t="s">
        <v>4210</v>
      </c>
      <c r="E997" s="663" t="s">
        <v>7628</v>
      </c>
      <c r="F997" s="664" t="s">
        <v>7629</v>
      </c>
      <c r="G997" s="663" t="s">
        <v>7390</v>
      </c>
      <c r="H997" s="663" t="s">
        <v>7391</v>
      </c>
      <c r="I997" s="665">
        <v>4800.68</v>
      </c>
      <c r="J997" s="665">
        <v>40</v>
      </c>
      <c r="K997" s="666">
        <v>192027</v>
      </c>
    </row>
    <row r="998" spans="1:11" ht="14.4" customHeight="1" x14ac:dyDescent="0.3">
      <c r="A998" s="661" t="s">
        <v>574</v>
      </c>
      <c r="B998" s="662" t="s">
        <v>575</v>
      </c>
      <c r="C998" s="663" t="s">
        <v>591</v>
      </c>
      <c r="D998" s="664" t="s">
        <v>4210</v>
      </c>
      <c r="E998" s="663" t="s">
        <v>7628</v>
      </c>
      <c r="F998" s="664" t="s">
        <v>7629</v>
      </c>
      <c r="G998" s="663" t="s">
        <v>7392</v>
      </c>
      <c r="H998" s="663" t="s">
        <v>7393</v>
      </c>
      <c r="I998" s="665">
        <v>1884.8500000000001</v>
      </c>
      <c r="J998" s="665">
        <v>137</v>
      </c>
      <c r="K998" s="666">
        <v>258224.45</v>
      </c>
    </row>
    <row r="999" spans="1:11" ht="14.4" customHeight="1" x14ac:dyDescent="0.3">
      <c r="A999" s="661" t="s">
        <v>574</v>
      </c>
      <c r="B999" s="662" t="s">
        <v>575</v>
      </c>
      <c r="C999" s="663" t="s">
        <v>591</v>
      </c>
      <c r="D999" s="664" t="s">
        <v>4210</v>
      </c>
      <c r="E999" s="663" t="s">
        <v>7628</v>
      </c>
      <c r="F999" s="664" t="s">
        <v>7629</v>
      </c>
      <c r="G999" s="663" t="s">
        <v>7394</v>
      </c>
      <c r="H999" s="663" t="s">
        <v>7395</v>
      </c>
      <c r="I999" s="665">
        <v>1403</v>
      </c>
      <c r="J999" s="665">
        <v>30</v>
      </c>
      <c r="K999" s="666">
        <v>42090</v>
      </c>
    </row>
    <row r="1000" spans="1:11" ht="14.4" customHeight="1" x14ac:dyDescent="0.3">
      <c r="A1000" s="661" t="s">
        <v>574</v>
      </c>
      <c r="B1000" s="662" t="s">
        <v>575</v>
      </c>
      <c r="C1000" s="663" t="s">
        <v>591</v>
      </c>
      <c r="D1000" s="664" t="s">
        <v>4210</v>
      </c>
      <c r="E1000" s="663" t="s">
        <v>7648</v>
      </c>
      <c r="F1000" s="664" t="s">
        <v>7649</v>
      </c>
      <c r="G1000" s="663" t="s">
        <v>7396</v>
      </c>
      <c r="H1000" s="663" t="s">
        <v>7397</v>
      </c>
      <c r="I1000" s="665">
        <v>234.41</v>
      </c>
      <c r="J1000" s="665">
        <v>48</v>
      </c>
      <c r="K1000" s="666">
        <v>11251.6</v>
      </c>
    </row>
    <row r="1001" spans="1:11" ht="14.4" customHeight="1" x14ac:dyDescent="0.3">
      <c r="A1001" s="661" t="s">
        <v>574</v>
      </c>
      <c r="B1001" s="662" t="s">
        <v>575</v>
      </c>
      <c r="C1001" s="663" t="s">
        <v>591</v>
      </c>
      <c r="D1001" s="664" t="s">
        <v>4210</v>
      </c>
      <c r="E1001" s="663" t="s">
        <v>7648</v>
      </c>
      <c r="F1001" s="664" t="s">
        <v>7649</v>
      </c>
      <c r="G1001" s="663" t="s">
        <v>7398</v>
      </c>
      <c r="H1001" s="663" t="s">
        <v>7399</v>
      </c>
      <c r="I1001" s="665">
        <v>31.28</v>
      </c>
      <c r="J1001" s="665">
        <v>72</v>
      </c>
      <c r="K1001" s="666">
        <v>2252.16</v>
      </c>
    </row>
    <row r="1002" spans="1:11" ht="14.4" customHeight="1" x14ac:dyDescent="0.3">
      <c r="A1002" s="661" t="s">
        <v>574</v>
      </c>
      <c r="B1002" s="662" t="s">
        <v>575</v>
      </c>
      <c r="C1002" s="663" t="s">
        <v>591</v>
      </c>
      <c r="D1002" s="664" t="s">
        <v>4210</v>
      </c>
      <c r="E1002" s="663" t="s">
        <v>7648</v>
      </c>
      <c r="F1002" s="664" t="s">
        <v>7649</v>
      </c>
      <c r="G1002" s="663" t="s">
        <v>7400</v>
      </c>
      <c r="H1002" s="663" t="s">
        <v>7401</v>
      </c>
      <c r="I1002" s="665">
        <v>57.235454545454537</v>
      </c>
      <c r="J1002" s="665">
        <v>900</v>
      </c>
      <c r="K1002" s="666">
        <v>51381.759999999995</v>
      </c>
    </row>
    <row r="1003" spans="1:11" ht="14.4" customHeight="1" x14ac:dyDescent="0.3">
      <c r="A1003" s="661" t="s">
        <v>574</v>
      </c>
      <c r="B1003" s="662" t="s">
        <v>575</v>
      </c>
      <c r="C1003" s="663" t="s">
        <v>591</v>
      </c>
      <c r="D1003" s="664" t="s">
        <v>4210</v>
      </c>
      <c r="E1003" s="663" t="s">
        <v>7648</v>
      </c>
      <c r="F1003" s="664" t="s">
        <v>7649</v>
      </c>
      <c r="G1003" s="663" t="s">
        <v>6974</v>
      </c>
      <c r="H1003" s="663" t="s">
        <v>7402</v>
      </c>
      <c r="I1003" s="665">
        <v>191.51</v>
      </c>
      <c r="J1003" s="665">
        <v>432</v>
      </c>
      <c r="K1003" s="666">
        <v>82730.929999999993</v>
      </c>
    </row>
    <row r="1004" spans="1:11" ht="14.4" customHeight="1" x14ac:dyDescent="0.3">
      <c r="A1004" s="661" t="s">
        <v>574</v>
      </c>
      <c r="B1004" s="662" t="s">
        <v>575</v>
      </c>
      <c r="C1004" s="663" t="s">
        <v>591</v>
      </c>
      <c r="D1004" s="664" t="s">
        <v>4210</v>
      </c>
      <c r="E1004" s="663" t="s">
        <v>7648</v>
      </c>
      <c r="F1004" s="664" t="s">
        <v>7649</v>
      </c>
      <c r="G1004" s="663" t="s">
        <v>7403</v>
      </c>
      <c r="H1004" s="663" t="s">
        <v>7404</v>
      </c>
      <c r="I1004" s="665">
        <v>180.92</v>
      </c>
      <c r="J1004" s="665">
        <v>180</v>
      </c>
      <c r="K1004" s="666">
        <v>32565.42</v>
      </c>
    </row>
    <row r="1005" spans="1:11" ht="14.4" customHeight="1" x14ac:dyDescent="0.3">
      <c r="A1005" s="661" t="s">
        <v>574</v>
      </c>
      <c r="B1005" s="662" t="s">
        <v>575</v>
      </c>
      <c r="C1005" s="663" t="s">
        <v>591</v>
      </c>
      <c r="D1005" s="664" t="s">
        <v>4210</v>
      </c>
      <c r="E1005" s="663" t="s">
        <v>7648</v>
      </c>
      <c r="F1005" s="664" t="s">
        <v>7649</v>
      </c>
      <c r="G1005" s="663" t="s">
        <v>7403</v>
      </c>
      <c r="H1005" s="663" t="s">
        <v>7405</v>
      </c>
      <c r="I1005" s="665">
        <v>180.92571428571432</v>
      </c>
      <c r="J1005" s="665">
        <v>348</v>
      </c>
      <c r="K1005" s="666">
        <v>62962.73</v>
      </c>
    </row>
    <row r="1006" spans="1:11" ht="14.4" customHeight="1" x14ac:dyDescent="0.3">
      <c r="A1006" s="661" t="s">
        <v>574</v>
      </c>
      <c r="B1006" s="662" t="s">
        <v>575</v>
      </c>
      <c r="C1006" s="663" t="s">
        <v>591</v>
      </c>
      <c r="D1006" s="664" t="s">
        <v>4210</v>
      </c>
      <c r="E1006" s="663" t="s">
        <v>7648</v>
      </c>
      <c r="F1006" s="664" t="s">
        <v>7649</v>
      </c>
      <c r="G1006" s="663" t="s">
        <v>7406</v>
      </c>
      <c r="H1006" s="663" t="s">
        <v>7407</v>
      </c>
      <c r="I1006" s="665">
        <v>360.29</v>
      </c>
      <c r="J1006" s="665">
        <v>432</v>
      </c>
      <c r="K1006" s="666">
        <v>155645.37</v>
      </c>
    </row>
    <row r="1007" spans="1:11" ht="14.4" customHeight="1" x14ac:dyDescent="0.3">
      <c r="A1007" s="661" t="s">
        <v>574</v>
      </c>
      <c r="B1007" s="662" t="s">
        <v>575</v>
      </c>
      <c r="C1007" s="663" t="s">
        <v>591</v>
      </c>
      <c r="D1007" s="664" t="s">
        <v>4210</v>
      </c>
      <c r="E1007" s="663" t="s">
        <v>7648</v>
      </c>
      <c r="F1007" s="664" t="s">
        <v>7649</v>
      </c>
      <c r="G1007" s="663" t="s">
        <v>7406</v>
      </c>
      <c r="H1007" s="663" t="s">
        <v>7408</v>
      </c>
      <c r="I1007" s="665">
        <v>360.29500000000007</v>
      </c>
      <c r="J1007" s="665">
        <v>1008</v>
      </c>
      <c r="K1007" s="666">
        <v>363176.97</v>
      </c>
    </row>
    <row r="1008" spans="1:11" ht="14.4" customHeight="1" x14ac:dyDescent="0.3">
      <c r="A1008" s="661" t="s">
        <v>574</v>
      </c>
      <c r="B1008" s="662" t="s">
        <v>575</v>
      </c>
      <c r="C1008" s="663" t="s">
        <v>591</v>
      </c>
      <c r="D1008" s="664" t="s">
        <v>4210</v>
      </c>
      <c r="E1008" s="663" t="s">
        <v>7648</v>
      </c>
      <c r="F1008" s="664" t="s">
        <v>7649</v>
      </c>
      <c r="G1008" s="663" t="s">
        <v>7409</v>
      </c>
      <c r="H1008" s="663" t="s">
        <v>7410</v>
      </c>
      <c r="I1008" s="665">
        <v>195.88</v>
      </c>
      <c r="J1008" s="665">
        <v>216</v>
      </c>
      <c r="K1008" s="666">
        <v>42310.11</v>
      </c>
    </row>
    <row r="1009" spans="1:11" ht="14.4" customHeight="1" x14ac:dyDescent="0.3">
      <c r="A1009" s="661" t="s">
        <v>574</v>
      </c>
      <c r="B1009" s="662" t="s">
        <v>575</v>
      </c>
      <c r="C1009" s="663" t="s">
        <v>591</v>
      </c>
      <c r="D1009" s="664" t="s">
        <v>4210</v>
      </c>
      <c r="E1009" s="663" t="s">
        <v>7648</v>
      </c>
      <c r="F1009" s="664" t="s">
        <v>7649</v>
      </c>
      <c r="G1009" s="663" t="s">
        <v>7409</v>
      </c>
      <c r="H1009" s="663" t="s">
        <v>7411</v>
      </c>
      <c r="I1009" s="665">
        <v>195.88</v>
      </c>
      <c r="J1009" s="665">
        <v>396</v>
      </c>
      <c r="K1009" s="666">
        <v>77569.36</v>
      </c>
    </row>
    <row r="1010" spans="1:11" ht="14.4" customHeight="1" x14ac:dyDescent="0.3">
      <c r="A1010" s="661" t="s">
        <v>574</v>
      </c>
      <c r="B1010" s="662" t="s">
        <v>575</v>
      </c>
      <c r="C1010" s="663" t="s">
        <v>591</v>
      </c>
      <c r="D1010" s="664" t="s">
        <v>4210</v>
      </c>
      <c r="E1010" s="663" t="s">
        <v>7648</v>
      </c>
      <c r="F1010" s="664" t="s">
        <v>7649</v>
      </c>
      <c r="G1010" s="663" t="s">
        <v>7412</v>
      </c>
      <c r="H1010" s="663" t="s">
        <v>7413</v>
      </c>
      <c r="I1010" s="665">
        <v>31.483333333333338</v>
      </c>
      <c r="J1010" s="665">
        <v>216</v>
      </c>
      <c r="K1010" s="666">
        <v>6800.8599999999988</v>
      </c>
    </row>
    <row r="1011" spans="1:11" ht="14.4" customHeight="1" x14ac:dyDescent="0.3">
      <c r="A1011" s="661" t="s">
        <v>574</v>
      </c>
      <c r="B1011" s="662" t="s">
        <v>575</v>
      </c>
      <c r="C1011" s="663" t="s">
        <v>591</v>
      </c>
      <c r="D1011" s="664" t="s">
        <v>4210</v>
      </c>
      <c r="E1011" s="663" t="s">
        <v>7648</v>
      </c>
      <c r="F1011" s="664" t="s">
        <v>7649</v>
      </c>
      <c r="G1011" s="663" t="s">
        <v>7414</v>
      </c>
      <c r="H1011" s="663" t="s">
        <v>7415</v>
      </c>
      <c r="I1011" s="665">
        <v>43.262000000000008</v>
      </c>
      <c r="J1011" s="665">
        <v>684</v>
      </c>
      <c r="K1011" s="666">
        <v>29505.21</v>
      </c>
    </row>
    <row r="1012" spans="1:11" ht="14.4" customHeight="1" x14ac:dyDescent="0.3">
      <c r="A1012" s="661" t="s">
        <v>574</v>
      </c>
      <c r="B1012" s="662" t="s">
        <v>575</v>
      </c>
      <c r="C1012" s="663" t="s">
        <v>591</v>
      </c>
      <c r="D1012" s="664" t="s">
        <v>4210</v>
      </c>
      <c r="E1012" s="663" t="s">
        <v>7648</v>
      </c>
      <c r="F1012" s="664" t="s">
        <v>7649</v>
      </c>
      <c r="G1012" s="663" t="s">
        <v>7416</v>
      </c>
      <c r="H1012" s="663" t="s">
        <v>7417</v>
      </c>
      <c r="I1012" s="665">
        <v>45.645000000000003</v>
      </c>
      <c r="J1012" s="665">
        <v>252</v>
      </c>
      <c r="K1012" s="666">
        <v>11614.679999999998</v>
      </c>
    </row>
    <row r="1013" spans="1:11" ht="14.4" customHeight="1" x14ac:dyDescent="0.3">
      <c r="A1013" s="661" t="s">
        <v>574</v>
      </c>
      <c r="B1013" s="662" t="s">
        <v>575</v>
      </c>
      <c r="C1013" s="663" t="s">
        <v>591</v>
      </c>
      <c r="D1013" s="664" t="s">
        <v>4210</v>
      </c>
      <c r="E1013" s="663" t="s">
        <v>7648</v>
      </c>
      <c r="F1013" s="664" t="s">
        <v>7649</v>
      </c>
      <c r="G1013" s="663" t="s">
        <v>7418</v>
      </c>
      <c r="H1013" s="663" t="s">
        <v>7419</v>
      </c>
      <c r="I1013" s="665">
        <v>38.909999999999997</v>
      </c>
      <c r="J1013" s="665">
        <v>36</v>
      </c>
      <c r="K1013" s="666">
        <v>1400.7</v>
      </c>
    </row>
    <row r="1014" spans="1:11" ht="14.4" customHeight="1" x14ac:dyDescent="0.3">
      <c r="A1014" s="661" t="s">
        <v>574</v>
      </c>
      <c r="B1014" s="662" t="s">
        <v>575</v>
      </c>
      <c r="C1014" s="663" t="s">
        <v>591</v>
      </c>
      <c r="D1014" s="664" t="s">
        <v>4210</v>
      </c>
      <c r="E1014" s="663" t="s">
        <v>7648</v>
      </c>
      <c r="F1014" s="664" t="s">
        <v>7649</v>
      </c>
      <c r="G1014" s="663" t="s">
        <v>7420</v>
      </c>
      <c r="H1014" s="663" t="s">
        <v>7421</v>
      </c>
      <c r="I1014" s="665">
        <v>33.350000000000009</v>
      </c>
      <c r="J1014" s="665">
        <v>1560</v>
      </c>
      <c r="K1014" s="666">
        <v>52026</v>
      </c>
    </row>
    <row r="1015" spans="1:11" ht="14.4" customHeight="1" x14ac:dyDescent="0.3">
      <c r="A1015" s="661" t="s">
        <v>574</v>
      </c>
      <c r="B1015" s="662" t="s">
        <v>575</v>
      </c>
      <c r="C1015" s="663" t="s">
        <v>591</v>
      </c>
      <c r="D1015" s="664" t="s">
        <v>4210</v>
      </c>
      <c r="E1015" s="663" t="s">
        <v>7648</v>
      </c>
      <c r="F1015" s="664" t="s">
        <v>7649</v>
      </c>
      <c r="G1015" s="663" t="s">
        <v>7422</v>
      </c>
      <c r="H1015" s="663" t="s">
        <v>7423</v>
      </c>
      <c r="I1015" s="665">
        <v>67.850000000000009</v>
      </c>
      <c r="J1015" s="665">
        <v>1224</v>
      </c>
      <c r="K1015" s="666">
        <v>83048.399999999994</v>
      </c>
    </row>
    <row r="1016" spans="1:11" ht="14.4" customHeight="1" x14ac:dyDescent="0.3">
      <c r="A1016" s="661" t="s">
        <v>574</v>
      </c>
      <c r="B1016" s="662" t="s">
        <v>575</v>
      </c>
      <c r="C1016" s="663" t="s">
        <v>591</v>
      </c>
      <c r="D1016" s="664" t="s">
        <v>4210</v>
      </c>
      <c r="E1016" s="663" t="s">
        <v>7648</v>
      </c>
      <c r="F1016" s="664" t="s">
        <v>7649</v>
      </c>
      <c r="G1016" s="663" t="s">
        <v>7424</v>
      </c>
      <c r="H1016" s="663" t="s">
        <v>7425</v>
      </c>
      <c r="I1016" s="665">
        <v>69</v>
      </c>
      <c r="J1016" s="665">
        <v>540</v>
      </c>
      <c r="K1016" s="666">
        <v>37260</v>
      </c>
    </row>
    <row r="1017" spans="1:11" ht="14.4" customHeight="1" x14ac:dyDescent="0.3">
      <c r="A1017" s="661" t="s">
        <v>574</v>
      </c>
      <c r="B1017" s="662" t="s">
        <v>575</v>
      </c>
      <c r="C1017" s="663" t="s">
        <v>591</v>
      </c>
      <c r="D1017" s="664" t="s">
        <v>4210</v>
      </c>
      <c r="E1017" s="663" t="s">
        <v>7648</v>
      </c>
      <c r="F1017" s="664" t="s">
        <v>7649</v>
      </c>
      <c r="G1017" s="663" t="s">
        <v>7426</v>
      </c>
      <c r="H1017" s="663" t="s">
        <v>7427</v>
      </c>
      <c r="I1017" s="665">
        <v>168.77333333333334</v>
      </c>
      <c r="J1017" s="665">
        <v>360</v>
      </c>
      <c r="K1017" s="666">
        <v>60758.409999999996</v>
      </c>
    </row>
    <row r="1018" spans="1:11" ht="14.4" customHeight="1" x14ac:dyDescent="0.3">
      <c r="A1018" s="661" t="s">
        <v>574</v>
      </c>
      <c r="B1018" s="662" t="s">
        <v>575</v>
      </c>
      <c r="C1018" s="663" t="s">
        <v>591</v>
      </c>
      <c r="D1018" s="664" t="s">
        <v>4210</v>
      </c>
      <c r="E1018" s="663" t="s">
        <v>7648</v>
      </c>
      <c r="F1018" s="664" t="s">
        <v>7649</v>
      </c>
      <c r="G1018" s="663" t="s">
        <v>7428</v>
      </c>
      <c r="H1018" s="663" t="s">
        <v>7429</v>
      </c>
      <c r="I1018" s="665">
        <v>315.33</v>
      </c>
      <c r="J1018" s="665">
        <v>24</v>
      </c>
      <c r="K1018" s="666">
        <v>7567.81</v>
      </c>
    </row>
    <row r="1019" spans="1:11" ht="14.4" customHeight="1" x14ac:dyDescent="0.3">
      <c r="A1019" s="661" t="s">
        <v>574</v>
      </c>
      <c r="B1019" s="662" t="s">
        <v>575</v>
      </c>
      <c r="C1019" s="663" t="s">
        <v>591</v>
      </c>
      <c r="D1019" s="664" t="s">
        <v>4210</v>
      </c>
      <c r="E1019" s="663" t="s">
        <v>7648</v>
      </c>
      <c r="F1019" s="664" t="s">
        <v>7649</v>
      </c>
      <c r="G1019" s="663" t="s">
        <v>7430</v>
      </c>
      <c r="H1019" s="663" t="s">
        <v>7431</v>
      </c>
      <c r="I1019" s="665">
        <v>428.20100000000002</v>
      </c>
      <c r="J1019" s="665">
        <v>312</v>
      </c>
      <c r="K1019" s="666">
        <v>134840.62</v>
      </c>
    </row>
    <row r="1020" spans="1:11" ht="14.4" customHeight="1" x14ac:dyDescent="0.3">
      <c r="A1020" s="661" t="s">
        <v>574</v>
      </c>
      <c r="B1020" s="662" t="s">
        <v>575</v>
      </c>
      <c r="C1020" s="663" t="s">
        <v>591</v>
      </c>
      <c r="D1020" s="664" t="s">
        <v>4210</v>
      </c>
      <c r="E1020" s="663" t="s">
        <v>7648</v>
      </c>
      <c r="F1020" s="664" t="s">
        <v>7649</v>
      </c>
      <c r="G1020" s="663" t="s">
        <v>7432</v>
      </c>
      <c r="H1020" s="663" t="s">
        <v>7433</v>
      </c>
      <c r="I1020" s="665">
        <v>360.29</v>
      </c>
      <c r="J1020" s="665">
        <v>24</v>
      </c>
      <c r="K1020" s="666">
        <v>8646.9599999999991</v>
      </c>
    </row>
    <row r="1021" spans="1:11" ht="14.4" customHeight="1" x14ac:dyDescent="0.3">
      <c r="A1021" s="661" t="s">
        <v>574</v>
      </c>
      <c r="B1021" s="662" t="s">
        <v>575</v>
      </c>
      <c r="C1021" s="663" t="s">
        <v>591</v>
      </c>
      <c r="D1021" s="664" t="s">
        <v>4210</v>
      </c>
      <c r="E1021" s="663" t="s">
        <v>7648</v>
      </c>
      <c r="F1021" s="664" t="s">
        <v>7649</v>
      </c>
      <c r="G1021" s="663" t="s">
        <v>7434</v>
      </c>
      <c r="H1021" s="663" t="s">
        <v>7435</v>
      </c>
      <c r="I1021" s="665">
        <v>154.28</v>
      </c>
      <c r="J1021" s="665">
        <v>132</v>
      </c>
      <c r="K1021" s="666">
        <v>20365.239999999998</v>
      </c>
    </row>
    <row r="1022" spans="1:11" ht="14.4" customHeight="1" x14ac:dyDescent="0.3">
      <c r="A1022" s="661" t="s">
        <v>574</v>
      </c>
      <c r="B1022" s="662" t="s">
        <v>575</v>
      </c>
      <c r="C1022" s="663" t="s">
        <v>591</v>
      </c>
      <c r="D1022" s="664" t="s">
        <v>4210</v>
      </c>
      <c r="E1022" s="663" t="s">
        <v>7648</v>
      </c>
      <c r="F1022" s="664" t="s">
        <v>7649</v>
      </c>
      <c r="G1022" s="663" t="s">
        <v>7434</v>
      </c>
      <c r="H1022" s="663" t="s">
        <v>7436</v>
      </c>
      <c r="I1022" s="665">
        <v>154.285</v>
      </c>
      <c r="J1022" s="665">
        <v>288</v>
      </c>
      <c r="K1022" s="666">
        <v>44434.51</v>
      </c>
    </row>
    <row r="1023" spans="1:11" ht="14.4" customHeight="1" x14ac:dyDescent="0.3">
      <c r="A1023" s="661" t="s">
        <v>574</v>
      </c>
      <c r="B1023" s="662" t="s">
        <v>575</v>
      </c>
      <c r="C1023" s="663" t="s">
        <v>591</v>
      </c>
      <c r="D1023" s="664" t="s">
        <v>4210</v>
      </c>
      <c r="E1023" s="663" t="s">
        <v>7648</v>
      </c>
      <c r="F1023" s="664" t="s">
        <v>7649</v>
      </c>
      <c r="G1023" s="663" t="s">
        <v>7437</v>
      </c>
      <c r="H1023" s="663" t="s">
        <v>7438</v>
      </c>
      <c r="I1023" s="665">
        <v>232.2</v>
      </c>
      <c r="J1023" s="665">
        <v>12</v>
      </c>
      <c r="K1023" s="666">
        <v>2786.45</v>
      </c>
    </row>
    <row r="1024" spans="1:11" ht="14.4" customHeight="1" x14ac:dyDescent="0.3">
      <c r="A1024" s="661" t="s">
        <v>574</v>
      </c>
      <c r="B1024" s="662" t="s">
        <v>575</v>
      </c>
      <c r="C1024" s="663" t="s">
        <v>591</v>
      </c>
      <c r="D1024" s="664" t="s">
        <v>4210</v>
      </c>
      <c r="E1024" s="663" t="s">
        <v>7648</v>
      </c>
      <c r="F1024" s="664" t="s">
        <v>7649</v>
      </c>
      <c r="G1024" s="663" t="s">
        <v>7439</v>
      </c>
      <c r="H1024" s="663" t="s">
        <v>7440</v>
      </c>
      <c r="I1024" s="665">
        <v>161.16999999999999</v>
      </c>
      <c r="J1024" s="665">
        <v>48</v>
      </c>
      <c r="K1024" s="666">
        <v>7736.17</v>
      </c>
    </row>
    <row r="1025" spans="1:11" ht="14.4" customHeight="1" x14ac:dyDescent="0.3">
      <c r="A1025" s="661" t="s">
        <v>574</v>
      </c>
      <c r="B1025" s="662" t="s">
        <v>575</v>
      </c>
      <c r="C1025" s="663" t="s">
        <v>591</v>
      </c>
      <c r="D1025" s="664" t="s">
        <v>4210</v>
      </c>
      <c r="E1025" s="663" t="s">
        <v>7648</v>
      </c>
      <c r="F1025" s="664" t="s">
        <v>7649</v>
      </c>
      <c r="G1025" s="663" t="s">
        <v>7441</v>
      </c>
      <c r="H1025" s="663" t="s">
        <v>7442</v>
      </c>
      <c r="I1025" s="665">
        <v>52.9</v>
      </c>
      <c r="J1025" s="665">
        <v>720</v>
      </c>
      <c r="K1025" s="666">
        <v>38088</v>
      </c>
    </row>
    <row r="1026" spans="1:11" ht="14.4" customHeight="1" x14ac:dyDescent="0.3">
      <c r="A1026" s="661" t="s">
        <v>574</v>
      </c>
      <c r="B1026" s="662" t="s">
        <v>575</v>
      </c>
      <c r="C1026" s="663" t="s">
        <v>591</v>
      </c>
      <c r="D1026" s="664" t="s">
        <v>4210</v>
      </c>
      <c r="E1026" s="663" t="s">
        <v>7648</v>
      </c>
      <c r="F1026" s="664" t="s">
        <v>7649</v>
      </c>
      <c r="G1026" s="663" t="s">
        <v>7441</v>
      </c>
      <c r="H1026" s="663" t="s">
        <v>7443</v>
      </c>
      <c r="I1026" s="665">
        <v>52.899999999999991</v>
      </c>
      <c r="J1026" s="665">
        <v>984</v>
      </c>
      <c r="K1026" s="666">
        <v>52053.599999999999</v>
      </c>
    </row>
    <row r="1027" spans="1:11" ht="14.4" customHeight="1" x14ac:dyDescent="0.3">
      <c r="A1027" s="661" t="s">
        <v>574</v>
      </c>
      <c r="B1027" s="662" t="s">
        <v>575</v>
      </c>
      <c r="C1027" s="663" t="s">
        <v>591</v>
      </c>
      <c r="D1027" s="664" t="s">
        <v>4210</v>
      </c>
      <c r="E1027" s="663" t="s">
        <v>7648</v>
      </c>
      <c r="F1027" s="664" t="s">
        <v>7649</v>
      </c>
      <c r="G1027" s="663" t="s">
        <v>7444</v>
      </c>
      <c r="H1027" s="663" t="s">
        <v>7445</v>
      </c>
      <c r="I1027" s="665">
        <v>65.55</v>
      </c>
      <c r="J1027" s="665">
        <v>324</v>
      </c>
      <c r="K1027" s="666">
        <v>21238.199999999997</v>
      </c>
    </row>
    <row r="1028" spans="1:11" ht="14.4" customHeight="1" x14ac:dyDescent="0.3">
      <c r="A1028" s="661" t="s">
        <v>574</v>
      </c>
      <c r="B1028" s="662" t="s">
        <v>575</v>
      </c>
      <c r="C1028" s="663" t="s">
        <v>591</v>
      </c>
      <c r="D1028" s="664" t="s">
        <v>4210</v>
      </c>
      <c r="E1028" s="663" t="s">
        <v>7648</v>
      </c>
      <c r="F1028" s="664" t="s">
        <v>7649</v>
      </c>
      <c r="G1028" s="663" t="s">
        <v>7446</v>
      </c>
      <c r="H1028" s="663" t="s">
        <v>7447</v>
      </c>
      <c r="I1028" s="665">
        <v>75.034999999999997</v>
      </c>
      <c r="J1028" s="665">
        <v>72</v>
      </c>
      <c r="K1028" s="666">
        <v>5402.43</v>
      </c>
    </row>
    <row r="1029" spans="1:11" ht="14.4" customHeight="1" x14ac:dyDescent="0.3">
      <c r="A1029" s="661" t="s">
        <v>574</v>
      </c>
      <c r="B1029" s="662" t="s">
        <v>575</v>
      </c>
      <c r="C1029" s="663" t="s">
        <v>591</v>
      </c>
      <c r="D1029" s="664" t="s">
        <v>4210</v>
      </c>
      <c r="E1029" s="663" t="s">
        <v>7648</v>
      </c>
      <c r="F1029" s="664" t="s">
        <v>7649</v>
      </c>
      <c r="G1029" s="663" t="s">
        <v>7448</v>
      </c>
      <c r="H1029" s="663" t="s">
        <v>7449</v>
      </c>
      <c r="I1029" s="665">
        <v>52.899999999999991</v>
      </c>
      <c r="J1029" s="665">
        <v>1080</v>
      </c>
      <c r="K1029" s="666">
        <v>57132</v>
      </c>
    </row>
    <row r="1030" spans="1:11" ht="14.4" customHeight="1" x14ac:dyDescent="0.3">
      <c r="A1030" s="661" t="s">
        <v>574</v>
      </c>
      <c r="B1030" s="662" t="s">
        <v>575</v>
      </c>
      <c r="C1030" s="663" t="s">
        <v>591</v>
      </c>
      <c r="D1030" s="664" t="s">
        <v>4210</v>
      </c>
      <c r="E1030" s="663" t="s">
        <v>7648</v>
      </c>
      <c r="F1030" s="664" t="s">
        <v>7649</v>
      </c>
      <c r="G1030" s="663" t="s">
        <v>7450</v>
      </c>
      <c r="H1030" s="663" t="s">
        <v>7451</v>
      </c>
      <c r="I1030" s="665">
        <v>171.24</v>
      </c>
      <c r="J1030" s="665">
        <v>24</v>
      </c>
      <c r="K1030" s="666">
        <v>4109.76</v>
      </c>
    </row>
    <row r="1031" spans="1:11" ht="14.4" customHeight="1" x14ac:dyDescent="0.3">
      <c r="A1031" s="661" t="s">
        <v>574</v>
      </c>
      <c r="B1031" s="662" t="s">
        <v>575</v>
      </c>
      <c r="C1031" s="663" t="s">
        <v>591</v>
      </c>
      <c r="D1031" s="664" t="s">
        <v>4210</v>
      </c>
      <c r="E1031" s="663" t="s">
        <v>7648</v>
      </c>
      <c r="F1031" s="664" t="s">
        <v>7649</v>
      </c>
      <c r="G1031" s="663" t="s">
        <v>7452</v>
      </c>
      <c r="H1031" s="663" t="s">
        <v>7453</v>
      </c>
      <c r="I1031" s="665">
        <v>104.01</v>
      </c>
      <c r="J1031" s="665">
        <v>36</v>
      </c>
      <c r="K1031" s="666">
        <v>3744.4</v>
      </c>
    </row>
    <row r="1032" spans="1:11" ht="14.4" customHeight="1" x14ac:dyDescent="0.3">
      <c r="A1032" s="661" t="s">
        <v>574</v>
      </c>
      <c r="B1032" s="662" t="s">
        <v>575</v>
      </c>
      <c r="C1032" s="663" t="s">
        <v>591</v>
      </c>
      <c r="D1032" s="664" t="s">
        <v>4210</v>
      </c>
      <c r="E1032" s="663" t="s">
        <v>7648</v>
      </c>
      <c r="F1032" s="664" t="s">
        <v>7649</v>
      </c>
      <c r="G1032" s="663" t="s">
        <v>7454</v>
      </c>
      <c r="H1032" s="663" t="s">
        <v>7455</v>
      </c>
      <c r="I1032" s="665">
        <v>42.765000000000001</v>
      </c>
      <c r="J1032" s="665">
        <v>72</v>
      </c>
      <c r="K1032" s="666">
        <v>3078.8999999999996</v>
      </c>
    </row>
    <row r="1033" spans="1:11" ht="14.4" customHeight="1" x14ac:dyDescent="0.3">
      <c r="A1033" s="661" t="s">
        <v>574</v>
      </c>
      <c r="B1033" s="662" t="s">
        <v>575</v>
      </c>
      <c r="C1033" s="663" t="s">
        <v>591</v>
      </c>
      <c r="D1033" s="664" t="s">
        <v>4210</v>
      </c>
      <c r="E1033" s="663" t="s">
        <v>7648</v>
      </c>
      <c r="F1033" s="664" t="s">
        <v>7649</v>
      </c>
      <c r="G1033" s="663" t="s">
        <v>7456</v>
      </c>
      <c r="H1033" s="663" t="s">
        <v>7457</v>
      </c>
      <c r="I1033" s="665">
        <v>113.85</v>
      </c>
      <c r="J1033" s="665">
        <v>48</v>
      </c>
      <c r="K1033" s="666">
        <v>5464.8</v>
      </c>
    </row>
    <row r="1034" spans="1:11" ht="14.4" customHeight="1" x14ac:dyDescent="0.3">
      <c r="A1034" s="661" t="s">
        <v>574</v>
      </c>
      <c r="B1034" s="662" t="s">
        <v>575</v>
      </c>
      <c r="C1034" s="663" t="s">
        <v>591</v>
      </c>
      <c r="D1034" s="664" t="s">
        <v>4210</v>
      </c>
      <c r="E1034" s="663" t="s">
        <v>7648</v>
      </c>
      <c r="F1034" s="664" t="s">
        <v>7649</v>
      </c>
      <c r="G1034" s="663" t="s">
        <v>7458</v>
      </c>
      <c r="H1034" s="663" t="s">
        <v>7459</v>
      </c>
      <c r="I1034" s="665">
        <v>570.86</v>
      </c>
      <c r="J1034" s="665">
        <v>12</v>
      </c>
      <c r="K1034" s="666">
        <v>6850.32</v>
      </c>
    </row>
    <row r="1035" spans="1:11" ht="14.4" customHeight="1" x14ac:dyDescent="0.3">
      <c r="A1035" s="661" t="s">
        <v>574</v>
      </c>
      <c r="B1035" s="662" t="s">
        <v>575</v>
      </c>
      <c r="C1035" s="663" t="s">
        <v>591</v>
      </c>
      <c r="D1035" s="664" t="s">
        <v>4210</v>
      </c>
      <c r="E1035" s="663" t="s">
        <v>7648</v>
      </c>
      <c r="F1035" s="664" t="s">
        <v>7649</v>
      </c>
      <c r="G1035" s="663" t="s">
        <v>7458</v>
      </c>
      <c r="H1035" s="663" t="s">
        <v>7460</v>
      </c>
      <c r="I1035" s="665">
        <v>570.86</v>
      </c>
      <c r="J1035" s="665">
        <v>24</v>
      </c>
      <c r="K1035" s="666">
        <v>13700.64</v>
      </c>
    </row>
    <row r="1036" spans="1:11" ht="14.4" customHeight="1" x14ac:dyDescent="0.3">
      <c r="A1036" s="661" t="s">
        <v>574</v>
      </c>
      <c r="B1036" s="662" t="s">
        <v>575</v>
      </c>
      <c r="C1036" s="663" t="s">
        <v>591</v>
      </c>
      <c r="D1036" s="664" t="s">
        <v>4210</v>
      </c>
      <c r="E1036" s="663" t="s">
        <v>7648</v>
      </c>
      <c r="F1036" s="664" t="s">
        <v>7649</v>
      </c>
      <c r="G1036" s="663" t="s">
        <v>7461</v>
      </c>
      <c r="H1036" s="663" t="s">
        <v>7462</v>
      </c>
      <c r="I1036" s="665">
        <v>375.86500000000012</v>
      </c>
      <c r="J1036" s="665">
        <v>312</v>
      </c>
      <c r="K1036" s="666">
        <v>118359.64000000003</v>
      </c>
    </row>
    <row r="1037" spans="1:11" ht="14.4" customHeight="1" x14ac:dyDescent="0.3">
      <c r="A1037" s="661" t="s">
        <v>574</v>
      </c>
      <c r="B1037" s="662" t="s">
        <v>575</v>
      </c>
      <c r="C1037" s="663" t="s">
        <v>591</v>
      </c>
      <c r="D1037" s="664" t="s">
        <v>4210</v>
      </c>
      <c r="E1037" s="663" t="s">
        <v>7648</v>
      </c>
      <c r="F1037" s="664" t="s">
        <v>7649</v>
      </c>
      <c r="G1037" s="663" t="s">
        <v>7463</v>
      </c>
      <c r="H1037" s="663" t="s">
        <v>7464</v>
      </c>
      <c r="I1037" s="665">
        <v>162.51</v>
      </c>
      <c r="J1037" s="665">
        <v>84</v>
      </c>
      <c r="K1037" s="666">
        <v>13650.79</v>
      </c>
    </row>
    <row r="1038" spans="1:11" ht="14.4" customHeight="1" x14ac:dyDescent="0.3">
      <c r="A1038" s="661" t="s">
        <v>574</v>
      </c>
      <c r="B1038" s="662" t="s">
        <v>575</v>
      </c>
      <c r="C1038" s="663" t="s">
        <v>591</v>
      </c>
      <c r="D1038" s="664" t="s">
        <v>4210</v>
      </c>
      <c r="E1038" s="663" t="s">
        <v>7648</v>
      </c>
      <c r="F1038" s="664" t="s">
        <v>7649</v>
      </c>
      <c r="G1038" s="663" t="s">
        <v>7463</v>
      </c>
      <c r="H1038" s="663" t="s">
        <v>7465</v>
      </c>
      <c r="I1038" s="665">
        <v>162.51857142857142</v>
      </c>
      <c r="J1038" s="665">
        <v>180</v>
      </c>
      <c r="K1038" s="666">
        <v>29253.43</v>
      </c>
    </row>
    <row r="1039" spans="1:11" ht="14.4" customHeight="1" x14ac:dyDescent="0.3">
      <c r="A1039" s="661" t="s">
        <v>574</v>
      </c>
      <c r="B1039" s="662" t="s">
        <v>575</v>
      </c>
      <c r="C1039" s="663" t="s">
        <v>591</v>
      </c>
      <c r="D1039" s="664" t="s">
        <v>4210</v>
      </c>
      <c r="E1039" s="663" t="s">
        <v>7648</v>
      </c>
      <c r="F1039" s="664" t="s">
        <v>7649</v>
      </c>
      <c r="G1039" s="663" t="s">
        <v>7466</v>
      </c>
      <c r="H1039" s="663" t="s">
        <v>7467</v>
      </c>
      <c r="I1039" s="665">
        <v>162.51</v>
      </c>
      <c r="J1039" s="665">
        <v>96</v>
      </c>
      <c r="K1039" s="666">
        <v>15600.91</v>
      </c>
    </row>
    <row r="1040" spans="1:11" ht="14.4" customHeight="1" x14ac:dyDescent="0.3">
      <c r="A1040" s="661" t="s">
        <v>574</v>
      </c>
      <c r="B1040" s="662" t="s">
        <v>575</v>
      </c>
      <c r="C1040" s="663" t="s">
        <v>591</v>
      </c>
      <c r="D1040" s="664" t="s">
        <v>4210</v>
      </c>
      <c r="E1040" s="663" t="s">
        <v>7648</v>
      </c>
      <c r="F1040" s="664" t="s">
        <v>7649</v>
      </c>
      <c r="G1040" s="663" t="s">
        <v>7466</v>
      </c>
      <c r="H1040" s="663" t="s">
        <v>7468</v>
      </c>
      <c r="I1040" s="665">
        <v>162.51999999999998</v>
      </c>
      <c r="J1040" s="665">
        <v>240</v>
      </c>
      <c r="K1040" s="666">
        <v>39005.72</v>
      </c>
    </row>
    <row r="1041" spans="1:11" ht="14.4" customHeight="1" x14ac:dyDescent="0.3">
      <c r="A1041" s="661" t="s">
        <v>574</v>
      </c>
      <c r="B1041" s="662" t="s">
        <v>575</v>
      </c>
      <c r="C1041" s="663" t="s">
        <v>591</v>
      </c>
      <c r="D1041" s="664" t="s">
        <v>4210</v>
      </c>
      <c r="E1041" s="663" t="s">
        <v>7648</v>
      </c>
      <c r="F1041" s="664" t="s">
        <v>7649</v>
      </c>
      <c r="G1041" s="663" t="s">
        <v>7469</v>
      </c>
      <c r="H1041" s="663" t="s">
        <v>7470</v>
      </c>
      <c r="I1041" s="665">
        <v>216.68</v>
      </c>
      <c r="J1041" s="665">
        <v>12</v>
      </c>
      <c r="K1041" s="666">
        <v>2600.15</v>
      </c>
    </row>
    <row r="1042" spans="1:11" ht="14.4" customHeight="1" x14ac:dyDescent="0.3">
      <c r="A1042" s="661" t="s">
        <v>574</v>
      </c>
      <c r="B1042" s="662" t="s">
        <v>575</v>
      </c>
      <c r="C1042" s="663" t="s">
        <v>591</v>
      </c>
      <c r="D1042" s="664" t="s">
        <v>4210</v>
      </c>
      <c r="E1042" s="663" t="s">
        <v>7648</v>
      </c>
      <c r="F1042" s="664" t="s">
        <v>7649</v>
      </c>
      <c r="G1042" s="663" t="s">
        <v>7469</v>
      </c>
      <c r="H1042" s="663" t="s">
        <v>7471</v>
      </c>
      <c r="I1042" s="665">
        <v>216.67999999999998</v>
      </c>
      <c r="J1042" s="665">
        <v>36</v>
      </c>
      <c r="K1042" s="666">
        <v>7800.4500000000007</v>
      </c>
    </row>
    <row r="1043" spans="1:11" ht="14.4" customHeight="1" x14ac:dyDescent="0.3">
      <c r="A1043" s="661" t="s">
        <v>574</v>
      </c>
      <c r="B1043" s="662" t="s">
        <v>575</v>
      </c>
      <c r="C1043" s="663" t="s">
        <v>591</v>
      </c>
      <c r="D1043" s="664" t="s">
        <v>4210</v>
      </c>
      <c r="E1043" s="663" t="s">
        <v>7648</v>
      </c>
      <c r="F1043" s="664" t="s">
        <v>7649</v>
      </c>
      <c r="G1043" s="663" t="s">
        <v>7472</v>
      </c>
      <c r="H1043" s="663" t="s">
        <v>7473</v>
      </c>
      <c r="I1043" s="665">
        <v>339.93</v>
      </c>
      <c r="J1043" s="665">
        <v>24</v>
      </c>
      <c r="K1043" s="666">
        <v>8158.22</v>
      </c>
    </row>
    <row r="1044" spans="1:11" ht="14.4" customHeight="1" x14ac:dyDescent="0.3">
      <c r="A1044" s="661" t="s">
        <v>574</v>
      </c>
      <c r="B1044" s="662" t="s">
        <v>575</v>
      </c>
      <c r="C1044" s="663" t="s">
        <v>591</v>
      </c>
      <c r="D1044" s="664" t="s">
        <v>4210</v>
      </c>
      <c r="E1044" s="663" t="s">
        <v>7648</v>
      </c>
      <c r="F1044" s="664" t="s">
        <v>7649</v>
      </c>
      <c r="G1044" s="663" t="s">
        <v>7472</v>
      </c>
      <c r="H1044" s="663" t="s">
        <v>7474</v>
      </c>
      <c r="I1044" s="665">
        <v>339.92333333333335</v>
      </c>
      <c r="J1044" s="665">
        <v>48</v>
      </c>
      <c r="K1044" s="666">
        <v>16316.260000000002</v>
      </c>
    </row>
    <row r="1045" spans="1:11" ht="14.4" customHeight="1" x14ac:dyDescent="0.3">
      <c r="A1045" s="661" t="s">
        <v>574</v>
      </c>
      <c r="B1045" s="662" t="s">
        <v>575</v>
      </c>
      <c r="C1045" s="663" t="s">
        <v>591</v>
      </c>
      <c r="D1045" s="664" t="s">
        <v>4210</v>
      </c>
      <c r="E1045" s="663" t="s">
        <v>7648</v>
      </c>
      <c r="F1045" s="664" t="s">
        <v>7649</v>
      </c>
      <c r="G1045" s="663" t="s">
        <v>7475</v>
      </c>
      <c r="H1045" s="663" t="s">
        <v>7476</v>
      </c>
      <c r="I1045" s="665">
        <v>79.088000000000008</v>
      </c>
      <c r="J1045" s="665">
        <v>180</v>
      </c>
      <c r="K1045" s="666">
        <v>14236.13</v>
      </c>
    </row>
    <row r="1046" spans="1:11" ht="14.4" customHeight="1" x14ac:dyDescent="0.3">
      <c r="A1046" s="661" t="s">
        <v>574</v>
      </c>
      <c r="B1046" s="662" t="s">
        <v>575</v>
      </c>
      <c r="C1046" s="663" t="s">
        <v>591</v>
      </c>
      <c r="D1046" s="664" t="s">
        <v>4210</v>
      </c>
      <c r="E1046" s="663" t="s">
        <v>7648</v>
      </c>
      <c r="F1046" s="664" t="s">
        <v>7649</v>
      </c>
      <c r="G1046" s="663" t="s">
        <v>7477</v>
      </c>
      <c r="H1046" s="663" t="s">
        <v>7478</v>
      </c>
      <c r="I1046" s="665">
        <v>76.44</v>
      </c>
      <c r="J1046" s="665">
        <v>36</v>
      </c>
      <c r="K1046" s="666">
        <v>2751.72</v>
      </c>
    </row>
    <row r="1047" spans="1:11" ht="14.4" customHeight="1" x14ac:dyDescent="0.3">
      <c r="A1047" s="661" t="s">
        <v>574</v>
      </c>
      <c r="B1047" s="662" t="s">
        <v>575</v>
      </c>
      <c r="C1047" s="663" t="s">
        <v>591</v>
      </c>
      <c r="D1047" s="664" t="s">
        <v>4210</v>
      </c>
      <c r="E1047" s="663" t="s">
        <v>7648</v>
      </c>
      <c r="F1047" s="664" t="s">
        <v>7649</v>
      </c>
      <c r="G1047" s="663" t="s">
        <v>7479</v>
      </c>
      <c r="H1047" s="663" t="s">
        <v>7480</v>
      </c>
      <c r="I1047" s="665">
        <v>109.25</v>
      </c>
      <c r="J1047" s="665">
        <v>24</v>
      </c>
      <c r="K1047" s="666">
        <v>2622</v>
      </c>
    </row>
    <row r="1048" spans="1:11" ht="14.4" customHeight="1" x14ac:dyDescent="0.3">
      <c r="A1048" s="661" t="s">
        <v>574</v>
      </c>
      <c r="B1048" s="662" t="s">
        <v>575</v>
      </c>
      <c r="C1048" s="663" t="s">
        <v>591</v>
      </c>
      <c r="D1048" s="664" t="s">
        <v>4210</v>
      </c>
      <c r="E1048" s="663" t="s">
        <v>7648</v>
      </c>
      <c r="F1048" s="664" t="s">
        <v>7649</v>
      </c>
      <c r="G1048" s="663" t="s">
        <v>7481</v>
      </c>
      <c r="H1048" s="663" t="s">
        <v>7482</v>
      </c>
      <c r="I1048" s="665">
        <v>262.77999999999997</v>
      </c>
      <c r="J1048" s="665">
        <v>48</v>
      </c>
      <c r="K1048" s="666">
        <v>12613.43</v>
      </c>
    </row>
    <row r="1049" spans="1:11" ht="14.4" customHeight="1" x14ac:dyDescent="0.3">
      <c r="A1049" s="661" t="s">
        <v>574</v>
      </c>
      <c r="B1049" s="662" t="s">
        <v>575</v>
      </c>
      <c r="C1049" s="663" t="s">
        <v>591</v>
      </c>
      <c r="D1049" s="664" t="s">
        <v>4210</v>
      </c>
      <c r="E1049" s="663" t="s">
        <v>7648</v>
      </c>
      <c r="F1049" s="664" t="s">
        <v>7649</v>
      </c>
      <c r="G1049" s="663" t="s">
        <v>7483</v>
      </c>
      <c r="H1049" s="663" t="s">
        <v>7484</v>
      </c>
      <c r="I1049" s="665">
        <v>39.729999999999997</v>
      </c>
      <c r="J1049" s="665">
        <v>36</v>
      </c>
      <c r="K1049" s="666">
        <v>1430.14</v>
      </c>
    </row>
    <row r="1050" spans="1:11" ht="14.4" customHeight="1" x14ac:dyDescent="0.3">
      <c r="A1050" s="661" t="s">
        <v>574</v>
      </c>
      <c r="B1050" s="662" t="s">
        <v>575</v>
      </c>
      <c r="C1050" s="663" t="s">
        <v>591</v>
      </c>
      <c r="D1050" s="664" t="s">
        <v>4210</v>
      </c>
      <c r="E1050" s="663" t="s">
        <v>7648</v>
      </c>
      <c r="F1050" s="664" t="s">
        <v>7649</v>
      </c>
      <c r="G1050" s="663" t="s">
        <v>7485</v>
      </c>
      <c r="H1050" s="663" t="s">
        <v>7486</v>
      </c>
      <c r="I1050" s="665">
        <v>155.41999999999999</v>
      </c>
      <c r="J1050" s="665">
        <v>12</v>
      </c>
      <c r="K1050" s="666">
        <v>1865.07</v>
      </c>
    </row>
    <row r="1051" spans="1:11" ht="14.4" customHeight="1" x14ac:dyDescent="0.3">
      <c r="A1051" s="661" t="s">
        <v>574</v>
      </c>
      <c r="B1051" s="662" t="s">
        <v>575</v>
      </c>
      <c r="C1051" s="663" t="s">
        <v>591</v>
      </c>
      <c r="D1051" s="664" t="s">
        <v>4210</v>
      </c>
      <c r="E1051" s="663" t="s">
        <v>7648</v>
      </c>
      <c r="F1051" s="664" t="s">
        <v>7649</v>
      </c>
      <c r="G1051" s="663" t="s">
        <v>7487</v>
      </c>
      <c r="H1051" s="663" t="s">
        <v>7488</v>
      </c>
      <c r="I1051" s="665">
        <v>40.130000000000003</v>
      </c>
      <c r="J1051" s="665">
        <v>36</v>
      </c>
      <c r="K1051" s="666">
        <v>1444.86</v>
      </c>
    </row>
    <row r="1052" spans="1:11" ht="14.4" customHeight="1" x14ac:dyDescent="0.3">
      <c r="A1052" s="661" t="s">
        <v>574</v>
      </c>
      <c r="B1052" s="662" t="s">
        <v>575</v>
      </c>
      <c r="C1052" s="663" t="s">
        <v>591</v>
      </c>
      <c r="D1052" s="664" t="s">
        <v>4210</v>
      </c>
      <c r="E1052" s="663" t="s">
        <v>7648</v>
      </c>
      <c r="F1052" s="664" t="s">
        <v>7649</v>
      </c>
      <c r="G1052" s="663" t="s">
        <v>7489</v>
      </c>
      <c r="H1052" s="663" t="s">
        <v>7490</v>
      </c>
      <c r="I1052" s="665">
        <v>87.5</v>
      </c>
      <c r="J1052" s="665">
        <v>36</v>
      </c>
      <c r="K1052" s="666">
        <v>3150.08</v>
      </c>
    </row>
    <row r="1053" spans="1:11" ht="14.4" customHeight="1" x14ac:dyDescent="0.3">
      <c r="A1053" s="661" t="s">
        <v>574</v>
      </c>
      <c r="B1053" s="662" t="s">
        <v>575</v>
      </c>
      <c r="C1053" s="663" t="s">
        <v>591</v>
      </c>
      <c r="D1053" s="664" t="s">
        <v>4210</v>
      </c>
      <c r="E1053" s="663" t="s">
        <v>7648</v>
      </c>
      <c r="F1053" s="664" t="s">
        <v>7649</v>
      </c>
      <c r="G1053" s="663" t="s">
        <v>7491</v>
      </c>
      <c r="H1053" s="663" t="s">
        <v>7492</v>
      </c>
      <c r="I1053" s="665">
        <v>57.05</v>
      </c>
      <c r="J1053" s="665">
        <v>36</v>
      </c>
      <c r="K1053" s="666">
        <v>2053.67</v>
      </c>
    </row>
    <row r="1054" spans="1:11" ht="14.4" customHeight="1" x14ac:dyDescent="0.3">
      <c r="A1054" s="661" t="s">
        <v>574</v>
      </c>
      <c r="B1054" s="662" t="s">
        <v>575</v>
      </c>
      <c r="C1054" s="663" t="s">
        <v>591</v>
      </c>
      <c r="D1054" s="664" t="s">
        <v>4210</v>
      </c>
      <c r="E1054" s="663" t="s">
        <v>7648</v>
      </c>
      <c r="F1054" s="664" t="s">
        <v>7649</v>
      </c>
      <c r="G1054" s="663" t="s">
        <v>7493</v>
      </c>
      <c r="H1054" s="663" t="s">
        <v>7494</v>
      </c>
      <c r="I1054" s="665">
        <v>78.680000000000007</v>
      </c>
      <c r="J1054" s="665">
        <v>72</v>
      </c>
      <c r="K1054" s="666">
        <v>5664.68</v>
      </c>
    </row>
    <row r="1055" spans="1:11" ht="14.4" customHeight="1" x14ac:dyDescent="0.3">
      <c r="A1055" s="661" t="s">
        <v>574</v>
      </c>
      <c r="B1055" s="662" t="s">
        <v>575</v>
      </c>
      <c r="C1055" s="663" t="s">
        <v>591</v>
      </c>
      <c r="D1055" s="664" t="s">
        <v>4210</v>
      </c>
      <c r="E1055" s="663" t="s">
        <v>7648</v>
      </c>
      <c r="F1055" s="664" t="s">
        <v>7649</v>
      </c>
      <c r="G1055" s="663" t="s">
        <v>7495</v>
      </c>
      <c r="H1055" s="663" t="s">
        <v>7496</v>
      </c>
      <c r="I1055" s="665">
        <v>67.849999999999994</v>
      </c>
      <c r="J1055" s="665">
        <v>36</v>
      </c>
      <c r="K1055" s="666">
        <v>2442.6</v>
      </c>
    </row>
    <row r="1056" spans="1:11" ht="14.4" customHeight="1" x14ac:dyDescent="0.3">
      <c r="A1056" s="661" t="s">
        <v>574</v>
      </c>
      <c r="B1056" s="662" t="s">
        <v>575</v>
      </c>
      <c r="C1056" s="663" t="s">
        <v>591</v>
      </c>
      <c r="D1056" s="664" t="s">
        <v>4210</v>
      </c>
      <c r="E1056" s="663" t="s">
        <v>7630</v>
      </c>
      <c r="F1056" s="664" t="s">
        <v>7631</v>
      </c>
      <c r="G1056" s="663" t="s">
        <v>7497</v>
      </c>
      <c r="H1056" s="663" t="s">
        <v>7498</v>
      </c>
      <c r="I1056" s="665">
        <v>0.3</v>
      </c>
      <c r="J1056" s="665">
        <v>200</v>
      </c>
      <c r="K1056" s="666">
        <v>60</v>
      </c>
    </row>
    <row r="1057" spans="1:11" ht="14.4" customHeight="1" x14ac:dyDescent="0.3">
      <c r="A1057" s="661" t="s">
        <v>574</v>
      </c>
      <c r="B1057" s="662" t="s">
        <v>575</v>
      </c>
      <c r="C1057" s="663" t="s">
        <v>591</v>
      </c>
      <c r="D1057" s="664" t="s">
        <v>4210</v>
      </c>
      <c r="E1057" s="663" t="s">
        <v>7630</v>
      </c>
      <c r="F1057" s="664" t="s">
        <v>7631</v>
      </c>
      <c r="G1057" s="663" t="s">
        <v>7499</v>
      </c>
      <c r="H1057" s="663" t="s">
        <v>7500</v>
      </c>
      <c r="I1057" s="665">
        <v>10.99</v>
      </c>
      <c r="J1057" s="665">
        <v>150</v>
      </c>
      <c r="K1057" s="666">
        <v>1648.1800000000003</v>
      </c>
    </row>
    <row r="1058" spans="1:11" ht="14.4" customHeight="1" x14ac:dyDescent="0.3">
      <c r="A1058" s="661" t="s">
        <v>574</v>
      </c>
      <c r="B1058" s="662" t="s">
        <v>575</v>
      </c>
      <c r="C1058" s="663" t="s">
        <v>591</v>
      </c>
      <c r="D1058" s="664" t="s">
        <v>4210</v>
      </c>
      <c r="E1058" s="663" t="s">
        <v>7630</v>
      </c>
      <c r="F1058" s="664" t="s">
        <v>7631</v>
      </c>
      <c r="G1058" s="663" t="s">
        <v>7499</v>
      </c>
      <c r="H1058" s="663" t="s">
        <v>7501</v>
      </c>
      <c r="I1058" s="665">
        <v>10.99</v>
      </c>
      <c r="J1058" s="665">
        <v>50</v>
      </c>
      <c r="K1058" s="666">
        <v>549.34</v>
      </c>
    </row>
    <row r="1059" spans="1:11" ht="14.4" customHeight="1" x14ac:dyDescent="0.3">
      <c r="A1059" s="661" t="s">
        <v>574</v>
      </c>
      <c r="B1059" s="662" t="s">
        <v>575</v>
      </c>
      <c r="C1059" s="663" t="s">
        <v>591</v>
      </c>
      <c r="D1059" s="664" t="s">
        <v>4210</v>
      </c>
      <c r="E1059" s="663" t="s">
        <v>7630</v>
      </c>
      <c r="F1059" s="664" t="s">
        <v>7631</v>
      </c>
      <c r="G1059" s="663" t="s">
        <v>7502</v>
      </c>
      <c r="H1059" s="663" t="s">
        <v>7503</v>
      </c>
      <c r="I1059" s="665">
        <v>10.99</v>
      </c>
      <c r="J1059" s="665">
        <v>70</v>
      </c>
      <c r="K1059" s="666">
        <v>769.08</v>
      </c>
    </row>
    <row r="1060" spans="1:11" ht="14.4" customHeight="1" x14ac:dyDescent="0.3">
      <c r="A1060" s="661" t="s">
        <v>574</v>
      </c>
      <c r="B1060" s="662" t="s">
        <v>575</v>
      </c>
      <c r="C1060" s="663" t="s">
        <v>591</v>
      </c>
      <c r="D1060" s="664" t="s">
        <v>4210</v>
      </c>
      <c r="E1060" s="663" t="s">
        <v>7630</v>
      </c>
      <c r="F1060" s="664" t="s">
        <v>7631</v>
      </c>
      <c r="G1060" s="663" t="s">
        <v>7504</v>
      </c>
      <c r="H1060" s="663" t="s">
        <v>7505</v>
      </c>
      <c r="I1060" s="665">
        <v>10.99</v>
      </c>
      <c r="J1060" s="665">
        <v>50</v>
      </c>
      <c r="K1060" s="666">
        <v>549.34</v>
      </c>
    </row>
    <row r="1061" spans="1:11" ht="14.4" customHeight="1" x14ac:dyDescent="0.3">
      <c r="A1061" s="661" t="s">
        <v>574</v>
      </c>
      <c r="B1061" s="662" t="s">
        <v>575</v>
      </c>
      <c r="C1061" s="663" t="s">
        <v>591</v>
      </c>
      <c r="D1061" s="664" t="s">
        <v>4210</v>
      </c>
      <c r="E1061" s="663" t="s">
        <v>7630</v>
      </c>
      <c r="F1061" s="664" t="s">
        <v>7631</v>
      </c>
      <c r="G1061" s="663" t="s">
        <v>7506</v>
      </c>
      <c r="H1061" s="663" t="s">
        <v>7507</v>
      </c>
      <c r="I1061" s="665">
        <v>10.98</v>
      </c>
      <c r="J1061" s="665">
        <v>50</v>
      </c>
      <c r="K1061" s="666">
        <v>549.17999999999995</v>
      </c>
    </row>
    <row r="1062" spans="1:11" ht="14.4" customHeight="1" x14ac:dyDescent="0.3">
      <c r="A1062" s="661" t="s">
        <v>574</v>
      </c>
      <c r="B1062" s="662" t="s">
        <v>575</v>
      </c>
      <c r="C1062" s="663" t="s">
        <v>591</v>
      </c>
      <c r="D1062" s="664" t="s">
        <v>4210</v>
      </c>
      <c r="E1062" s="663" t="s">
        <v>7630</v>
      </c>
      <c r="F1062" s="664" t="s">
        <v>7631</v>
      </c>
      <c r="G1062" s="663" t="s">
        <v>7508</v>
      </c>
      <c r="H1062" s="663" t="s">
        <v>7509</v>
      </c>
      <c r="I1062" s="665">
        <v>10.45</v>
      </c>
      <c r="J1062" s="665">
        <v>100</v>
      </c>
      <c r="K1062" s="666">
        <v>1045.22</v>
      </c>
    </row>
    <row r="1063" spans="1:11" ht="14.4" customHeight="1" x14ac:dyDescent="0.3">
      <c r="A1063" s="661" t="s">
        <v>574</v>
      </c>
      <c r="B1063" s="662" t="s">
        <v>575</v>
      </c>
      <c r="C1063" s="663" t="s">
        <v>591</v>
      </c>
      <c r="D1063" s="664" t="s">
        <v>4210</v>
      </c>
      <c r="E1063" s="663" t="s">
        <v>7630</v>
      </c>
      <c r="F1063" s="664" t="s">
        <v>7631</v>
      </c>
      <c r="G1063" s="663" t="s">
        <v>7508</v>
      </c>
      <c r="H1063" s="663" t="s">
        <v>7510</v>
      </c>
      <c r="I1063" s="665">
        <v>10.45</v>
      </c>
      <c r="J1063" s="665">
        <v>50</v>
      </c>
      <c r="K1063" s="666">
        <v>522.72</v>
      </c>
    </row>
    <row r="1064" spans="1:11" ht="14.4" customHeight="1" x14ac:dyDescent="0.3">
      <c r="A1064" s="661" t="s">
        <v>574</v>
      </c>
      <c r="B1064" s="662" t="s">
        <v>575</v>
      </c>
      <c r="C1064" s="663" t="s">
        <v>591</v>
      </c>
      <c r="D1064" s="664" t="s">
        <v>4210</v>
      </c>
      <c r="E1064" s="663" t="s">
        <v>7630</v>
      </c>
      <c r="F1064" s="664" t="s">
        <v>7631</v>
      </c>
      <c r="G1064" s="663" t="s">
        <v>7511</v>
      </c>
      <c r="H1064" s="663" t="s">
        <v>7512</v>
      </c>
      <c r="I1064" s="665">
        <v>10.45</v>
      </c>
      <c r="J1064" s="665">
        <v>50</v>
      </c>
      <c r="K1064" s="666">
        <v>522.72</v>
      </c>
    </row>
    <row r="1065" spans="1:11" ht="14.4" customHeight="1" x14ac:dyDescent="0.3">
      <c r="A1065" s="661" t="s">
        <v>574</v>
      </c>
      <c r="B1065" s="662" t="s">
        <v>575</v>
      </c>
      <c r="C1065" s="663" t="s">
        <v>591</v>
      </c>
      <c r="D1065" s="664" t="s">
        <v>4210</v>
      </c>
      <c r="E1065" s="663" t="s">
        <v>7630</v>
      </c>
      <c r="F1065" s="664" t="s">
        <v>7631</v>
      </c>
      <c r="G1065" s="663" t="s">
        <v>7513</v>
      </c>
      <c r="H1065" s="663" t="s">
        <v>7514</v>
      </c>
      <c r="I1065" s="665">
        <v>10.98</v>
      </c>
      <c r="J1065" s="665">
        <v>50</v>
      </c>
      <c r="K1065" s="666">
        <v>548.86</v>
      </c>
    </row>
    <row r="1066" spans="1:11" ht="14.4" customHeight="1" x14ac:dyDescent="0.3">
      <c r="A1066" s="661" t="s">
        <v>574</v>
      </c>
      <c r="B1066" s="662" t="s">
        <v>575</v>
      </c>
      <c r="C1066" s="663" t="s">
        <v>591</v>
      </c>
      <c r="D1066" s="664" t="s">
        <v>4210</v>
      </c>
      <c r="E1066" s="663" t="s">
        <v>7630</v>
      </c>
      <c r="F1066" s="664" t="s">
        <v>7631</v>
      </c>
      <c r="G1066" s="663" t="s">
        <v>7513</v>
      </c>
      <c r="H1066" s="663" t="s">
        <v>7515</v>
      </c>
      <c r="I1066" s="665">
        <v>10.99</v>
      </c>
      <c r="J1066" s="665">
        <v>20</v>
      </c>
      <c r="K1066" s="666">
        <v>219.8</v>
      </c>
    </row>
    <row r="1067" spans="1:11" ht="14.4" customHeight="1" x14ac:dyDescent="0.3">
      <c r="A1067" s="661" t="s">
        <v>574</v>
      </c>
      <c r="B1067" s="662" t="s">
        <v>575</v>
      </c>
      <c r="C1067" s="663" t="s">
        <v>591</v>
      </c>
      <c r="D1067" s="664" t="s">
        <v>4210</v>
      </c>
      <c r="E1067" s="663" t="s">
        <v>7630</v>
      </c>
      <c r="F1067" s="664" t="s">
        <v>7631</v>
      </c>
      <c r="G1067" s="663" t="s">
        <v>6471</v>
      </c>
      <c r="H1067" s="663" t="s">
        <v>6472</v>
      </c>
      <c r="I1067" s="665">
        <v>0.48142857142857165</v>
      </c>
      <c r="J1067" s="665">
        <v>14300</v>
      </c>
      <c r="K1067" s="666">
        <v>6878</v>
      </c>
    </row>
    <row r="1068" spans="1:11" ht="14.4" customHeight="1" x14ac:dyDescent="0.3">
      <c r="A1068" s="661" t="s">
        <v>574</v>
      </c>
      <c r="B1068" s="662" t="s">
        <v>575</v>
      </c>
      <c r="C1068" s="663" t="s">
        <v>591</v>
      </c>
      <c r="D1068" s="664" t="s">
        <v>4210</v>
      </c>
      <c r="E1068" s="663" t="s">
        <v>7630</v>
      </c>
      <c r="F1068" s="664" t="s">
        <v>7631</v>
      </c>
      <c r="G1068" s="663" t="s">
        <v>7516</v>
      </c>
      <c r="H1068" s="663" t="s">
        <v>7517</v>
      </c>
      <c r="I1068" s="665">
        <v>10.99</v>
      </c>
      <c r="J1068" s="665">
        <v>50</v>
      </c>
      <c r="K1068" s="666">
        <v>549.34</v>
      </c>
    </row>
    <row r="1069" spans="1:11" ht="14.4" customHeight="1" x14ac:dyDescent="0.3">
      <c r="A1069" s="661" t="s">
        <v>574</v>
      </c>
      <c r="B1069" s="662" t="s">
        <v>575</v>
      </c>
      <c r="C1069" s="663" t="s">
        <v>591</v>
      </c>
      <c r="D1069" s="664" t="s">
        <v>4210</v>
      </c>
      <c r="E1069" s="663" t="s">
        <v>7630</v>
      </c>
      <c r="F1069" s="664" t="s">
        <v>7631</v>
      </c>
      <c r="G1069" s="663" t="s">
        <v>7518</v>
      </c>
      <c r="H1069" s="663" t="s">
        <v>7519</v>
      </c>
      <c r="I1069" s="665">
        <v>3291.2</v>
      </c>
      <c r="J1069" s="665">
        <v>1</v>
      </c>
      <c r="K1069" s="666">
        <v>3291.2</v>
      </c>
    </row>
    <row r="1070" spans="1:11" ht="14.4" customHeight="1" x14ac:dyDescent="0.3">
      <c r="A1070" s="661" t="s">
        <v>574</v>
      </c>
      <c r="B1070" s="662" t="s">
        <v>575</v>
      </c>
      <c r="C1070" s="663" t="s">
        <v>591</v>
      </c>
      <c r="D1070" s="664" t="s">
        <v>4210</v>
      </c>
      <c r="E1070" s="663" t="s">
        <v>7630</v>
      </c>
      <c r="F1070" s="664" t="s">
        <v>7631</v>
      </c>
      <c r="G1070" s="663" t="s">
        <v>7520</v>
      </c>
      <c r="H1070" s="663" t="s">
        <v>7521</v>
      </c>
      <c r="I1070" s="665">
        <v>7.34</v>
      </c>
      <c r="J1070" s="665">
        <v>50</v>
      </c>
      <c r="K1070" s="666">
        <v>367.24</v>
      </c>
    </row>
    <row r="1071" spans="1:11" ht="14.4" customHeight="1" x14ac:dyDescent="0.3">
      <c r="A1071" s="661" t="s">
        <v>574</v>
      </c>
      <c r="B1071" s="662" t="s">
        <v>575</v>
      </c>
      <c r="C1071" s="663" t="s">
        <v>591</v>
      </c>
      <c r="D1071" s="664" t="s">
        <v>4210</v>
      </c>
      <c r="E1071" s="663" t="s">
        <v>7630</v>
      </c>
      <c r="F1071" s="664" t="s">
        <v>7631</v>
      </c>
      <c r="G1071" s="663" t="s">
        <v>7522</v>
      </c>
      <c r="H1071" s="663" t="s">
        <v>7523</v>
      </c>
      <c r="I1071" s="665">
        <v>7.34</v>
      </c>
      <c r="J1071" s="665">
        <v>100</v>
      </c>
      <c r="K1071" s="666">
        <v>734.48</v>
      </c>
    </row>
    <row r="1072" spans="1:11" ht="14.4" customHeight="1" x14ac:dyDescent="0.3">
      <c r="A1072" s="661" t="s">
        <v>574</v>
      </c>
      <c r="B1072" s="662" t="s">
        <v>575</v>
      </c>
      <c r="C1072" s="663" t="s">
        <v>591</v>
      </c>
      <c r="D1072" s="664" t="s">
        <v>4210</v>
      </c>
      <c r="E1072" s="663" t="s">
        <v>7630</v>
      </c>
      <c r="F1072" s="664" t="s">
        <v>7631</v>
      </c>
      <c r="G1072" s="663" t="s">
        <v>7524</v>
      </c>
      <c r="H1072" s="663" t="s">
        <v>7525</v>
      </c>
      <c r="I1072" s="665">
        <v>6.55</v>
      </c>
      <c r="J1072" s="665">
        <v>80</v>
      </c>
      <c r="K1072" s="666">
        <v>523.68000000000006</v>
      </c>
    </row>
    <row r="1073" spans="1:11" ht="14.4" customHeight="1" x14ac:dyDescent="0.3">
      <c r="A1073" s="661" t="s">
        <v>574</v>
      </c>
      <c r="B1073" s="662" t="s">
        <v>575</v>
      </c>
      <c r="C1073" s="663" t="s">
        <v>591</v>
      </c>
      <c r="D1073" s="664" t="s">
        <v>4210</v>
      </c>
      <c r="E1073" s="663" t="s">
        <v>7630</v>
      </c>
      <c r="F1073" s="664" t="s">
        <v>7631</v>
      </c>
      <c r="G1073" s="663" t="s">
        <v>7526</v>
      </c>
      <c r="H1073" s="663" t="s">
        <v>7527</v>
      </c>
      <c r="I1073" s="665">
        <v>6.55</v>
      </c>
      <c r="J1073" s="665">
        <v>80</v>
      </c>
      <c r="K1073" s="666">
        <v>523.68000000000006</v>
      </c>
    </row>
    <row r="1074" spans="1:11" ht="14.4" customHeight="1" x14ac:dyDescent="0.3">
      <c r="A1074" s="661" t="s">
        <v>574</v>
      </c>
      <c r="B1074" s="662" t="s">
        <v>575</v>
      </c>
      <c r="C1074" s="663" t="s">
        <v>591</v>
      </c>
      <c r="D1074" s="664" t="s">
        <v>4210</v>
      </c>
      <c r="E1074" s="663" t="s">
        <v>7630</v>
      </c>
      <c r="F1074" s="664" t="s">
        <v>7631</v>
      </c>
      <c r="G1074" s="663" t="s">
        <v>7528</v>
      </c>
      <c r="H1074" s="663" t="s">
        <v>7529</v>
      </c>
      <c r="I1074" s="665">
        <v>372.25</v>
      </c>
      <c r="J1074" s="665">
        <v>2</v>
      </c>
      <c r="K1074" s="666">
        <v>744.51</v>
      </c>
    </row>
    <row r="1075" spans="1:11" ht="14.4" customHeight="1" x14ac:dyDescent="0.3">
      <c r="A1075" s="661" t="s">
        <v>574</v>
      </c>
      <c r="B1075" s="662" t="s">
        <v>575</v>
      </c>
      <c r="C1075" s="663" t="s">
        <v>591</v>
      </c>
      <c r="D1075" s="664" t="s">
        <v>4210</v>
      </c>
      <c r="E1075" s="663" t="s">
        <v>7630</v>
      </c>
      <c r="F1075" s="664" t="s">
        <v>7631</v>
      </c>
      <c r="G1075" s="663" t="s">
        <v>7530</v>
      </c>
      <c r="H1075" s="663" t="s">
        <v>7531</v>
      </c>
      <c r="I1075" s="665">
        <v>10.99</v>
      </c>
      <c r="J1075" s="665">
        <v>50</v>
      </c>
      <c r="K1075" s="666">
        <v>549.34</v>
      </c>
    </row>
    <row r="1076" spans="1:11" ht="14.4" customHeight="1" x14ac:dyDescent="0.3">
      <c r="A1076" s="661" t="s">
        <v>574</v>
      </c>
      <c r="B1076" s="662" t="s">
        <v>575</v>
      </c>
      <c r="C1076" s="663" t="s">
        <v>591</v>
      </c>
      <c r="D1076" s="664" t="s">
        <v>4210</v>
      </c>
      <c r="E1076" s="663" t="s">
        <v>7632</v>
      </c>
      <c r="F1076" s="664" t="s">
        <v>7633</v>
      </c>
      <c r="G1076" s="663" t="s">
        <v>7532</v>
      </c>
      <c r="H1076" s="663" t="s">
        <v>7533</v>
      </c>
      <c r="I1076" s="665">
        <v>10.549999999999999</v>
      </c>
      <c r="J1076" s="665">
        <v>240</v>
      </c>
      <c r="K1076" s="666">
        <v>2532.3500000000004</v>
      </c>
    </row>
    <row r="1077" spans="1:11" ht="14.4" customHeight="1" x14ac:dyDescent="0.3">
      <c r="A1077" s="661" t="s">
        <v>574</v>
      </c>
      <c r="B1077" s="662" t="s">
        <v>575</v>
      </c>
      <c r="C1077" s="663" t="s">
        <v>591</v>
      </c>
      <c r="D1077" s="664" t="s">
        <v>4210</v>
      </c>
      <c r="E1077" s="663" t="s">
        <v>7632</v>
      </c>
      <c r="F1077" s="664" t="s">
        <v>7633</v>
      </c>
      <c r="G1077" s="663" t="s">
        <v>7534</v>
      </c>
      <c r="H1077" s="663" t="s">
        <v>7535</v>
      </c>
      <c r="I1077" s="665">
        <v>10.55111111111111</v>
      </c>
      <c r="J1077" s="665">
        <v>440</v>
      </c>
      <c r="K1077" s="666">
        <v>4643.170000000001</v>
      </c>
    </row>
    <row r="1078" spans="1:11" ht="14.4" customHeight="1" x14ac:dyDescent="0.3">
      <c r="A1078" s="661" t="s">
        <v>574</v>
      </c>
      <c r="B1078" s="662" t="s">
        <v>575</v>
      </c>
      <c r="C1078" s="663" t="s">
        <v>591</v>
      </c>
      <c r="D1078" s="664" t="s">
        <v>4210</v>
      </c>
      <c r="E1078" s="663" t="s">
        <v>7632</v>
      </c>
      <c r="F1078" s="664" t="s">
        <v>7633</v>
      </c>
      <c r="G1078" s="663" t="s">
        <v>7536</v>
      </c>
      <c r="H1078" s="663" t="s">
        <v>7537</v>
      </c>
      <c r="I1078" s="665">
        <v>16.220000000000002</v>
      </c>
      <c r="J1078" s="665">
        <v>450</v>
      </c>
      <c r="K1078" s="666">
        <v>7299.4900000000007</v>
      </c>
    </row>
    <row r="1079" spans="1:11" ht="14.4" customHeight="1" x14ac:dyDescent="0.3">
      <c r="A1079" s="661" t="s">
        <v>574</v>
      </c>
      <c r="B1079" s="662" t="s">
        <v>575</v>
      </c>
      <c r="C1079" s="663" t="s">
        <v>591</v>
      </c>
      <c r="D1079" s="664" t="s">
        <v>4210</v>
      </c>
      <c r="E1079" s="663" t="s">
        <v>7632</v>
      </c>
      <c r="F1079" s="664" t="s">
        <v>7633</v>
      </c>
      <c r="G1079" s="663" t="s">
        <v>7538</v>
      </c>
      <c r="H1079" s="663" t="s">
        <v>7539</v>
      </c>
      <c r="I1079" s="665">
        <v>7.5</v>
      </c>
      <c r="J1079" s="665">
        <v>50</v>
      </c>
      <c r="K1079" s="666">
        <v>375</v>
      </c>
    </row>
    <row r="1080" spans="1:11" ht="14.4" customHeight="1" x14ac:dyDescent="0.3">
      <c r="A1080" s="661" t="s">
        <v>574</v>
      </c>
      <c r="B1080" s="662" t="s">
        <v>575</v>
      </c>
      <c r="C1080" s="663" t="s">
        <v>591</v>
      </c>
      <c r="D1080" s="664" t="s">
        <v>4210</v>
      </c>
      <c r="E1080" s="663" t="s">
        <v>7632</v>
      </c>
      <c r="F1080" s="664" t="s">
        <v>7633</v>
      </c>
      <c r="G1080" s="663" t="s">
        <v>7540</v>
      </c>
      <c r="H1080" s="663" t="s">
        <v>7541</v>
      </c>
      <c r="I1080" s="665">
        <v>16.721249999999998</v>
      </c>
      <c r="J1080" s="665">
        <v>245</v>
      </c>
      <c r="K1080" s="666">
        <v>4054.7999999999997</v>
      </c>
    </row>
    <row r="1081" spans="1:11" ht="14.4" customHeight="1" x14ac:dyDescent="0.3">
      <c r="A1081" s="661" t="s">
        <v>574</v>
      </c>
      <c r="B1081" s="662" t="s">
        <v>575</v>
      </c>
      <c r="C1081" s="663" t="s">
        <v>591</v>
      </c>
      <c r="D1081" s="664" t="s">
        <v>4210</v>
      </c>
      <c r="E1081" s="663" t="s">
        <v>7632</v>
      </c>
      <c r="F1081" s="664" t="s">
        <v>7633</v>
      </c>
      <c r="G1081" s="663" t="s">
        <v>7542</v>
      </c>
      <c r="H1081" s="663" t="s">
        <v>7543</v>
      </c>
      <c r="I1081" s="665">
        <v>10.549999999999999</v>
      </c>
      <c r="J1081" s="665">
        <v>560</v>
      </c>
      <c r="K1081" s="666">
        <v>5908.7500000000009</v>
      </c>
    </row>
    <row r="1082" spans="1:11" ht="14.4" customHeight="1" x14ac:dyDescent="0.3">
      <c r="A1082" s="661" t="s">
        <v>574</v>
      </c>
      <c r="B1082" s="662" t="s">
        <v>575</v>
      </c>
      <c r="C1082" s="663" t="s">
        <v>591</v>
      </c>
      <c r="D1082" s="664" t="s">
        <v>4210</v>
      </c>
      <c r="E1082" s="663" t="s">
        <v>7632</v>
      </c>
      <c r="F1082" s="664" t="s">
        <v>7633</v>
      </c>
      <c r="G1082" s="663" t="s">
        <v>7544</v>
      </c>
      <c r="H1082" s="663" t="s">
        <v>7545</v>
      </c>
      <c r="I1082" s="665">
        <v>10.549999999999999</v>
      </c>
      <c r="J1082" s="665">
        <v>920</v>
      </c>
      <c r="K1082" s="666">
        <v>9707.39</v>
      </c>
    </row>
    <row r="1083" spans="1:11" ht="14.4" customHeight="1" x14ac:dyDescent="0.3">
      <c r="A1083" s="661" t="s">
        <v>574</v>
      </c>
      <c r="B1083" s="662" t="s">
        <v>575</v>
      </c>
      <c r="C1083" s="663" t="s">
        <v>591</v>
      </c>
      <c r="D1083" s="664" t="s">
        <v>4210</v>
      </c>
      <c r="E1083" s="663" t="s">
        <v>7632</v>
      </c>
      <c r="F1083" s="664" t="s">
        <v>7633</v>
      </c>
      <c r="G1083" s="663" t="s">
        <v>7546</v>
      </c>
      <c r="H1083" s="663" t="s">
        <v>7547</v>
      </c>
      <c r="I1083" s="665">
        <v>10.555714285714286</v>
      </c>
      <c r="J1083" s="665">
        <v>400</v>
      </c>
      <c r="K1083" s="666">
        <v>4221.92</v>
      </c>
    </row>
    <row r="1084" spans="1:11" ht="14.4" customHeight="1" x14ac:dyDescent="0.3">
      <c r="A1084" s="661" t="s">
        <v>574</v>
      </c>
      <c r="B1084" s="662" t="s">
        <v>575</v>
      </c>
      <c r="C1084" s="663" t="s">
        <v>591</v>
      </c>
      <c r="D1084" s="664" t="s">
        <v>4210</v>
      </c>
      <c r="E1084" s="663" t="s">
        <v>7632</v>
      </c>
      <c r="F1084" s="664" t="s">
        <v>7633</v>
      </c>
      <c r="G1084" s="663" t="s">
        <v>7546</v>
      </c>
      <c r="H1084" s="663" t="s">
        <v>7548</v>
      </c>
      <c r="I1084" s="665">
        <v>10.55</v>
      </c>
      <c r="J1084" s="665">
        <v>280</v>
      </c>
      <c r="K1084" s="666">
        <v>2954.44</v>
      </c>
    </row>
    <row r="1085" spans="1:11" ht="14.4" customHeight="1" x14ac:dyDescent="0.3">
      <c r="A1085" s="661" t="s">
        <v>574</v>
      </c>
      <c r="B1085" s="662" t="s">
        <v>575</v>
      </c>
      <c r="C1085" s="663" t="s">
        <v>591</v>
      </c>
      <c r="D1085" s="664" t="s">
        <v>4210</v>
      </c>
      <c r="E1085" s="663" t="s">
        <v>7632</v>
      </c>
      <c r="F1085" s="664" t="s">
        <v>7633</v>
      </c>
      <c r="G1085" s="663" t="s">
        <v>7549</v>
      </c>
      <c r="H1085" s="663" t="s">
        <v>7550</v>
      </c>
      <c r="I1085" s="665">
        <v>16.210000000000004</v>
      </c>
      <c r="J1085" s="665">
        <v>225</v>
      </c>
      <c r="K1085" s="666">
        <v>3648.1499999999996</v>
      </c>
    </row>
    <row r="1086" spans="1:11" ht="14.4" customHeight="1" x14ac:dyDescent="0.3">
      <c r="A1086" s="661" t="s">
        <v>574</v>
      </c>
      <c r="B1086" s="662" t="s">
        <v>575</v>
      </c>
      <c r="C1086" s="663" t="s">
        <v>591</v>
      </c>
      <c r="D1086" s="664" t="s">
        <v>4210</v>
      </c>
      <c r="E1086" s="663" t="s">
        <v>7632</v>
      </c>
      <c r="F1086" s="664" t="s">
        <v>7633</v>
      </c>
      <c r="G1086" s="663" t="s">
        <v>7551</v>
      </c>
      <c r="H1086" s="663" t="s">
        <v>7552</v>
      </c>
      <c r="I1086" s="665">
        <v>16.21</v>
      </c>
      <c r="J1086" s="665">
        <v>50</v>
      </c>
      <c r="K1086" s="666">
        <v>810.7</v>
      </c>
    </row>
    <row r="1087" spans="1:11" ht="14.4" customHeight="1" x14ac:dyDescent="0.3">
      <c r="A1087" s="661" t="s">
        <v>574</v>
      </c>
      <c r="B1087" s="662" t="s">
        <v>575</v>
      </c>
      <c r="C1087" s="663" t="s">
        <v>591</v>
      </c>
      <c r="D1087" s="664" t="s">
        <v>4210</v>
      </c>
      <c r="E1087" s="663" t="s">
        <v>7632</v>
      </c>
      <c r="F1087" s="664" t="s">
        <v>7633</v>
      </c>
      <c r="G1087" s="663" t="s">
        <v>6484</v>
      </c>
      <c r="H1087" s="663" t="s">
        <v>6485</v>
      </c>
      <c r="I1087" s="665">
        <v>0.71</v>
      </c>
      <c r="J1087" s="665">
        <v>14000</v>
      </c>
      <c r="K1087" s="666">
        <v>9940</v>
      </c>
    </row>
    <row r="1088" spans="1:11" ht="14.4" customHeight="1" x14ac:dyDescent="0.3">
      <c r="A1088" s="661" t="s">
        <v>574</v>
      </c>
      <c r="B1088" s="662" t="s">
        <v>575</v>
      </c>
      <c r="C1088" s="663" t="s">
        <v>591</v>
      </c>
      <c r="D1088" s="664" t="s">
        <v>4210</v>
      </c>
      <c r="E1088" s="663" t="s">
        <v>7632</v>
      </c>
      <c r="F1088" s="664" t="s">
        <v>7633</v>
      </c>
      <c r="G1088" s="663" t="s">
        <v>6486</v>
      </c>
      <c r="H1088" s="663" t="s">
        <v>6487</v>
      </c>
      <c r="I1088" s="665">
        <v>0.71</v>
      </c>
      <c r="J1088" s="665">
        <v>5200</v>
      </c>
      <c r="K1088" s="666">
        <v>3692</v>
      </c>
    </row>
    <row r="1089" spans="1:11" ht="14.4" customHeight="1" x14ac:dyDescent="0.3">
      <c r="A1089" s="661" t="s">
        <v>574</v>
      </c>
      <c r="B1089" s="662" t="s">
        <v>575</v>
      </c>
      <c r="C1089" s="663" t="s">
        <v>591</v>
      </c>
      <c r="D1089" s="664" t="s">
        <v>4210</v>
      </c>
      <c r="E1089" s="663" t="s">
        <v>7632</v>
      </c>
      <c r="F1089" s="664" t="s">
        <v>7633</v>
      </c>
      <c r="G1089" s="663" t="s">
        <v>6488</v>
      </c>
      <c r="H1089" s="663" t="s">
        <v>6489</v>
      </c>
      <c r="I1089" s="665">
        <v>0.71</v>
      </c>
      <c r="J1089" s="665">
        <v>6000</v>
      </c>
      <c r="K1089" s="666">
        <v>4260</v>
      </c>
    </row>
    <row r="1090" spans="1:11" ht="14.4" customHeight="1" x14ac:dyDescent="0.3">
      <c r="A1090" s="661" t="s">
        <v>574</v>
      </c>
      <c r="B1090" s="662" t="s">
        <v>575</v>
      </c>
      <c r="C1090" s="663" t="s">
        <v>591</v>
      </c>
      <c r="D1090" s="664" t="s">
        <v>4210</v>
      </c>
      <c r="E1090" s="663" t="s">
        <v>7632</v>
      </c>
      <c r="F1090" s="664" t="s">
        <v>7633</v>
      </c>
      <c r="G1090" s="663" t="s">
        <v>7553</v>
      </c>
      <c r="H1090" s="663" t="s">
        <v>7554</v>
      </c>
      <c r="I1090" s="665">
        <v>12.58</v>
      </c>
      <c r="J1090" s="665">
        <v>120</v>
      </c>
      <c r="K1090" s="666">
        <v>1509.6</v>
      </c>
    </row>
    <row r="1091" spans="1:11" ht="14.4" customHeight="1" x14ac:dyDescent="0.3">
      <c r="A1091" s="661" t="s">
        <v>574</v>
      </c>
      <c r="B1091" s="662" t="s">
        <v>575</v>
      </c>
      <c r="C1091" s="663" t="s">
        <v>591</v>
      </c>
      <c r="D1091" s="664" t="s">
        <v>4210</v>
      </c>
      <c r="E1091" s="663" t="s">
        <v>7632</v>
      </c>
      <c r="F1091" s="664" t="s">
        <v>7633</v>
      </c>
      <c r="G1091" s="663" t="s">
        <v>6824</v>
      </c>
      <c r="H1091" s="663" t="s">
        <v>6825</v>
      </c>
      <c r="I1091" s="665">
        <v>12.586666666666668</v>
      </c>
      <c r="J1091" s="665">
        <v>120</v>
      </c>
      <c r="K1091" s="666">
        <v>1510.4</v>
      </c>
    </row>
    <row r="1092" spans="1:11" ht="14.4" customHeight="1" x14ac:dyDescent="0.3">
      <c r="A1092" s="661" t="s">
        <v>574</v>
      </c>
      <c r="B1092" s="662" t="s">
        <v>575</v>
      </c>
      <c r="C1092" s="663" t="s">
        <v>591</v>
      </c>
      <c r="D1092" s="664" t="s">
        <v>4210</v>
      </c>
      <c r="E1092" s="663" t="s">
        <v>7632</v>
      </c>
      <c r="F1092" s="664" t="s">
        <v>7633</v>
      </c>
      <c r="G1092" s="663" t="s">
        <v>7555</v>
      </c>
      <c r="H1092" s="663" t="s">
        <v>7556</v>
      </c>
      <c r="I1092" s="665">
        <v>12.58</v>
      </c>
      <c r="J1092" s="665">
        <v>80</v>
      </c>
      <c r="K1092" s="666">
        <v>1006.4</v>
      </c>
    </row>
    <row r="1093" spans="1:11" ht="14.4" customHeight="1" x14ac:dyDescent="0.3">
      <c r="A1093" s="661" t="s">
        <v>574</v>
      </c>
      <c r="B1093" s="662" t="s">
        <v>575</v>
      </c>
      <c r="C1093" s="663" t="s">
        <v>591</v>
      </c>
      <c r="D1093" s="664" t="s">
        <v>4210</v>
      </c>
      <c r="E1093" s="663" t="s">
        <v>7632</v>
      </c>
      <c r="F1093" s="664" t="s">
        <v>7633</v>
      </c>
      <c r="G1093" s="663" t="s">
        <v>6826</v>
      </c>
      <c r="H1093" s="663" t="s">
        <v>6827</v>
      </c>
      <c r="I1093" s="665">
        <v>12.58</v>
      </c>
      <c r="J1093" s="665">
        <v>120</v>
      </c>
      <c r="K1093" s="666">
        <v>1509.6</v>
      </c>
    </row>
    <row r="1094" spans="1:11" ht="14.4" customHeight="1" x14ac:dyDescent="0.3">
      <c r="A1094" s="661" t="s">
        <v>574</v>
      </c>
      <c r="B1094" s="662" t="s">
        <v>575</v>
      </c>
      <c r="C1094" s="663" t="s">
        <v>591</v>
      </c>
      <c r="D1094" s="664" t="s">
        <v>4210</v>
      </c>
      <c r="E1094" s="663" t="s">
        <v>7632</v>
      </c>
      <c r="F1094" s="664" t="s">
        <v>7633</v>
      </c>
      <c r="G1094" s="663" t="s">
        <v>6828</v>
      </c>
      <c r="H1094" s="663" t="s">
        <v>6829</v>
      </c>
      <c r="I1094" s="665">
        <v>12.583333333333334</v>
      </c>
      <c r="J1094" s="665">
        <v>160</v>
      </c>
      <c r="K1094" s="666">
        <v>2013.1999999999998</v>
      </c>
    </row>
    <row r="1095" spans="1:11" ht="14.4" customHeight="1" x14ac:dyDescent="0.3">
      <c r="A1095" s="661" t="s">
        <v>574</v>
      </c>
      <c r="B1095" s="662" t="s">
        <v>575</v>
      </c>
      <c r="C1095" s="663" t="s">
        <v>591</v>
      </c>
      <c r="D1095" s="664" t="s">
        <v>4210</v>
      </c>
      <c r="E1095" s="663" t="s">
        <v>7634</v>
      </c>
      <c r="F1095" s="664" t="s">
        <v>7635</v>
      </c>
      <c r="G1095" s="663" t="s">
        <v>6496</v>
      </c>
      <c r="H1095" s="663" t="s">
        <v>6497</v>
      </c>
      <c r="I1095" s="665">
        <v>142.78</v>
      </c>
      <c r="J1095" s="665">
        <v>12</v>
      </c>
      <c r="K1095" s="666">
        <v>1713.36</v>
      </c>
    </row>
    <row r="1096" spans="1:11" ht="14.4" customHeight="1" x14ac:dyDescent="0.3">
      <c r="A1096" s="661" t="s">
        <v>574</v>
      </c>
      <c r="B1096" s="662" t="s">
        <v>575</v>
      </c>
      <c r="C1096" s="663" t="s">
        <v>591</v>
      </c>
      <c r="D1096" s="664" t="s">
        <v>4210</v>
      </c>
      <c r="E1096" s="663" t="s">
        <v>7634</v>
      </c>
      <c r="F1096" s="664" t="s">
        <v>7635</v>
      </c>
      <c r="G1096" s="663" t="s">
        <v>6834</v>
      </c>
      <c r="H1096" s="663" t="s">
        <v>6835</v>
      </c>
      <c r="I1096" s="665">
        <v>2210.7199999999998</v>
      </c>
      <c r="J1096" s="665">
        <v>1</v>
      </c>
      <c r="K1096" s="666">
        <v>2210.7199999999998</v>
      </c>
    </row>
    <row r="1097" spans="1:11" ht="14.4" customHeight="1" x14ac:dyDescent="0.3">
      <c r="A1097" s="661" t="s">
        <v>574</v>
      </c>
      <c r="B1097" s="662" t="s">
        <v>575</v>
      </c>
      <c r="C1097" s="663" t="s">
        <v>591</v>
      </c>
      <c r="D1097" s="664" t="s">
        <v>4210</v>
      </c>
      <c r="E1097" s="663" t="s">
        <v>7634</v>
      </c>
      <c r="F1097" s="664" t="s">
        <v>7635</v>
      </c>
      <c r="G1097" s="663" t="s">
        <v>6836</v>
      </c>
      <c r="H1097" s="663" t="s">
        <v>6837</v>
      </c>
      <c r="I1097" s="665">
        <v>5445</v>
      </c>
      <c r="J1097" s="665">
        <v>2</v>
      </c>
      <c r="K1097" s="666">
        <v>10890</v>
      </c>
    </row>
    <row r="1098" spans="1:11" ht="14.4" customHeight="1" x14ac:dyDescent="0.3">
      <c r="A1098" s="661" t="s">
        <v>574</v>
      </c>
      <c r="B1098" s="662" t="s">
        <v>575</v>
      </c>
      <c r="C1098" s="663" t="s">
        <v>591</v>
      </c>
      <c r="D1098" s="664" t="s">
        <v>4210</v>
      </c>
      <c r="E1098" s="663" t="s">
        <v>7634</v>
      </c>
      <c r="F1098" s="664" t="s">
        <v>7635</v>
      </c>
      <c r="G1098" s="663" t="s">
        <v>7557</v>
      </c>
      <c r="H1098" s="663" t="s">
        <v>7558</v>
      </c>
      <c r="I1098" s="665">
        <v>4076.13</v>
      </c>
      <c r="J1098" s="665">
        <v>2</v>
      </c>
      <c r="K1098" s="666">
        <v>8152.25</v>
      </c>
    </row>
    <row r="1099" spans="1:11" ht="14.4" customHeight="1" x14ac:dyDescent="0.3">
      <c r="A1099" s="661" t="s">
        <v>574</v>
      </c>
      <c r="B1099" s="662" t="s">
        <v>575</v>
      </c>
      <c r="C1099" s="663" t="s">
        <v>591</v>
      </c>
      <c r="D1099" s="664" t="s">
        <v>4210</v>
      </c>
      <c r="E1099" s="663" t="s">
        <v>7634</v>
      </c>
      <c r="F1099" s="664" t="s">
        <v>7635</v>
      </c>
      <c r="G1099" s="663" t="s">
        <v>7559</v>
      </c>
      <c r="H1099" s="663" t="s">
        <v>7560</v>
      </c>
      <c r="I1099" s="665">
        <v>4433.08</v>
      </c>
      <c r="J1099" s="665">
        <v>1</v>
      </c>
      <c r="K1099" s="666">
        <v>4433.08</v>
      </c>
    </row>
    <row r="1100" spans="1:11" ht="14.4" customHeight="1" x14ac:dyDescent="0.3">
      <c r="A1100" s="661" t="s">
        <v>574</v>
      </c>
      <c r="B1100" s="662" t="s">
        <v>575</v>
      </c>
      <c r="C1100" s="663" t="s">
        <v>591</v>
      </c>
      <c r="D1100" s="664" t="s">
        <v>4210</v>
      </c>
      <c r="E1100" s="663" t="s">
        <v>7634</v>
      </c>
      <c r="F1100" s="664" t="s">
        <v>7635</v>
      </c>
      <c r="G1100" s="663" t="s">
        <v>6840</v>
      </c>
      <c r="H1100" s="663" t="s">
        <v>6841</v>
      </c>
      <c r="I1100" s="665">
        <v>3035.31</v>
      </c>
      <c r="J1100" s="665">
        <v>3</v>
      </c>
      <c r="K1100" s="666">
        <v>9105.93</v>
      </c>
    </row>
    <row r="1101" spans="1:11" ht="14.4" customHeight="1" x14ac:dyDescent="0.3">
      <c r="A1101" s="661" t="s">
        <v>574</v>
      </c>
      <c r="B1101" s="662" t="s">
        <v>575</v>
      </c>
      <c r="C1101" s="663" t="s">
        <v>591</v>
      </c>
      <c r="D1101" s="664" t="s">
        <v>4210</v>
      </c>
      <c r="E1101" s="663" t="s">
        <v>7634</v>
      </c>
      <c r="F1101" s="664" t="s">
        <v>7635</v>
      </c>
      <c r="G1101" s="663" t="s">
        <v>6844</v>
      </c>
      <c r="H1101" s="663" t="s">
        <v>6845</v>
      </c>
      <c r="I1101" s="665">
        <v>3153.08</v>
      </c>
      <c r="J1101" s="665">
        <v>5</v>
      </c>
      <c r="K1101" s="666">
        <v>15765.39</v>
      </c>
    </row>
    <row r="1102" spans="1:11" ht="14.4" customHeight="1" x14ac:dyDescent="0.3">
      <c r="A1102" s="661" t="s">
        <v>574</v>
      </c>
      <c r="B1102" s="662" t="s">
        <v>575</v>
      </c>
      <c r="C1102" s="663" t="s">
        <v>591</v>
      </c>
      <c r="D1102" s="664" t="s">
        <v>4210</v>
      </c>
      <c r="E1102" s="663" t="s">
        <v>7634</v>
      </c>
      <c r="F1102" s="664" t="s">
        <v>7635</v>
      </c>
      <c r="G1102" s="663" t="s">
        <v>6846</v>
      </c>
      <c r="H1102" s="663" t="s">
        <v>6847</v>
      </c>
      <c r="I1102" s="665">
        <v>2722.5</v>
      </c>
      <c r="J1102" s="665">
        <v>14</v>
      </c>
      <c r="K1102" s="666">
        <v>38115.01</v>
      </c>
    </row>
    <row r="1103" spans="1:11" ht="14.4" customHeight="1" x14ac:dyDescent="0.3">
      <c r="A1103" s="661" t="s">
        <v>574</v>
      </c>
      <c r="B1103" s="662" t="s">
        <v>575</v>
      </c>
      <c r="C1103" s="663" t="s">
        <v>591</v>
      </c>
      <c r="D1103" s="664" t="s">
        <v>4210</v>
      </c>
      <c r="E1103" s="663" t="s">
        <v>7634</v>
      </c>
      <c r="F1103" s="664" t="s">
        <v>7635</v>
      </c>
      <c r="G1103" s="663" t="s">
        <v>6848</v>
      </c>
      <c r="H1103" s="663" t="s">
        <v>6849</v>
      </c>
      <c r="I1103" s="665">
        <v>5445</v>
      </c>
      <c r="J1103" s="665">
        <v>2</v>
      </c>
      <c r="K1103" s="666">
        <v>10890</v>
      </c>
    </row>
    <row r="1104" spans="1:11" ht="14.4" customHeight="1" x14ac:dyDescent="0.3">
      <c r="A1104" s="661" t="s">
        <v>574</v>
      </c>
      <c r="B1104" s="662" t="s">
        <v>575</v>
      </c>
      <c r="C1104" s="663" t="s">
        <v>591</v>
      </c>
      <c r="D1104" s="664" t="s">
        <v>4210</v>
      </c>
      <c r="E1104" s="663" t="s">
        <v>7634</v>
      </c>
      <c r="F1104" s="664" t="s">
        <v>7635</v>
      </c>
      <c r="G1104" s="663" t="s">
        <v>6850</v>
      </c>
      <c r="H1104" s="663" t="s">
        <v>6851</v>
      </c>
      <c r="I1104" s="665">
        <v>5445</v>
      </c>
      <c r="J1104" s="665">
        <v>2</v>
      </c>
      <c r="K1104" s="666">
        <v>10890</v>
      </c>
    </row>
    <row r="1105" spans="1:11" ht="14.4" customHeight="1" x14ac:dyDescent="0.3">
      <c r="A1105" s="661" t="s">
        <v>574</v>
      </c>
      <c r="B1105" s="662" t="s">
        <v>575</v>
      </c>
      <c r="C1105" s="663" t="s">
        <v>591</v>
      </c>
      <c r="D1105" s="664" t="s">
        <v>4210</v>
      </c>
      <c r="E1105" s="663" t="s">
        <v>7634</v>
      </c>
      <c r="F1105" s="664" t="s">
        <v>7635</v>
      </c>
      <c r="G1105" s="663" t="s">
        <v>6854</v>
      </c>
      <c r="H1105" s="663" t="s">
        <v>6855</v>
      </c>
      <c r="I1105" s="665">
        <v>3130.75</v>
      </c>
      <c r="J1105" s="665">
        <v>2</v>
      </c>
      <c r="K1105" s="666">
        <v>6261.5</v>
      </c>
    </row>
    <row r="1106" spans="1:11" ht="14.4" customHeight="1" x14ac:dyDescent="0.3">
      <c r="A1106" s="661" t="s">
        <v>574</v>
      </c>
      <c r="B1106" s="662" t="s">
        <v>575</v>
      </c>
      <c r="C1106" s="663" t="s">
        <v>591</v>
      </c>
      <c r="D1106" s="664" t="s">
        <v>4210</v>
      </c>
      <c r="E1106" s="663" t="s">
        <v>7634</v>
      </c>
      <c r="F1106" s="664" t="s">
        <v>7635</v>
      </c>
      <c r="G1106" s="663" t="s">
        <v>6858</v>
      </c>
      <c r="H1106" s="663" t="s">
        <v>6859</v>
      </c>
      <c r="I1106" s="665">
        <v>3035.31</v>
      </c>
      <c r="J1106" s="665">
        <v>2</v>
      </c>
      <c r="K1106" s="666">
        <v>6070.62</v>
      </c>
    </row>
    <row r="1107" spans="1:11" ht="14.4" customHeight="1" x14ac:dyDescent="0.3">
      <c r="A1107" s="661" t="s">
        <v>574</v>
      </c>
      <c r="B1107" s="662" t="s">
        <v>575</v>
      </c>
      <c r="C1107" s="663" t="s">
        <v>591</v>
      </c>
      <c r="D1107" s="664" t="s">
        <v>4210</v>
      </c>
      <c r="E1107" s="663" t="s">
        <v>7634</v>
      </c>
      <c r="F1107" s="664" t="s">
        <v>7635</v>
      </c>
      <c r="G1107" s="663" t="s">
        <v>6860</v>
      </c>
      <c r="H1107" s="663" t="s">
        <v>6861</v>
      </c>
      <c r="I1107" s="665">
        <v>213.345</v>
      </c>
      <c r="J1107" s="665">
        <v>10</v>
      </c>
      <c r="K1107" s="666">
        <v>2133.46</v>
      </c>
    </row>
    <row r="1108" spans="1:11" ht="14.4" customHeight="1" x14ac:dyDescent="0.3">
      <c r="A1108" s="661" t="s">
        <v>574</v>
      </c>
      <c r="B1108" s="662" t="s">
        <v>575</v>
      </c>
      <c r="C1108" s="663" t="s">
        <v>591</v>
      </c>
      <c r="D1108" s="664" t="s">
        <v>4210</v>
      </c>
      <c r="E1108" s="663" t="s">
        <v>7634</v>
      </c>
      <c r="F1108" s="664" t="s">
        <v>7635</v>
      </c>
      <c r="G1108" s="663" t="s">
        <v>6864</v>
      </c>
      <c r="H1108" s="663" t="s">
        <v>6865</v>
      </c>
      <c r="I1108" s="665">
        <v>5445</v>
      </c>
      <c r="J1108" s="665">
        <v>1</v>
      </c>
      <c r="K1108" s="666">
        <v>5445</v>
      </c>
    </row>
    <row r="1109" spans="1:11" ht="14.4" customHeight="1" x14ac:dyDescent="0.3">
      <c r="A1109" s="661" t="s">
        <v>574</v>
      </c>
      <c r="B1109" s="662" t="s">
        <v>575</v>
      </c>
      <c r="C1109" s="663" t="s">
        <v>591</v>
      </c>
      <c r="D1109" s="664" t="s">
        <v>4210</v>
      </c>
      <c r="E1109" s="663" t="s">
        <v>7650</v>
      </c>
      <c r="F1109" s="664" t="s">
        <v>7651</v>
      </c>
      <c r="G1109" s="663" t="s">
        <v>7561</v>
      </c>
      <c r="H1109" s="663" t="s">
        <v>7562</v>
      </c>
      <c r="I1109" s="665">
        <v>64.801538461538456</v>
      </c>
      <c r="J1109" s="665">
        <v>528</v>
      </c>
      <c r="K1109" s="666">
        <v>34216.199999999997</v>
      </c>
    </row>
    <row r="1110" spans="1:11" ht="14.4" customHeight="1" x14ac:dyDescent="0.3">
      <c r="A1110" s="661" t="s">
        <v>574</v>
      </c>
      <c r="B1110" s="662" t="s">
        <v>575</v>
      </c>
      <c r="C1110" s="663" t="s">
        <v>591</v>
      </c>
      <c r="D1110" s="664" t="s">
        <v>4210</v>
      </c>
      <c r="E1110" s="663" t="s">
        <v>7650</v>
      </c>
      <c r="F1110" s="664" t="s">
        <v>7651</v>
      </c>
      <c r="G1110" s="663" t="s">
        <v>7563</v>
      </c>
      <c r="H1110" s="663" t="s">
        <v>7564</v>
      </c>
      <c r="I1110" s="665">
        <v>27014.5</v>
      </c>
      <c r="J1110" s="665">
        <v>1</v>
      </c>
      <c r="K1110" s="666">
        <v>27014.5</v>
      </c>
    </row>
    <row r="1111" spans="1:11" ht="14.4" customHeight="1" x14ac:dyDescent="0.3">
      <c r="A1111" s="661" t="s">
        <v>574</v>
      </c>
      <c r="B1111" s="662" t="s">
        <v>575</v>
      </c>
      <c r="C1111" s="663" t="s">
        <v>591</v>
      </c>
      <c r="D1111" s="664" t="s">
        <v>4210</v>
      </c>
      <c r="E1111" s="663" t="s">
        <v>7650</v>
      </c>
      <c r="F1111" s="664" t="s">
        <v>7651</v>
      </c>
      <c r="G1111" s="663" t="s">
        <v>7565</v>
      </c>
      <c r="H1111" s="663" t="s">
        <v>7566</v>
      </c>
      <c r="I1111" s="665">
        <v>9851.3940000000002</v>
      </c>
      <c r="J1111" s="665">
        <v>5</v>
      </c>
      <c r="K1111" s="666">
        <v>49256.97</v>
      </c>
    </row>
    <row r="1112" spans="1:11" ht="14.4" customHeight="1" x14ac:dyDescent="0.3">
      <c r="A1112" s="661" t="s">
        <v>574</v>
      </c>
      <c r="B1112" s="662" t="s">
        <v>575</v>
      </c>
      <c r="C1112" s="663" t="s">
        <v>591</v>
      </c>
      <c r="D1112" s="664" t="s">
        <v>4210</v>
      </c>
      <c r="E1112" s="663" t="s">
        <v>7650</v>
      </c>
      <c r="F1112" s="664" t="s">
        <v>7651</v>
      </c>
      <c r="G1112" s="663" t="s">
        <v>7567</v>
      </c>
      <c r="H1112" s="663" t="s">
        <v>7568</v>
      </c>
      <c r="I1112" s="665">
        <v>86896.3</v>
      </c>
      <c r="J1112" s="665">
        <v>3</v>
      </c>
      <c r="K1112" s="666">
        <v>260688.90000000002</v>
      </c>
    </row>
    <row r="1113" spans="1:11" ht="14.4" customHeight="1" x14ac:dyDescent="0.3">
      <c r="A1113" s="661" t="s">
        <v>574</v>
      </c>
      <c r="B1113" s="662" t="s">
        <v>575</v>
      </c>
      <c r="C1113" s="663" t="s">
        <v>591</v>
      </c>
      <c r="D1113" s="664" t="s">
        <v>4210</v>
      </c>
      <c r="E1113" s="663" t="s">
        <v>7650</v>
      </c>
      <c r="F1113" s="664" t="s">
        <v>7651</v>
      </c>
      <c r="G1113" s="663" t="s">
        <v>7569</v>
      </c>
      <c r="H1113" s="663" t="s">
        <v>7570</v>
      </c>
      <c r="I1113" s="665">
        <v>52300</v>
      </c>
      <c r="J1113" s="665">
        <v>2</v>
      </c>
      <c r="K1113" s="666">
        <v>104600</v>
      </c>
    </row>
    <row r="1114" spans="1:11" ht="14.4" customHeight="1" x14ac:dyDescent="0.3">
      <c r="A1114" s="661" t="s">
        <v>574</v>
      </c>
      <c r="B1114" s="662" t="s">
        <v>575</v>
      </c>
      <c r="C1114" s="663" t="s">
        <v>591</v>
      </c>
      <c r="D1114" s="664" t="s">
        <v>4210</v>
      </c>
      <c r="E1114" s="663" t="s">
        <v>7650</v>
      </c>
      <c r="F1114" s="664" t="s">
        <v>7651</v>
      </c>
      <c r="G1114" s="663" t="s">
        <v>7571</v>
      </c>
      <c r="H1114" s="663" t="s">
        <v>7572</v>
      </c>
      <c r="I1114" s="665">
        <v>4630</v>
      </c>
      <c r="J1114" s="665">
        <v>5</v>
      </c>
      <c r="K1114" s="666">
        <v>23150</v>
      </c>
    </row>
    <row r="1115" spans="1:11" ht="14.4" customHeight="1" x14ac:dyDescent="0.3">
      <c r="A1115" s="661" t="s">
        <v>574</v>
      </c>
      <c r="B1115" s="662" t="s">
        <v>575</v>
      </c>
      <c r="C1115" s="663" t="s">
        <v>591</v>
      </c>
      <c r="D1115" s="664" t="s">
        <v>4210</v>
      </c>
      <c r="E1115" s="663" t="s">
        <v>7650</v>
      </c>
      <c r="F1115" s="664" t="s">
        <v>7651</v>
      </c>
      <c r="G1115" s="663" t="s">
        <v>7573</v>
      </c>
      <c r="H1115" s="663" t="s">
        <v>7574</v>
      </c>
      <c r="I1115" s="665">
        <v>16500</v>
      </c>
      <c r="J1115" s="665">
        <v>1</v>
      </c>
      <c r="K1115" s="666">
        <v>16500</v>
      </c>
    </row>
    <row r="1116" spans="1:11" ht="14.4" customHeight="1" x14ac:dyDescent="0.3">
      <c r="A1116" s="661" t="s">
        <v>574</v>
      </c>
      <c r="B1116" s="662" t="s">
        <v>575</v>
      </c>
      <c r="C1116" s="663" t="s">
        <v>591</v>
      </c>
      <c r="D1116" s="664" t="s">
        <v>4210</v>
      </c>
      <c r="E1116" s="663" t="s">
        <v>7650</v>
      </c>
      <c r="F1116" s="664" t="s">
        <v>7651</v>
      </c>
      <c r="G1116" s="663" t="s">
        <v>7575</v>
      </c>
      <c r="H1116" s="663" t="s">
        <v>7576</v>
      </c>
      <c r="I1116" s="665">
        <v>2864.91</v>
      </c>
      <c r="J1116" s="665">
        <v>5</v>
      </c>
      <c r="K1116" s="666">
        <v>14324.56</v>
      </c>
    </row>
    <row r="1117" spans="1:11" ht="14.4" customHeight="1" x14ac:dyDescent="0.3">
      <c r="A1117" s="661" t="s">
        <v>574</v>
      </c>
      <c r="B1117" s="662" t="s">
        <v>575</v>
      </c>
      <c r="C1117" s="663" t="s">
        <v>591</v>
      </c>
      <c r="D1117" s="664" t="s">
        <v>4210</v>
      </c>
      <c r="E1117" s="663" t="s">
        <v>7650</v>
      </c>
      <c r="F1117" s="664" t="s">
        <v>7651</v>
      </c>
      <c r="G1117" s="663" t="s">
        <v>7577</v>
      </c>
      <c r="H1117" s="663" t="s">
        <v>7578</v>
      </c>
      <c r="I1117" s="665">
        <v>17035.254999999997</v>
      </c>
      <c r="J1117" s="665">
        <v>2</v>
      </c>
      <c r="K1117" s="666">
        <v>34070.509999999995</v>
      </c>
    </row>
    <row r="1118" spans="1:11" ht="14.4" customHeight="1" x14ac:dyDescent="0.3">
      <c r="A1118" s="661" t="s">
        <v>574</v>
      </c>
      <c r="B1118" s="662" t="s">
        <v>575</v>
      </c>
      <c r="C1118" s="663" t="s">
        <v>591</v>
      </c>
      <c r="D1118" s="664" t="s">
        <v>4210</v>
      </c>
      <c r="E1118" s="663" t="s">
        <v>7650</v>
      </c>
      <c r="F1118" s="664" t="s">
        <v>7651</v>
      </c>
      <c r="G1118" s="663" t="s">
        <v>7579</v>
      </c>
      <c r="H1118" s="663" t="s">
        <v>7580</v>
      </c>
      <c r="I1118" s="665">
        <v>16500</v>
      </c>
      <c r="J1118" s="665">
        <v>5</v>
      </c>
      <c r="K1118" s="666">
        <v>82500</v>
      </c>
    </row>
    <row r="1119" spans="1:11" ht="14.4" customHeight="1" x14ac:dyDescent="0.3">
      <c r="A1119" s="661" t="s">
        <v>574</v>
      </c>
      <c r="B1119" s="662" t="s">
        <v>575</v>
      </c>
      <c r="C1119" s="663" t="s">
        <v>591</v>
      </c>
      <c r="D1119" s="664" t="s">
        <v>4210</v>
      </c>
      <c r="E1119" s="663" t="s">
        <v>7650</v>
      </c>
      <c r="F1119" s="664" t="s">
        <v>7651</v>
      </c>
      <c r="G1119" s="663" t="s">
        <v>7581</v>
      </c>
      <c r="H1119" s="663" t="s">
        <v>7582</v>
      </c>
      <c r="I1119" s="665">
        <v>9423</v>
      </c>
      <c r="J1119" s="665">
        <v>3</v>
      </c>
      <c r="K1119" s="666">
        <v>28269</v>
      </c>
    </row>
    <row r="1120" spans="1:11" ht="14.4" customHeight="1" x14ac:dyDescent="0.3">
      <c r="A1120" s="661" t="s">
        <v>574</v>
      </c>
      <c r="B1120" s="662" t="s">
        <v>575</v>
      </c>
      <c r="C1120" s="663" t="s">
        <v>591</v>
      </c>
      <c r="D1120" s="664" t="s">
        <v>4210</v>
      </c>
      <c r="E1120" s="663" t="s">
        <v>7650</v>
      </c>
      <c r="F1120" s="664" t="s">
        <v>7651</v>
      </c>
      <c r="G1120" s="663" t="s">
        <v>7581</v>
      </c>
      <c r="H1120" s="663" t="s">
        <v>7583</v>
      </c>
      <c r="I1120" s="665">
        <v>9423</v>
      </c>
      <c r="J1120" s="665">
        <v>4</v>
      </c>
      <c r="K1120" s="666">
        <v>37692</v>
      </c>
    </row>
    <row r="1121" spans="1:11" ht="14.4" customHeight="1" x14ac:dyDescent="0.3">
      <c r="A1121" s="661" t="s">
        <v>574</v>
      </c>
      <c r="B1121" s="662" t="s">
        <v>575</v>
      </c>
      <c r="C1121" s="663" t="s">
        <v>591</v>
      </c>
      <c r="D1121" s="664" t="s">
        <v>4210</v>
      </c>
      <c r="E1121" s="663" t="s">
        <v>7650</v>
      </c>
      <c r="F1121" s="664" t="s">
        <v>7651</v>
      </c>
      <c r="G1121" s="663" t="s">
        <v>7584</v>
      </c>
      <c r="H1121" s="663" t="s">
        <v>7585</v>
      </c>
      <c r="I1121" s="665">
        <v>16500</v>
      </c>
      <c r="J1121" s="665">
        <v>2</v>
      </c>
      <c r="K1121" s="666">
        <v>33000</v>
      </c>
    </row>
    <row r="1122" spans="1:11" ht="14.4" customHeight="1" x14ac:dyDescent="0.3">
      <c r="A1122" s="661" t="s">
        <v>574</v>
      </c>
      <c r="B1122" s="662" t="s">
        <v>575</v>
      </c>
      <c r="C1122" s="663" t="s">
        <v>591</v>
      </c>
      <c r="D1122" s="664" t="s">
        <v>4210</v>
      </c>
      <c r="E1122" s="663" t="s">
        <v>7650</v>
      </c>
      <c r="F1122" s="664" t="s">
        <v>7651</v>
      </c>
      <c r="G1122" s="663" t="s">
        <v>7586</v>
      </c>
      <c r="H1122" s="663" t="s">
        <v>7587</v>
      </c>
      <c r="I1122" s="665">
        <v>9822.9266666666663</v>
      </c>
      <c r="J1122" s="665">
        <v>3</v>
      </c>
      <c r="K1122" s="666">
        <v>29468.78</v>
      </c>
    </row>
    <row r="1123" spans="1:11" ht="14.4" customHeight="1" x14ac:dyDescent="0.3">
      <c r="A1123" s="661" t="s">
        <v>574</v>
      </c>
      <c r="B1123" s="662" t="s">
        <v>575</v>
      </c>
      <c r="C1123" s="663" t="s">
        <v>591</v>
      </c>
      <c r="D1123" s="664" t="s">
        <v>4210</v>
      </c>
      <c r="E1123" s="663" t="s">
        <v>7650</v>
      </c>
      <c r="F1123" s="664" t="s">
        <v>7651</v>
      </c>
      <c r="G1123" s="663" t="s">
        <v>7588</v>
      </c>
      <c r="H1123" s="663" t="s">
        <v>7589</v>
      </c>
      <c r="I1123" s="665">
        <v>6928.98</v>
      </c>
      <c r="J1123" s="665">
        <v>4</v>
      </c>
      <c r="K1123" s="666">
        <v>27715.919999999998</v>
      </c>
    </row>
    <row r="1124" spans="1:11" ht="14.4" customHeight="1" x14ac:dyDescent="0.3">
      <c r="A1124" s="661" t="s">
        <v>574</v>
      </c>
      <c r="B1124" s="662" t="s">
        <v>575</v>
      </c>
      <c r="C1124" s="663" t="s">
        <v>591</v>
      </c>
      <c r="D1124" s="664" t="s">
        <v>4210</v>
      </c>
      <c r="E1124" s="663" t="s">
        <v>7650</v>
      </c>
      <c r="F1124" s="664" t="s">
        <v>7651</v>
      </c>
      <c r="G1124" s="663" t="s">
        <v>7590</v>
      </c>
      <c r="H1124" s="663" t="s">
        <v>7591</v>
      </c>
      <c r="I1124" s="665">
        <v>6989.9400000000005</v>
      </c>
      <c r="J1124" s="665">
        <v>9</v>
      </c>
      <c r="K1124" s="666">
        <v>62909.460000000006</v>
      </c>
    </row>
    <row r="1125" spans="1:11" ht="14.4" customHeight="1" x14ac:dyDescent="0.3">
      <c r="A1125" s="661" t="s">
        <v>574</v>
      </c>
      <c r="B1125" s="662" t="s">
        <v>575</v>
      </c>
      <c r="C1125" s="663" t="s">
        <v>591</v>
      </c>
      <c r="D1125" s="664" t="s">
        <v>4210</v>
      </c>
      <c r="E1125" s="663" t="s">
        <v>7650</v>
      </c>
      <c r="F1125" s="664" t="s">
        <v>7651</v>
      </c>
      <c r="G1125" s="663" t="s">
        <v>7592</v>
      </c>
      <c r="H1125" s="663" t="s">
        <v>7593</v>
      </c>
      <c r="I1125" s="665">
        <v>16500</v>
      </c>
      <c r="J1125" s="665">
        <v>2</v>
      </c>
      <c r="K1125" s="666">
        <v>33000</v>
      </c>
    </row>
    <row r="1126" spans="1:11" ht="14.4" customHeight="1" x14ac:dyDescent="0.3">
      <c r="A1126" s="661" t="s">
        <v>574</v>
      </c>
      <c r="B1126" s="662" t="s">
        <v>575</v>
      </c>
      <c r="C1126" s="663" t="s">
        <v>591</v>
      </c>
      <c r="D1126" s="664" t="s">
        <v>4210</v>
      </c>
      <c r="E1126" s="663" t="s">
        <v>7650</v>
      </c>
      <c r="F1126" s="664" t="s">
        <v>7651</v>
      </c>
      <c r="G1126" s="663" t="s">
        <v>7594</v>
      </c>
      <c r="H1126" s="663" t="s">
        <v>7595</v>
      </c>
      <c r="I1126" s="665">
        <v>9851.39</v>
      </c>
      <c r="J1126" s="665">
        <v>3</v>
      </c>
      <c r="K1126" s="666">
        <v>29554.17</v>
      </c>
    </row>
    <row r="1127" spans="1:11" ht="14.4" customHeight="1" x14ac:dyDescent="0.3">
      <c r="A1127" s="661" t="s">
        <v>574</v>
      </c>
      <c r="B1127" s="662" t="s">
        <v>575</v>
      </c>
      <c r="C1127" s="663" t="s">
        <v>591</v>
      </c>
      <c r="D1127" s="664" t="s">
        <v>4210</v>
      </c>
      <c r="E1127" s="663" t="s">
        <v>7650</v>
      </c>
      <c r="F1127" s="664" t="s">
        <v>7651</v>
      </c>
      <c r="G1127" s="663" t="s">
        <v>7596</v>
      </c>
      <c r="H1127" s="663" t="s">
        <v>7597</v>
      </c>
      <c r="I1127" s="665">
        <v>86792.8</v>
      </c>
      <c r="J1127" s="665">
        <v>2</v>
      </c>
      <c r="K1127" s="666">
        <v>173585.6</v>
      </c>
    </row>
    <row r="1128" spans="1:11" ht="14.4" customHeight="1" x14ac:dyDescent="0.3">
      <c r="A1128" s="661" t="s">
        <v>574</v>
      </c>
      <c r="B1128" s="662" t="s">
        <v>575</v>
      </c>
      <c r="C1128" s="663" t="s">
        <v>591</v>
      </c>
      <c r="D1128" s="664" t="s">
        <v>4210</v>
      </c>
      <c r="E1128" s="663" t="s">
        <v>7650</v>
      </c>
      <c r="F1128" s="664" t="s">
        <v>7651</v>
      </c>
      <c r="G1128" s="663" t="s">
        <v>7598</v>
      </c>
      <c r="H1128" s="663" t="s">
        <v>7599</v>
      </c>
      <c r="I1128" s="665">
        <v>9851.3799999999992</v>
      </c>
      <c r="J1128" s="665">
        <v>2</v>
      </c>
      <c r="K1128" s="666">
        <v>19702.759999999998</v>
      </c>
    </row>
    <row r="1129" spans="1:11" ht="14.4" customHeight="1" x14ac:dyDescent="0.3">
      <c r="A1129" s="661" t="s">
        <v>574</v>
      </c>
      <c r="B1129" s="662" t="s">
        <v>575</v>
      </c>
      <c r="C1129" s="663" t="s">
        <v>591</v>
      </c>
      <c r="D1129" s="664" t="s">
        <v>4210</v>
      </c>
      <c r="E1129" s="663" t="s">
        <v>7650</v>
      </c>
      <c r="F1129" s="664" t="s">
        <v>7651</v>
      </c>
      <c r="G1129" s="663" t="s">
        <v>7600</v>
      </c>
      <c r="H1129" s="663" t="s">
        <v>7601</v>
      </c>
      <c r="I1129" s="665">
        <v>41371.735000000001</v>
      </c>
      <c r="J1129" s="665">
        <v>2</v>
      </c>
      <c r="K1129" s="666">
        <v>82743.47</v>
      </c>
    </row>
    <row r="1130" spans="1:11" ht="14.4" customHeight="1" x14ac:dyDescent="0.3">
      <c r="A1130" s="661" t="s">
        <v>574</v>
      </c>
      <c r="B1130" s="662" t="s">
        <v>575</v>
      </c>
      <c r="C1130" s="663" t="s">
        <v>591</v>
      </c>
      <c r="D1130" s="664" t="s">
        <v>4210</v>
      </c>
      <c r="E1130" s="663" t="s">
        <v>7650</v>
      </c>
      <c r="F1130" s="664" t="s">
        <v>7651</v>
      </c>
      <c r="G1130" s="663" t="s">
        <v>7602</v>
      </c>
      <c r="H1130" s="663" t="s">
        <v>7603</v>
      </c>
      <c r="I1130" s="665">
        <v>9851.39</v>
      </c>
      <c r="J1130" s="665">
        <v>2</v>
      </c>
      <c r="K1130" s="666">
        <v>19702.78</v>
      </c>
    </row>
    <row r="1131" spans="1:11" ht="14.4" customHeight="1" x14ac:dyDescent="0.3">
      <c r="A1131" s="661" t="s">
        <v>574</v>
      </c>
      <c r="B1131" s="662" t="s">
        <v>575</v>
      </c>
      <c r="C1131" s="663" t="s">
        <v>591</v>
      </c>
      <c r="D1131" s="664" t="s">
        <v>4210</v>
      </c>
      <c r="E1131" s="663" t="s">
        <v>7650</v>
      </c>
      <c r="F1131" s="664" t="s">
        <v>7651</v>
      </c>
      <c r="G1131" s="663" t="s">
        <v>7604</v>
      </c>
      <c r="H1131" s="663" t="s">
        <v>7605</v>
      </c>
      <c r="I1131" s="665">
        <v>12267.96</v>
      </c>
      <c r="J1131" s="665">
        <v>1</v>
      </c>
      <c r="K1131" s="666">
        <v>12267.96</v>
      </c>
    </row>
    <row r="1132" spans="1:11" ht="14.4" customHeight="1" x14ac:dyDescent="0.3">
      <c r="A1132" s="661" t="s">
        <v>574</v>
      </c>
      <c r="B1132" s="662" t="s">
        <v>575</v>
      </c>
      <c r="C1132" s="663" t="s">
        <v>591</v>
      </c>
      <c r="D1132" s="664" t="s">
        <v>4210</v>
      </c>
      <c r="E1132" s="663" t="s">
        <v>7650</v>
      </c>
      <c r="F1132" s="664" t="s">
        <v>7651</v>
      </c>
      <c r="G1132" s="663" t="s">
        <v>7606</v>
      </c>
      <c r="H1132" s="663" t="s">
        <v>7607</v>
      </c>
      <c r="I1132" s="665">
        <v>16500</v>
      </c>
      <c r="J1132" s="665">
        <v>1</v>
      </c>
      <c r="K1132" s="666">
        <v>16500</v>
      </c>
    </row>
    <row r="1133" spans="1:11" ht="14.4" customHeight="1" x14ac:dyDescent="0.3">
      <c r="A1133" s="661" t="s">
        <v>574</v>
      </c>
      <c r="B1133" s="662" t="s">
        <v>575</v>
      </c>
      <c r="C1133" s="663" t="s">
        <v>591</v>
      </c>
      <c r="D1133" s="664" t="s">
        <v>4210</v>
      </c>
      <c r="E1133" s="663" t="s">
        <v>7636</v>
      </c>
      <c r="F1133" s="664" t="s">
        <v>7637</v>
      </c>
      <c r="G1133" s="663" t="s">
        <v>6969</v>
      </c>
      <c r="H1133" s="663" t="s">
        <v>6970</v>
      </c>
      <c r="I1133" s="665">
        <v>62.556666666666672</v>
      </c>
      <c r="J1133" s="665">
        <v>150</v>
      </c>
      <c r="K1133" s="666">
        <v>9383.5499999999993</v>
      </c>
    </row>
    <row r="1134" spans="1:11" ht="14.4" customHeight="1" x14ac:dyDescent="0.3">
      <c r="A1134" s="661" t="s">
        <v>574</v>
      </c>
      <c r="B1134" s="662" t="s">
        <v>575</v>
      </c>
      <c r="C1134" s="663" t="s">
        <v>591</v>
      </c>
      <c r="D1134" s="664" t="s">
        <v>4210</v>
      </c>
      <c r="E1134" s="663" t="s">
        <v>7636</v>
      </c>
      <c r="F1134" s="664" t="s">
        <v>7637</v>
      </c>
      <c r="G1134" s="663" t="s">
        <v>6502</v>
      </c>
      <c r="H1134" s="663" t="s">
        <v>6503</v>
      </c>
      <c r="I1134" s="665">
        <v>23.4725</v>
      </c>
      <c r="J1134" s="665">
        <v>120</v>
      </c>
      <c r="K1134" s="666">
        <v>2816.7</v>
      </c>
    </row>
    <row r="1135" spans="1:11" ht="14.4" customHeight="1" x14ac:dyDescent="0.3">
      <c r="A1135" s="661" t="s">
        <v>574</v>
      </c>
      <c r="B1135" s="662" t="s">
        <v>575</v>
      </c>
      <c r="C1135" s="663" t="s">
        <v>591</v>
      </c>
      <c r="D1135" s="664" t="s">
        <v>4210</v>
      </c>
      <c r="E1135" s="663" t="s">
        <v>7636</v>
      </c>
      <c r="F1135" s="664" t="s">
        <v>7637</v>
      </c>
      <c r="G1135" s="663" t="s">
        <v>7608</v>
      </c>
      <c r="H1135" s="663" t="s">
        <v>7609</v>
      </c>
      <c r="I1135" s="665">
        <v>149.55916666666664</v>
      </c>
      <c r="J1135" s="665">
        <v>490</v>
      </c>
      <c r="K1135" s="666">
        <v>73283.19</v>
      </c>
    </row>
    <row r="1136" spans="1:11" ht="14.4" customHeight="1" x14ac:dyDescent="0.3">
      <c r="A1136" s="661" t="s">
        <v>574</v>
      </c>
      <c r="B1136" s="662" t="s">
        <v>575</v>
      </c>
      <c r="C1136" s="663" t="s">
        <v>591</v>
      </c>
      <c r="D1136" s="664" t="s">
        <v>4210</v>
      </c>
      <c r="E1136" s="663" t="s">
        <v>7636</v>
      </c>
      <c r="F1136" s="664" t="s">
        <v>7637</v>
      </c>
      <c r="G1136" s="663" t="s">
        <v>6504</v>
      </c>
      <c r="H1136" s="663" t="s">
        <v>6505</v>
      </c>
      <c r="I1136" s="665">
        <v>220.22</v>
      </c>
      <c r="J1136" s="665">
        <v>40</v>
      </c>
      <c r="K1136" s="666">
        <v>8808.7999999999993</v>
      </c>
    </row>
    <row r="1137" spans="1:11" ht="14.4" customHeight="1" x14ac:dyDescent="0.3">
      <c r="A1137" s="661" t="s">
        <v>574</v>
      </c>
      <c r="B1137" s="662" t="s">
        <v>575</v>
      </c>
      <c r="C1137" s="663" t="s">
        <v>591</v>
      </c>
      <c r="D1137" s="664" t="s">
        <v>4210</v>
      </c>
      <c r="E1137" s="663" t="s">
        <v>7636</v>
      </c>
      <c r="F1137" s="664" t="s">
        <v>7637</v>
      </c>
      <c r="G1137" s="663" t="s">
        <v>6506</v>
      </c>
      <c r="H1137" s="663" t="s">
        <v>6507</v>
      </c>
      <c r="I1137" s="665">
        <v>695.75</v>
      </c>
      <c r="J1137" s="665">
        <v>664</v>
      </c>
      <c r="K1137" s="666">
        <v>461978</v>
      </c>
    </row>
    <row r="1138" spans="1:11" ht="14.4" customHeight="1" x14ac:dyDescent="0.3">
      <c r="A1138" s="661" t="s">
        <v>574</v>
      </c>
      <c r="B1138" s="662" t="s">
        <v>575</v>
      </c>
      <c r="C1138" s="663" t="s">
        <v>591</v>
      </c>
      <c r="D1138" s="664" t="s">
        <v>4210</v>
      </c>
      <c r="E1138" s="663" t="s">
        <v>7636</v>
      </c>
      <c r="F1138" s="664" t="s">
        <v>7637</v>
      </c>
      <c r="G1138" s="663" t="s">
        <v>7610</v>
      </c>
      <c r="H1138" s="663" t="s">
        <v>7611</v>
      </c>
      <c r="I1138" s="665">
        <v>120</v>
      </c>
      <c r="J1138" s="665">
        <v>60</v>
      </c>
      <c r="K1138" s="666">
        <v>7200.05</v>
      </c>
    </row>
    <row r="1139" spans="1:11" ht="14.4" customHeight="1" x14ac:dyDescent="0.3">
      <c r="A1139" s="661" t="s">
        <v>574</v>
      </c>
      <c r="B1139" s="662" t="s">
        <v>575</v>
      </c>
      <c r="C1139" s="663" t="s">
        <v>591</v>
      </c>
      <c r="D1139" s="664" t="s">
        <v>4210</v>
      </c>
      <c r="E1139" s="663" t="s">
        <v>7636</v>
      </c>
      <c r="F1139" s="664" t="s">
        <v>7637</v>
      </c>
      <c r="G1139" s="663" t="s">
        <v>6888</v>
      </c>
      <c r="H1139" s="663" t="s">
        <v>6889</v>
      </c>
      <c r="I1139" s="665">
        <v>15.285</v>
      </c>
      <c r="J1139" s="665">
        <v>200</v>
      </c>
      <c r="K1139" s="666">
        <v>3057</v>
      </c>
    </row>
    <row r="1140" spans="1:11" ht="14.4" customHeight="1" x14ac:dyDescent="0.3">
      <c r="A1140" s="661" t="s">
        <v>574</v>
      </c>
      <c r="B1140" s="662" t="s">
        <v>575</v>
      </c>
      <c r="C1140" s="663" t="s">
        <v>591</v>
      </c>
      <c r="D1140" s="664" t="s">
        <v>4210</v>
      </c>
      <c r="E1140" s="663" t="s">
        <v>7636</v>
      </c>
      <c r="F1140" s="664" t="s">
        <v>7637</v>
      </c>
      <c r="G1140" s="663" t="s">
        <v>7612</v>
      </c>
      <c r="H1140" s="663" t="s">
        <v>7613</v>
      </c>
      <c r="I1140" s="665">
        <v>818.21000000000015</v>
      </c>
      <c r="J1140" s="665">
        <v>8</v>
      </c>
      <c r="K1140" s="666">
        <v>6523.93</v>
      </c>
    </row>
    <row r="1141" spans="1:11" ht="14.4" customHeight="1" x14ac:dyDescent="0.3">
      <c r="A1141" s="661" t="s">
        <v>574</v>
      </c>
      <c r="B1141" s="662" t="s">
        <v>575</v>
      </c>
      <c r="C1141" s="663" t="s">
        <v>591</v>
      </c>
      <c r="D1141" s="664" t="s">
        <v>4210</v>
      </c>
      <c r="E1141" s="663" t="s">
        <v>7636</v>
      </c>
      <c r="F1141" s="664" t="s">
        <v>7637</v>
      </c>
      <c r="G1141" s="663" t="s">
        <v>7614</v>
      </c>
      <c r="H1141" s="663" t="s">
        <v>7615</v>
      </c>
      <c r="I1141" s="665">
        <v>15.81</v>
      </c>
      <c r="J1141" s="665">
        <v>25</v>
      </c>
      <c r="K1141" s="666">
        <v>395.2</v>
      </c>
    </row>
    <row r="1142" spans="1:11" ht="14.4" customHeight="1" x14ac:dyDescent="0.3">
      <c r="A1142" s="661" t="s">
        <v>574</v>
      </c>
      <c r="B1142" s="662" t="s">
        <v>575</v>
      </c>
      <c r="C1142" s="663" t="s">
        <v>591</v>
      </c>
      <c r="D1142" s="664" t="s">
        <v>4210</v>
      </c>
      <c r="E1142" s="663" t="s">
        <v>7636</v>
      </c>
      <c r="F1142" s="664" t="s">
        <v>7637</v>
      </c>
      <c r="G1142" s="663" t="s">
        <v>7616</v>
      </c>
      <c r="H1142" s="663" t="s">
        <v>7617</v>
      </c>
      <c r="I1142" s="665">
        <v>198.98</v>
      </c>
      <c r="J1142" s="665">
        <v>10</v>
      </c>
      <c r="K1142" s="666">
        <v>1989.84</v>
      </c>
    </row>
    <row r="1143" spans="1:11" ht="14.4" customHeight="1" x14ac:dyDescent="0.3">
      <c r="A1143" s="661" t="s">
        <v>574</v>
      </c>
      <c r="B1143" s="662" t="s">
        <v>575</v>
      </c>
      <c r="C1143" s="663" t="s">
        <v>591</v>
      </c>
      <c r="D1143" s="664" t="s">
        <v>4210</v>
      </c>
      <c r="E1143" s="663" t="s">
        <v>7636</v>
      </c>
      <c r="F1143" s="664" t="s">
        <v>7637</v>
      </c>
      <c r="G1143" s="663" t="s">
        <v>7616</v>
      </c>
      <c r="H1143" s="663" t="s">
        <v>7618</v>
      </c>
      <c r="I1143" s="665">
        <v>198.98</v>
      </c>
      <c r="J1143" s="665">
        <v>30</v>
      </c>
      <c r="K1143" s="666">
        <v>5969.5499999999993</v>
      </c>
    </row>
    <row r="1144" spans="1:11" ht="14.4" customHeight="1" x14ac:dyDescent="0.3">
      <c r="A1144" s="661" t="s">
        <v>574</v>
      </c>
      <c r="B1144" s="662" t="s">
        <v>575</v>
      </c>
      <c r="C1144" s="663" t="s">
        <v>591</v>
      </c>
      <c r="D1144" s="664" t="s">
        <v>4210</v>
      </c>
      <c r="E1144" s="663" t="s">
        <v>7636</v>
      </c>
      <c r="F1144" s="664" t="s">
        <v>7637</v>
      </c>
      <c r="G1144" s="663" t="s">
        <v>7619</v>
      </c>
      <c r="H1144" s="663" t="s">
        <v>7620</v>
      </c>
      <c r="I1144" s="665">
        <v>198.98</v>
      </c>
      <c r="J1144" s="665">
        <v>5</v>
      </c>
      <c r="K1144" s="666">
        <v>994.92</v>
      </c>
    </row>
    <row r="1145" spans="1:11" ht="14.4" customHeight="1" x14ac:dyDescent="0.3">
      <c r="A1145" s="661" t="s">
        <v>574</v>
      </c>
      <c r="B1145" s="662" t="s">
        <v>575</v>
      </c>
      <c r="C1145" s="663" t="s">
        <v>591</v>
      </c>
      <c r="D1145" s="664" t="s">
        <v>4210</v>
      </c>
      <c r="E1145" s="663" t="s">
        <v>7636</v>
      </c>
      <c r="F1145" s="664" t="s">
        <v>7637</v>
      </c>
      <c r="G1145" s="663" t="s">
        <v>7619</v>
      </c>
      <c r="H1145" s="663" t="s">
        <v>7621</v>
      </c>
      <c r="I1145" s="665">
        <v>198.98</v>
      </c>
      <c r="J1145" s="665">
        <v>20</v>
      </c>
      <c r="K1145" s="666">
        <v>3979.7</v>
      </c>
    </row>
    <row r="1146" spans="1:11" ht="14.4" customHeight="1" x14ac:dyDescent="0.3">
      <c r="A1146" s="661" t="s">
        <v>574</v>
      </c>
      <c r="B1146" s="662" t="s">
        <v>575</v>
      </c>
      <c r="C1146" s="663" t="s">
        <v>591</v>
      </c>
      <c r="D1146" s="664" t="s">
        <v>4210</v>
      </c>
      <c r="E1146" s="663" t="s">
        <v>7636</v>
      </c>
      <c r="F1146" s="664" t="s">
        <v>7637</v>
      </c>
      <c r="G1146" s="663" t="s">
        <v>6896</v>
      </c>
      <c r="H1146" s="663" t="s">
        <v>6897</v>
      </c>
      <c r="I1146" s="665">
        <v>41.77</v>
      </c>
      <c r="J1146" s="665">
        <v>50</v>
      </c>
      <c r="K1146" s="666">
        <v>2088.46</v>
      </c>
    </row>
    <row r="1147" spans="1:11" ht="14.4" customHeight="1" x14ac:dyDescent="0.3">
      <c r="A1147" s="661" t="s">
        <v>574</v>
      </c>
      <c r="B1147" s="662" t="s">
        <v>575</v>
      </c>
      <c r="C1147" s="663" t="s">
        <v>591</v>
      </c>
      <c r="D1147" s="664" t="s">
        <v>4210</v>
      </c>
      <c r="E1147" s="663" t="s">
        <v>7636</v>
      </c>
      <c r="F1147" s="664" t="s">
        <v>7637</v>
      </c>
      <c r="G1147" s="663" t="s">
        <v>7622</v>
      </c>
      <c r="H1147" s="663" t="s">
        <v>7623</v>
      </c>
      <c r="I1147" s="665">
        <v>108.9</v>
      </c>
      <c r="J1147" s="665">
        <v>50</v>
      </c>
      <c r="K1147" s="666">
        <v>5445</v>
      </c>
    </row>
    <row r="1148" spans="1:11" ht="14.4" customHeight="1" x14ac:dyDescent="0.3">
      <c r="A1148" s="661" t="s">
        <v>574</v>
      </c>
      <c r="B1148" s="662" t="s">
        <v>575</v>
      </c>
      <c r="C1148" s="663" t="s">
        <v>6027</v>
      </c>
      <c r="D1148" s="664" t="s">
        <v>7652</v>
      </c>
      <c r="E1148" s="663" t="s">
        <v>7626</v>
      </c>
      <c r="F1148" s="664" t="s">
        <v>7627</v>
      </c>
      <c r="G1148" s="663" t="s">
        <v>7080</v>
      </c>
      <c r="H1148" s="663" t="s">
        <v>7081</v>
      </c>
      <c r="I1148" s="665">
        <v>14290.1</v>
      </c>
      <c r="J1148" s="665">
        <v>1</v>
      </c>
      <c r="K1148" s="666">
        <v>14290.1</v>
      </c>
    </row>
    <row r="1149" spans="1:11" ht="14.4" customHeight="1" x14ac:dyDescent="0.3">
      <c r="A1149" s="661" t="s">
        <v>574</v>
      </c>
      <c r="B1149" s="662" t="s">
        <v>575</v>
      </c>
      <c r="C1149" s="663" t="s">
        <v>6027</v>
      </c>
      <c r="D1149" s="664" t="s">
        <v>7652</v>
      </c>
      <c r="E1149" s="663" t="s">
        <v>7626</v>
      </c>
      <c r="F1149" s="664" t="s">
        <v>7627</v>
      </c>
      <c r="G1149" s="663" t="s">
        <v>7083</v>
      </c>
      <c r="H1149" s="663" t="s">
        <v>7084</v>
      </c>
      <c r="I1149" s="665">
        <v>11794.48</v>
      </c>
      <c r="J1149" s="665">
        <v>1</v>
      </c>
      <c r="K1149" s="666">
        <v>11794.48</v>
      </c>
    </row>
    <row r="1150" spans="1:11" ht="14.4" customHeight="1" thickBot="1" x14ac:dyDescent="0.35">
      <c r="A1150" s="667" t="s">
        <v>574</v>
      </c>
      <c r="B1150" s="668" t="s">
        <v>575</v>
      </c>
      <c r="C1150" s="669" t="s">
        <v>6027</v>
      </c>
      <c r="D1150" s="670" t="s">
        <v>7652</v>
      </c>
      <c r="E1150" s="669" t="s">
        <v>7626</v>
      </c>
      <c r="F1150" s="670" t="s">
        <v>7627</v>
      </c>
      <c r="G1150" s="669" t="s">
        <v>7088</v>
      </c>
      <c r="H1150" s="669" t="s">
        <v>7089</v>
      </c>
      <c r="I1150" s="671">
        <v>66799.900000000009</v>
      </c>
      <c r="J1150" s="671">
        <v>7</v>
      </c>
      <c r="K1150" s="672">
        <v>467599.30000000005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95.8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19.100000000000001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61.6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6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1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164022.49000000002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36297.599999999999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101730.89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6880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3568.5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10475.75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1805.75</v>
      </c>
      <c r="AH11" s="771">
        <f xml:space="preserve">
IF($A$4&lt;=12,SUMIFS('ON Data'!AN:AN,'ON Data'!$D:$D,$A$4,'ON Data'!$E:$E,2),SUMIFS('ON Data'!AN:AN,'ON Data'!$E:$E,2))</f>
        <v>3264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627.80999999999995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627.80999999999995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13256.29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7344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5394.54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101.5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64.25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352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225</v>
      </c>
      <c r="C14" s="413">
        <f xml:space="preserve">
IF($A$4&lt;=12,SUMIFS('ON Data'!G:G,'ON Data'!$D:$D,$A$4,'ON Data'!$E:$E,5),SUMIFS('ON Data'!G:G,'ON Data'!$E:$E,5))</f>
        <v>225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2658718</v>
      </c>
      <c r="C18" s="410">
        <f t="shared" ref="C18:G18" si="0" xml:space="preserve">
C19-C16-C17</f>
        <v>1750</v>
      </c>
      <c r="D18" s="411">
        <f t="shared" si="0"/>
        <v>883074</v>
      </c>
      <c r="E18" s="411">
        <f t="shared" si="0"/>
        <v>0</v>
      </c>
      <c r="F18" s="411">
        <f t="shared" si="0"/>
        <v>1495741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68855</v>
      </c>
      <c r="Z18" s="411">
        <f t="shared" si="1"/>
        <v>0</v>
      </c>
      <c r="AA18" s="411">
        <f t="shared" si="1"/>
        <v>38854</v>
      </c>
      <c r="AB18" s="411">
        <f t="shared" si="1"/>
        <v>0</v>
      </c>
      <c r="AC18" s="411">
        <f t="shared" si="1"/>
        <v>0</v>
      </c>
      <c r="AD18" s="411">
        <f t="shared" si="1"/>
        <v>99339</v>
      </c>
      <c r="AE18" s="411">
        <f t="shared" si="1"/>
        <v>0</v>
      </c>
      <c r="AF18" s="411">
        <f t="shared" si="1"/>
        <v>0</v>
      </c>
      <c r="AG18" s="411">
        <f t="shared" si="1"/>
        <v>20983</v>
      </c>
      <c r="AH18" s="771">
        <f t="shared" si="1"/>
        <v>50122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2658718</v>
      </c>
      <c r="C19" s="419">
        <f xml:space="preserve">
IF($A$4&lt;=12,SUMIFS('ON Data'!G:G,'ON Data'!$D:$D,$A$4,'ON Data'!$E:$E,9),SUMIFS('ON Data'!G:G,'ON Data'!$E:$E,9))</f>
        <v>1750</v>
      </c>
      <c r="D19" s="420">
        <f xml:space="preserve">
IF($A$4&lt;=12,SUMIFS('ON Data'!H:H,'ON Data'!$D:$D,$A$4,'ON Data'!$E:$E,9),SUMIFS('ON Data'!H:H,'ON Data'!$E:$E,9))</f>
        <v>883074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1495741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68855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38854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99339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20983</v>
      </c>
      <c r="AH19" s="774">
        <f xml:space="preserve">
IF($A$4&lt;=12,SUMIFS('ON Data'!AN:AN,'ON Data'!$D:$D,$A$4,'ON Data'!$E:$E,9),SUMIFS('ON Data'!AN:AN,'ON Data'!$E:$E,9))</f>
        <v>50122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52966030</v>
      </c>
      <c r="C20" s="422">
        <f xml:space="preserve">
IF($A$4&lt;=12,SUMIFS('ON Data'!G:G,'ON Data'!$D:$D,$A$4,'ON Data'!$E:$E,6),SUMIFS('ON Data'!G:G,'ON Data'!$E:$E,6))</f>
        <v>33750</v>
      </c>
      <c r="D20" s="423">
        <f xml:space="preserve">
IF($A$4&lt;=12,SUMIFS('ON Data'!H:H,'ON Data'!$D:$D,$A$4,'ON Data'!$E:$E,6),SUMIFS('ON Data'!H:H,'ON Data'!$E:$E,6))</f>
        <v>24656832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24165358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1037051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526121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1384492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622386</v>
      </c>
      <c r="AH20" s="775">
        <f xml:space="preserve">
IF($A$4&lt;=12,SUMIFS('ON Data'!AN:AN,'ON Data'!$D:$D,$A$4,'ON Data'!$E:$E,6),SUMIFS('ON Data'!AN:AN,'ON Data'!$E:$E,6))</f>
        <v>540040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52966030</v>
      </c>
      <c r="C23" s="413">
        <f t="shared" ref="C23:G23" si="4" xml:space="preserve">
IF(C21="","",C20-C21)</f>
        <v>33750</v>
      </c>
      <c r="D23" s="414">
        <f t="shared" si="4"/>
        <v>24656832</v>
      </c>
      <c r="E23" s="414">
        <f t="shared" si="4"/>
        <v>0</v>
      </c>
      <c r="F23" s="414">
        <f t="shared" si="4"/>
        <v>24165358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1037051</v>
      </c>
      <c r="Z23" s="414">
        <f t="shared" si="5"/>
        <v>0</v>
      </c>
      <c r="AA23" s="414">
        <f t="shared" si="5"/>
        <v>526121</v>
      </c>
      <c r="AB23" s="414">
        <f t="shared" si="5"/>
        <v>0</v>
      </c>
      <c r="AC23" s="414">
        <f t="shared" si="5"/>
        <v>0</v>
      </c>
      <c r="AD23" s="414">
        <f t="shared" si="5"/>
        <v>1384492</v>
      </c>
      <c r="AE23" s="414">
        <f t="shared" si="5"/>
        <v>0</v>
      </c>
      <c r="AF23" s="414">
        <f t="shared" si="5"/>
        <v>0</v>
      </c>
      <c r="AG23" s="414">
        <f t="shared" si="5"/>
        <v>622386</v>
      </c>
      <c r="AH23" s="772">
        <f t="shared" si="5"/>
        <v>540040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52488</v>
      </c>
      <c r="C25" s="783">
        <f xml:space="preserve">
IF($A$4&lt;=12,SUMIFS('ON Data'!H:H,'ON Data'!$D:$D,$A$4,'ON Data'!$E:$E,10),SUMIFS('ON Data'!H:H,'ON Data'!$E:$E,10))</f>
        <v>400</v>
      </c>
      <c r="D25" s="758"/>
      <c r="E25" s="759"/>
      <c r="F25" s="759">
        <f xml:space="preserve">
IF($A$4&lt;=12,SUMIFS('ON Data'!K:K,'ON Data'!$D:$D,$A$4,'ON Data'!$E:$E,10),SUMIFS('ON Data'!K:K,'ON Data'!$E:$E,10))</f>
        <v>52088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114871.90720059234</v>
      </c>
      <c r="C26" s="783">
        <f xml:space="preserve">
IF($A$4&lt;=12,SUMIFS('ON Data'!H:H,'ON Data'!$D:$D,$A$4,'ON Data'!$E:$E,11),SUMIFS('ON Data'!H:H,'ON Data'!$E:$E,11))</f>
        <v>67871.907200592337</v>
      </c>
      <c r="D26" s="758"/>
      <c r="E26" s="759"/>
      <c r="F26" s="760">
        <f xml:space="preserve">
IF($A$4&lt;=12,SUMIFS('ON Data'!K:K,'ON Data'!$D:$D,$A$4,'ON Data'!$E:$E,11),SUMIFS('ON Data'!K:K,'ON Data'!$E:$E,11))</f>
        <v>46999.999999999993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0.4569263389032453</v>
      </c>
      <c r="C27" s="784">
        <f xml:space="preserve">
IF(C26=0,0,C25/C26)</f>
        <v>5.8934545454545455E-3</v>
      </c>
      <c r="D27" s="761"/>
      <c r="E27" s="762"/>
      <c r="F27" s="762">
        <f xml:space="preserve">
IF(F26=0,0,F25/F26)</f>
        <v>1.1082553191489364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62383.90720059233</v>
      </c>
      <c r="C28" s="785">
        <f xml:space="preserve">
C26-C25</f>
        <v>67471.907200592337</v>
      </c>
      <c r="D28" s="763"/>
      <c r="E28" s="764"/>
      <c r="F28" s="764">
        <f xml:space="preserve">
F26-F25</f>
        <v>-5088.0000000000073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3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7654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55804029.939999998</v>
      </c>
      <c r="G3" s="379">
        <f t="shared" ref="G3:AO3" si="0">SUMIF($E5:$E1048576,"&lt;10",G5:G1048576)</f>
        <v>35725</v>
      </c>
      <c r="H3" s="379">
        <f t="shared" si="0"/>
        <v>25583777.200000003</v>
      </c>
      <c r="I3" s="379">
        <f t="shared" si="0"/>
        <v>0</v>
      </c>
      <c r="J3" s="379">
        <f t="shared" si="0"/>
        <v>0</v>
      </c>
      <c r="K3" s="379">
        <f t="shared" si="0"/>
        <v>25769592.239999998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1112935.5</v>
      </c>
      <c r="AE3" s="379">
        <f t="shared" si="0"/>
        <v>0</v>
      </c>
      <c r="AF3" s="379">
        <f t="shared" si="0"/>
        <v>568567.5</v>
      </c>
      <c r="AG3" s="379">
        <f t="shared" si="0"/>
        <v>0</v>
      </c>
      <c r="AH3" s="379">
        <f t="shared" si="0"/>
        <v>0</v>
      </c>
      <c r="AI3" s="379">
        <f t="shared" si="0"/>
        <v>1494443.75</v>
      </c>
      <c r="AJ3" s="379">
        <f t="shared" si="0"/>
        <v>0</v>
      </c>
      <c r="AK3" s="379">
        <f t="shared" si="0"/>
        <v>0</v>
      </c>
      <c r="AL3" s="379">
        <f t="shared" si="0"/>
        <v>645538.75</v>
      </c>
      <c r="AM3" s="379">
        <f t="shared" si="0"/>
        <v>0</v>
      </c>
      <c r="AN3" s="379">
        <f t="shared" si="0"/>
        <v>593450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50</v>
      </c>
      <c r="D5" s="378">
        <v>1</v>
      </c>
      <c r="E5" s="378">
        <v>1</v>
      </c>
      <c r="F5" s="378">
        <v>96</v>
      </c>
      <c r="G5" s="378">
        <v>0</v>
      </c>
      <c r="H5" s="378">
        <v>19</v>
      </c>
      <c r="I5" s="378">
        <v>0</v>
      </c>
      <c r="J5" s="378">
        <v>0</v>
      </c>
      <c r="K5" s="378">
        <v>61.25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4</v>
      </c>
      <c r="AE5" s="378">
        <v>0</v>
      </c>
      <c r="AF5" s="378">
        <v>2</v>
      </c>
      <c r="AG5" s="378">
        <v>0</v>
      </c>
      <c r="AH5" s="378">
        <v>0</v>
      </c>
      <c r="AI5" s="378">
        <v>6.75</v>
      </c>
      <c r="AJ5" s="378">
        <v>0</v>
      </c>
      <c r="AK5" s="378">
        <v>0</v>
      </c>
      <c r="AL5" s="378">
        <v>1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50</v>
      </c>
      <c r="D6" s="378">
        <v>1</v>
      </c>
      <c r="E6" s="378">
        <v>2</v>
      </c>
      <c r="F6" s="378">
        <v>14048.25</v>
      </c>
      <c r="G6" s="378">
        <v>0</v>
      </c>
      <c r="H6" s="378">
        <v>3208</v>
      </c>
      <c r="I6" s="378">
        <v>0</v>
      </c>
      <c r="J6" s="378">
        <v>0</v>
      </c>
      <c r="K6" s="378">
        <v>8766.25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570</v>
      </c>
      <c r="AE6" s="378">
        <v>0</v>
      </c>
      <c r="AF6" s="378">
        <v>350</v>
      </c>
      <c r="AG6" s="378">
        <v>0</v>
      </c>
      <c r="AH6" s="378">
        <v>0</v>
      </c>
      <c r="AI6" s="378">
        <v>671</v>
      </c>
      <c r="AJ6" s="378">
        <v>0</v>
      </c>
      <c r="AK6" s="378">
        <v>0</v>
      </c>
      <c r="AL6" s="378">
        <v>155</v>
      </c>
      <c r="AM6" s="378">
        <v>0</v>
      </c>
      <c r="AN6" s="378">
        <v>328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50</v>
      </c>
      <c r="D7" s="378">
        <v>1</v>
      </c>
      <c r="E7" s="378">
        <v>3</v>
      </c>
      <c r="F7" s="378">
        <v>7</v>
      </c>
      <c r="G7" s="378">
        <v>0</v>
      </c>
      <c r="H7" s="378">
        <v>0</v>
      </c>
      <c r="I7" s="378">
        <v>0</v>
      </c>
      <c r="J7" s="378">
        <v>0</v>
      </c>
      <c r="K7" s="378">
        <v>7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50</v>
      </c>
      <c r="D8" s="378">
        <v>1</v>
      </c>
      <c r="E8" s="378">
        <v>4</v>
      </c>
      <c r="F8" s="378">
        <v>859.25</v>
      </c>
      <c r="G8" s="378">
        <v>0</v>
      </c>
      <c r="H8" s="378">
        <v>597</v>
      </c>
      <c r="I8" s="378">
        <v>0</v>
      </c>
      <c r="J8" s="378">
        <v>0</v>
      </c>
      <c r="K8" s="378">
        <v>228.25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34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50</v>
      </c>
      <c r="D9" s="378">
        <v>1</v>
      </c>
      <c r="E9" s="378">
        <v>6</v>
      </c>
      <c r="F9" s="378">
        <v>4109690</v>
      </c>
      <c r="G9" s="378">
        <v>0</v>
      </c>
      <c r="H9" s="378">
        <v>1999112</v>
      </c>
      <c r="I9" s="378">
        <v>0</v>
      </c>
      <c r="J9" s="378">
        <v>0</v>
      </c>
      <c r="K9" s="378">
        <v>1814682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79142</v>
      </c>
      <c r="AE9" s="378">
        <v>0</v>
      </c>
      <c r="AF9" s="378">
        <v>42306</v>
      </c>
      <c r="AG9" s="378">
        <v>0</v>
      </c>
      <c r="AH9" s="378">
        <v>0</v>
      </c>
      <c r="AI9" s="378">
        <v>76862</v>
      </c>
      <c r="AJ9" s="378">
        <v>0</v>
      </c>
      <c r="AK9" s="378">
        <v>0</v>
      </c>
      <c r="AL9" s="378">
        <v>50801</v>
      </c>
      <c r="AM9" s="378">
        <v>0</v>
      </c>
      <c r="AN9" s="378">
        <v>46785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50</v>
      </c>
      <c r="D10" s="378">
        <v>1</v>
      </c>
      <c r="E10" s="378">
        <v>9</v>
      </c>
      <c r="F10" s="378">
        <v>38035</v>
      </c>
      <c r="G10" s="378">
        <v>0</v>
      </c>
      <c r="H10" s="378">
        <v>0</v>
      </c>
      <c r="I10" s="378">
        <v>0</v>
      </c>
      <c r="J10" s="378">
        <v>0</v>
      </c>
      <c r="K10" s="378">
        <v>31711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1200</v>
      </c>
      <c r="AE10" s="378">
        <v>0</v>
      </c>
      <c r="AF10" s="378">
        <v>2296</v>
      </c>
      <c r="AG10" s="378">
        <v>0</v>
      </c>
      <c r="AH10" s="378">
        <v>0</v>
      </c>
      <c r="AI10" s="378">
        <v>2828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50</v>
      </c>
      <c r="D11" s="378">
        <v>1</v>
      </c>
      <c r="E11" s="378">
        <v>11</v>
      </c>
      <c r="F11" s="378">
        <v>9572.6589333826942</v>
      </c>
      <c r="G11" s="378">
        <v>0</v>
      </c>
      <c r="H11" s="378">
        <v>5655.9922667160281</v>
      </c>
      <c r="I11" s="378">
        <v>0</v>
      </c>
      <c r="J11" s="378">
        <v>0</v>
      </c>
      <c r="K11" s="378">
        <v>3916.6666666666665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50</v>
      </c>
      <c r="D12" s="378">
        <v>2</v>
      </c>
      <c r="E12" s="378">
        <v>1</v>
      </c>
      <c r="F12" s="378">
        <v>98.25</v>
      </c>
      <c r="G12" s="378">
        <v>0</v>
      </c>
      <c r="H12" s="378">
        <v>19</v>
      </c>
      <c r="I12" s="378">
        <v>0</v>
      </c>
      <c r="J12" s="378">
        <v>0</v>
      </c>
      <c r="K12" s="378">
        <v>64.25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4</v>
      </c>
      <c r="AE12" s="378">
        <v>0</v>
      </c>
      <c r="AF12" s="378">
        <v>2</v>
      </c>
      <c r="AG12" s="378">
        <v>0</v>
      </c>
      <c r="AH12" s="378">
        <v>0</v>
      </c>
      <c r="AI12" s="378">
        <v>6</v>
      </c>
      <c r="AJ12" s="378">
        <v>0</v>
      </c>
      <c r="AK12" s="378">
        <v>0</v>
      </c>
      <c r="AL12" s="378">
        <v>1</v>
      </c>
      <c r="AM12" s="378">
        <v>0</v>
      </c>
      <c r="AN12" s="378">
        <v>2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50</v>
      </c>
      <c r="D13" s="378">
        <v>2</v>
      </c>
      <c r="E13" s="378">
        <v>2</v>
      </c>
      <c r="F13" s="378">
        <v>12549</v>
      </c>
      <c r="G13" s="378">
        <v>0</v>
      </c>
      <c r="H13" s="378">
        <v>2704</v>
      </c>
      <c r="I13" s="378">
        <v>0</v>
      </c>
      <c r="J13" s="378">
        <v>0</v>
      </c>
      <c r="K13" s="378">
        <v>7843.75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537</v>
      </c>
      <c r="AE13" s="378">
        <v>0</v>
      </c>
      <c r="AF13" s="378">
        <v>314</v>
      </c>
      <c r="AG13" s="378">
        <v>0</v>
      </c>
      <c r="AH13" s="378">
        <v>0</v>
      </c>
      <c r="AI13" s="378">
        <v>714</v>
      </c>
      <c r="AJ13" s="378">
        <v>0</v>
      </c>
      <c r="AK13" s="378">
        <v>0</v>
      </c>
      <c r="AL13" s="378">
        <v>116.25</v>
      </c>
      <c r="AM13" s="378">
        <v>0</v>
      </c>
      <c r="AN13" s="378">
        <v>320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50</v>
      </c>
      <c r="D14" s="378">
        <v>2</v>
      </c>
      <c r="E14" s="378">
        <v>3</v>
      </c>
      <c r="F14" s="378">
        <v>35.5</v>
      </c>
      <c r="G14" s="378">
        <v>0</v>
      </c>
      <c r="H14" s="378">
        <v>0</v>
      </c>
      <c r="I14" s="378">
        <v>0</v>
      </c>
      <c r="J14" s="378">
        <v>0</v>
      </c>
      <c r="K14" s="378">
        <v>35.5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50</v>
      </c>
      <c r="D15" s="378">
        <v>2</v>
      </c>
      <c r="E15" s="378">
        <v>4</v>
      </c>
      <c r="F15" s="378">
        <v>865.5</v>
      </c>
      <c r="G15" s="378">
        <v>0</v>
      </c>
      <c r="H15" s="378">
        <v>618.5</v>
      </c>
      <c r="I15" s="378">
        <v>0</v>
      </c>
      <c r="J15" s="378">
        <v>0</v>
      </c>
      <c r="K15" s="378">
        <v>218.5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28.5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50</v>
      </c>
      <c r="D16" s="378">
        <v>2</v>
      </c>
      <c r="E16" s="378">
        <v>6</v>
      </c>
      <c r="F16" s="378">
        <v>4129492</v>
      </c>
      <c r="G16" s="378">
        <v>0</v>
      </c>
      <c r="H16" s="378">
        <v>1992436</v>
      </c>
      <c r="I16" s="378">
        <v>0</v>
      </c>
      <c r="J16" s="378">
        <v>0</v>
      </c>
      <c r="K16" s="378">
        <v>1819719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75653</v>
      </c>
      <c r="AE16" s="378">
        <v>0</v>
      </c>
      <c r="AF16" s="378">
        <v>39316</v>
      </c>
      <c r="AG16" s="378">
        <v>0</v>
      </c>
      <c r="AH16" s="378">
        <v>0</v>
      </c>
      <c r="AI16" s="378">
        <v>108195</v>
      </c>
      <c r="AJ16" s="378">
        <v>0</v>
      </c>
      <c r="AK16" s="378">
        <v>0</v>
      </c>
      <c r="AL16" s="378">
        <v>47713</v>
      </c>
      <c r="AM16" s="378">
        <v>0</v>
      </c>
      <c r="AN16" s="378">
        <v>46460</v>
      </c>
      <c r="AO16" s="378">
        <v>0</v>
      </c>
    </row>
    <row r="17" spans="3:41" x14ac:dyDescent="0.3">
      <c r="C17" s="378">
        <v>50</v>
      </c>
      <c r="D17" s="378">
        <v>2</v>
      </c>
      <c r="E17" s="378">
        <v>9</v>
      </c>
      <c r="F17" s="378">
        <v>15991</v>
      </c>
      <c r="G17" s="378">
        <v>0</v>
      </c>
      <c r="H17" s="378">
        <v>0</v>
      </c>
      <c r="I17" s="378">
        <v>0</v>
      </c>
      <c r="J17" s="378">
        <v>0</v>
      </c>
      <c r="K17" s="378">
        <v>14891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1100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50</v>
      </c>
      <c r="D18" s="378">
        <v>2</v>
      </c>
      <c r="E18" s="378">
        <v>10</v>
      </c>
      <c r="F18" s="378">
        <v>10200</v>
      </c>
      <c r="G18" s="378">
        <v>0</v>
      </c>
      <c r="H18" s="378">
        <v>0</v>
      </c>
      <c r="I18" s="378">
        <v>0</v>
      </c>
      <c r="J18" s="378">
        <v>0</v>
      </c>
      <c r="K18" s="378">
        <v>10200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50</v>
      </c>
      <c r="D19" s="378">
        <v>2</v>
      </c>
      <c r="E19" s="378">
        <v>11</v>
      </c>
      <c r="F19" s="378">
        <v>9572.6589333826942</v>
      </c>
      <c r="G19" s="378">
        <v>0</v>
      </c>
      <c r="H19" s="378">
        <v>5655.9922667160281</v>
      </c>
      <c r="I19" s="378">
        <v>0</v>
      </c>
      <c r="J19" s="378">
        <v>0</v>
      </c>
      <c r="K19" s="378">
        <v>3916.6666666666665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50</v>
      </c>
      <c r="D20" s="378">
        <v>3</v>
      </c>
      <c r="E20" s="378">
        <v>1</v>
      </c>
      <c r="F20" s="378">
        <v>97.25</v>
      </c>
      <c r="G20" s="378">
        <v>0</v>
      </c>
      <c r="H20" s="378">
        <v>19</v>
      </c>
      <c r="I20" s="378">
        <v>0</v>
      </c>
      <c r="J20" s="378">
        <v>0</v>
      </c>
      <c r="K20" s="378">
        <v>63.25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4</v>
      </c>
      <c r="AE20" s="378">
        <v>0</v>
      </c>
      <c r="AF20" s="378">
        <v>2</v>
      </c>
      <c r="AG20" s="378">
        <v>0</v>
      </c>
      <c r="AH20" s="378">
        <v>0</v>
      </c>
      <c r="AI20" s="378">
        <v>6</v>
      </c>
      <c r="AJ20" s="378">
        <v>0</v>
      </c>
      <c r="AK20" s="378">
        <v>0</v>
      </c>
      <c r="AL20" s="378">
        <v>1</v>
      </c>
      <c r="AM20" s="378">
        <v>0</v>
      </c>
      <c r="AN20" s="378">
        <v>2</v>
      </c>
      <c r="AO20" s="378">
        <v>0</v>
      </c>
    </row>
    <row r="21" spans="3:41" x14ac:dyDescent="0.3">
      <c r="C21" s="378">
        <v>50</v>
      </c>
      <c r="D21" s="378">
        <v>3</v>
      </c>
      <c r="E21" s="378">
        <v>2</v>
      </c>
      <c r="F21" s="378">
        <v>14718.5</v>
      </c>
      <c r="G21" s="378">
        <v>0</v>
      </c>
      <c r="H21" s="378">
        <v>3152</v>
      </c>
      <c r="I21" s="378">
        <v>0</v>
      </c>
      <c r="J21" s="378">
        <v>0</v>
      </c>
      <c r="K21" s="378">
        <v>9341.75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660</v>
      </c>
      <c r="AE21" s="378">
        <v>0</v>
      </c>
      <c r="AF21" s="378">
        <v>256</v>
      </c>
      <c r="AG21" s="378">
        <v>0</v>
      </c>
      <c r="AH21" s="378">
        <v>0</v>
      </c>
      <c r="AI21" s="378">
        <v>985</v>
      </c>
      <c r="AJ21" s="378">
        <v>0</v>
      </c>
      <c r="AK21" s="378">
        <v>0</v>
      </c>
      <c r="AL21" s="378">
        <v>131.75</v>
      </c>
      <c r="AM21" s="378">
        <v>0</v>
      </c>
      <c r="AN21" s="378">
        <v>192</v>
      </c>
      <c r="AO21" s="378">
        <v>0</v>
      </c>
    </row>
    <row r="22" spans="3:41" x14ac:dyDescent="0.3">
      <c r="C22" s="378">
        <v>50</v>
      </c>
      <c r="D22" s="378">
        <v>3</v>
      </c>
      <c r="E22" s="378">
        <v>3</v>
      </c>
      <c r="F22" s="378">
        <v>56</v>
      </c>
      <c r="G22" s="378">
        <v>0</v>
      </c>
      <c r="H22" s="378">
        <v>0</v>
      </c>
      <c r="I22" s="378">
        <v>0</v>
      </c>
      <c r="J22" s="378">
        <v>0</v>
      </c>
      <c r="K22" s="378">
        <v>56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50</v>
      </c>
      <c r="D23" s="378">
        <v>3</v>
      </c>
      <c r="E23" s="378">
        <v>4</v>
      </c>
      <c r="F23" s="378">
        <v>919</v>
      </c>
      <c r="G23" s="378">
        <v>0</v>
      </c>
      <c r="H23" s="378">
        <v>612</v>
      </c>
      <c r="I23" s="378">
        <v>0</v>
      </c>
      <c r="J23" s="378">
        <v>0</v>
      </c>
      <c r="K23" s="378">
        <v>286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15</v>
      </c>
      <c r="AJ23" s="378">
        <v>0</v>
      </c>
      <c r="AK23" s="378">
        <v>0</v>
      </c>
      <c r="AL23" s="378">
        <v>6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50</v>
      </c>
      <c r="D24" s="378">
        <v>3</v>
      </c>
      <c r="E24" s="378">
        <v>6</v>
      </c>
      <c r="F24" s="378">
        <v>4110758</v>
      </c>
      <c r="G24" s="378">
        <v>0</v>
      </c>
      <c r="H24" s="378">
        <v>1979770</v>
      </c>
      <c r="I24" s="378">
        <v>0</v>
      </c>
      <c r="J24" s="378">
        <v>0</v>
      </c>
      <c r="K24" s="378">
        <v>1836575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76841</v>
      </c>
      <c r="AE24" s="378">
        <v>0</v>
      </c>
      <c r="AF24" s="378">
        <v>41104</v>
      </c>
      <c r="AG24" s="378">
        <v>0</v>
      </c>
      <c r="AH24" s="378">
        <v>0</v>
      </c>
      <c r="AI24" s="378">
        <v>106384</v>
      </c>
      <c r="AJ24" s="378">
        <v>0</v>
      </c>
      <c r="AK24" s="378">
        <v>0</v>
      </c>
      <c r="AL24" s="378">
        <v>41204</v>
      </c>
      <c r="AM24" s="378">
        <v>0</v>
      </c>
      <c r="AN24" s="378">
        <v>28880</v>
      </c>
      <c r="AO24" s="378">
        <v>0</v>
      </c>
    </row>
    <row r="25" spans="3:41" x14ac:dyDescent="0.3">
      <c r="C25" s="378">
        <v>50</v>
      </c>
      <c r="D25" s="378">
        <v>3</v>
      </c>
      <c r="E25" s="378">
        <v>9</v>
      </c>
      <c r="F25" s="378">
        <v>13500</v>
      </c>
      <c r="G25" s="378">
        <v>0</v>
      </c>
      <c r="H25" s="378">
        <v>0</v>
      </c>
      <c r="I25" s="378">
        <v>0</v>
      </c>
      <c r="J25" s="378">
        <v>0</v>
      </c>
      <c r="K25" s="378">
        <v>13500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50</v>
      </c>
      <c r="D26" s="378">
        <v>3</v>
      </c>
      <c r="E26" s="378">
        <v>10</v>
      </c>
      <c r="F26" s="378">
        <v>900</v>
      </c>
      <c r="G26" s="378">
        <v>0</v>
      </c>
      <c r="H26" s="378">
        <v>400</v>
      </c>
      <c r="I26" s="378">
        <v>0</v>
      </c>
      <c r="J26" s="378">
        <v>0</v>
      </c>
      <c r="K26" s="378">
        <v>500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50</v>
      </c>
      <c r="D27" s="378">
        <v>3</v>
      </c>
      <c r="E27" s="378">
        <v>11</v>
      </c>
      <c r="F27" s="378">
        <v>9572.6589333826942</v>
      </c>
      <c r="G27" s="378">
        <v>0</v>
      </c>
      <c r="H27" s="378">
        <v>5655.9922667160281</v>
      </c>
      <c r="I27" s="378">
        <v>0</v>
      </c>
      <c r="J27" s="378">
        <v>0</v>
      </c>
      <c r="K27" s="378">
        <v>3916.6666666666665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50</v>
      </c>
      <c r="D28" s="378">
        <v>4</v>
      </c>
      <c r="E28" s="378">
        <v>1</v>
      </c>
      <c r="F28" s="378">
        <v>97.25</v>
      </c>
      <c r="G28" s="378">
        <v>0</v>
      </c>
      <c r="H28" s="378">
        <v>19</v>
      </c>
      <c r="I28" s="378">
        <v>0</v>
      </c>
      <c r="J28" s="378">
        <v>0</v>
      </c>
      <c r="K28" s="378">
        <v>63.25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4</v>
      </c>
      <c r="AE28" s="378">
        <v>0</v>
      </c>
      <c r="AF28" s="378">
        <v>2</v>
      </c>
      <c r="AG28" s="378">
        <v>0</v>
      </c>
      <c r="AH28" s="378">
        <v>0</v>
      </c>
      <c r="AI28" s="378">
        <v>6</v>
      </c>
      <c r="AJ28" s="378">
        <v>0</v>
      </c>
      <c r="AK28" s="378">
        <v>0</v>
      </c>
      <c r="AL28" s="378">
        <v>1</v>
      </c>
      <c r="AM28" s="378">
        <v>0</v>
      </c>
      <c r="AN28" s="378">
        <v>2</v>
      </c>
      <c r="AO28" s="378">
        <v>0</v>
      </c>
    </row>
    <row r="29" spans="3:41" x14ac:dyDescent="0.3">
      <c r="C29" s="378">
        <v>50</v>
      </c>
      <c r="D29" s="378">
        <v>4</v>
      </c>
      <c r="E29" s="378">
        <v>2</v>
      </c>
      <c r="F29" s="378">
        <v>14532.5</v>
      </c>
      <c r="G29" s="378">
        <v>0</v>
      </c>
      <c r="H29" s="378">
        <v>3296</v>
      </c>
      <c r="I29" s="378">
        <v>0</v>
      </c>
      <c r="J29" s="378">
        <v>0</v>
      </c>
      <c r="K29" s="378">
        <v>9139.5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513</v>
      </c>
      <c r="AE29" s="378">
        <v>0</v>
      </c>
      <c r="AF29" s="378">
        <v>332</v>
      </c>
      <c r="AG29" s="378">
        <v>0</v>
      </c>
      <c r="AH29" s="378">
        <v>0</v>
      </c>
      <c r="AI29" s="378">
        <v>905.5</v>
      </c>
      <c r="AJ29" s="378">
        <v>0</v>
      </c>
      <c r="AK29" s="378">
        <v>0</v>
      </c>
      <c r="AL29" s="378">
        <v>170.5</v>
      </c>
      <c r="AM29" s="378">
        <v>0</v>
      </c>
      <c r="AN29" s="378">
        <v>176</v>
      </c>
      <c r="AO29" s="378">
        <v>0</v>
      </c>
    </row>
    <row r="30" spans="3:41" x14ac:dyDescent="0.3">
      <c r="C30" s="378">
        <v>50</v>
      </c>
      <c r="D30" s="378">
        <v>4</v>
      </c>
      <c r="E30" s="378">
        <v>3</v>
      </c>
      <c r="F30" s="378">
        <v>9</v>
      </c>
      <c r="G30" s="378">
        <v>0</v>
      </c>
      <c r="H30" s="378">
        <v>0</v>
      </c>
      <c r="I30" s="378">
        <v>0</v>
      </c>
      <c r="J30" s="378">
        <v>0</v>
      </c>
      <c r="K30" s="378">
        <v>9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50</v>
      </c>
      <c r="D31" s="378">
        <v>4</v>
      </c>
      <c r="E31" s="378">
        <v>4</v>
      </c>
      <c r="F31" s="378">
        <v>1087</v>
      </c>
      <c r="G31" s="378">
        <v>0</v>
      </c>
      <c r="H31" s="378">
        <v>611.5</v>
      </c>
      <c r="I31" s="378">
        <v>0</v>
      </c>
      <c r="J31" s="378">
        <v>0</v>
      </c>
      <c r="K31" s="378">
        <v>425.5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10</v>
      </c>
      <c r="AJ31" s="378">
        <v>0</v>
      </c>
      <c r="AK31" s="378">
        <v>0</v>
      </c>
      <c r="AL31" s="378">
        <v>40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50</v>
      </c>
      <c r="D32" s="378">
        <v>4</v>
      </c>
      <c r="E32" s="378">
        <v>5</v>
      </c>
      <c r="F32" s="378">
        <v>25</v>
      </c>
      <c r="G32" s="378">
        <v>25</v>
      </c>
      <c r="H32" s="378">
        <v>0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50</v>
      </c>
      <c r="D33" s="378">
        <v>4</v>
      </c>
      <c r="E33" s="378">
        <v>6</v>
      </c>
      <c r="F33" s="378">
        <v>4156961</v>
      </c>
      <c r="G33" s="378">
        <v>3750</v>
      </c>
      <c r="H33" s="378">
        <v>1953309</v>
      </c>
      <c r="I33" s="378">
        <v>0</v>
      </c>
      <c r="J33" s="378">
        <v>0</v>
      </c>
      <c r="K33" s="378">
        <v>1891649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79068</v>
      </c>
      <c r="AE33" s="378">
        <v>0</v>
      </c>
      <c r="AF33" s="378">
        <v>40207</v>
      </c>
      <c r="AG33" s="378">
        <v>0</v>
      </c>
      <c r="AH33" s="378">
        <v>0</v>
      </c>
      <c r="AI33" s="378">
        <v>108610</v>
      </c>
      <c r="AJ33" s="378">
        <v>0</v>
      </c>
      <c r="AK33" s="378">
        <v>0</v>
      </c>
      <c r="AL33" s="378">
        <v>51810</v>
      </c>
      <c r="AM33" s="378">
        <v>0</v>
      </c>
      <c r="AN33" s="378">
        <v>28558</v>
      </c>
      <c r="AO33" s="378">
        <v>0</v>
      </c>
    </row>
    <row r="34" spans="3:41" x14ac:dyDescent="0.3">
      <c r="C34" s="378">
        <v>50</v>
      </c>
      <c r="D34" s="378">
        <v>4</v>
      </c>
      <c r="E34" s="378">
        <v>9</v>
      </c>
      <c r="F34" s="378">
        <v>34308</v>
      </c>
      <c r="G34" s="378">
        <v>0</v>
      </c>
      <c r="H34" s="378">
        <v>0</v>
      </c>
      <c r="I34" s="378">
        <v>0</v>
      </c>
      <c r="J34" s="378">
        <v>0</v>
      </c>
      <c r="K34" s="378">
        <v>23448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4072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6788</v>
      </c>
      <c r="AO34" s="378">
        <v>0</v>
      </c>
    </row>
    <row r="35" spans="3:41" x14ac:dyDescent="0.3">
      <c r="C35" s="378">
        <v>50</v>
      </c>
      <c r="D35" s="378">
        <v>4</v>
      </c>
      <c r="E35" s="378">
        <v>10</v>
      </c>
      <c r="F35" s="378">
        <v>15220</v>
      </c>
      <c r="G35" s="378">
        <v>0</v>
      </c>
      <c r="H35" s="378">
        <v>0</v>
      </c>
      <c r="I35" s="378">
        <v>0</v>
      </c>
      <c r="J35" s="378">
        <v>0</v>
      </c>
      <c r="K35" s="378">
        <v>15220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50</v>
      </c>
      <c r="D36" s="378">
        <v>4</v>
      </c>
      <c r="E36" s="378">
        <v>11</v>
      </c>
      <c r="F36" s="378">
        <v>9572.6589333826942</v>
      </c>
      <c r="G36" s="378">
        <v>0</v>
      </c>
      <c r="H36" s="378">
        <v>5655.9922667160281</v>
      </c>
      <c r="I36" s="378">
        <v>0</v>
      </c>
      <c r="J36" s="378">
        <v>0</v>
      </c>
      <c r="K36" s="378">
        <v>3916.6666666666665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50</v>
      </c>
      <c r="D37" s="378">
        <v>5</v>
      </c>
      <c r="E37" s="378">
        <v>1</v>
      </c>
      <c r="F37" s="378">
        <v>95.25</v>
      </c>
      <c r="G37" s="378">
        <v>0</v>
      </c>
      <c r="H37" s="378">
        <v>19</v>
      </c>
      <c r="I37" s="378">
        <v>0</v>
      </c>
      <c r="J37" s="378">
        <v>0</v>
      </c>
      <c r="K37" s="378">
        <v>61.25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4</v>
      </c>
      <c r="AE37" s="378">
        <v>0</v>
      </c>
      <c r="AF37" s="378">
        <v>2</v>
      </c>
      <c r="AG37" s="378">
        <v>0</v>
      </c>
      <c r="AH37" s="378">
        <v>0</v>
      </c>
      <c r="AI37" s="378">
        <v>6</v>
      </c>
      <c r="AJ37" s="378">
        <v>0</v>
      </c>
      <c r="AK37" s="378">
        <v>0</v>
      </c>
      <c r="AL37" s="378">
        <v>1</v>
      </c>
      <c r="AM37" s="378">
        <v>0</v>
      </c>
      <c r="AN37" s="378">
        <v>2</v>
      </c>
      <c r="AO37" s="378">
        <v>0</v>
      </c>
    </row>
    <row r="38" spans="3:41" x14ac:dyDescent="0.3">
      <c r="C38" s="378">
        <v>50</v>
      </c>
      <c r="D38" s="378">
        <v>5</v>
      </c>
      <c r="E38" s="378">
        <v>2</v>
      </c>
      <c r="F38" s="378">
        <v>13773.75</v>
      </c>
      <c r="G38" s="378">
        <v>0</v>
      </c>
      <c r="H38" s="378">
        <v>3144</v>
      </c>
      <c r="I38" s="378">
        <v>0</v>
      </c>
      <c r="J38" s="378">
        <v>0</v>
      </c>
      <c r="K38" s="378">
        <v>8503.75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610</v>
      </c>
      <c r="AE38" s="378">
        <v>0</v>
      </c>
      <c r="AF38" s="378">
        <v>267</v>
      </c>
      <c r="AG38" s="378">
        <v>0</v>
      </c>
      <c r="AH38" s="378">
        <v>0</v>
      </c>
      <c r="AI38" s="378">
        <v>918.25</v>
      </c>
      <c r="AJ38" s="378">
        <v>0</v>
      </c>
      <c r="AK38" s="378">
        <v>0</v>
      </c>
      <c r="AL38" s="378">
        <v>162.75</v>
      </c>
      <c r="AM38" s="378">
        <v>0</v>
      </c>
      <c r="AN38" s="378">
        <v>168</v>
      </c>
      <c r="AO38" s="378">
        <v>0</v>
      </c>
    </row>
    <row r="39" spans="3:41" x14ac:dyDescent="0.3">
      <c r="C39" s="378">
        <v>50</v>
      </c>
      <c r="D39" s="378">
        <v>5</v>
      </c>
      <c r="E39" s="378">
        <v>3</v>
      </c>
      <c r="F39" s="378">
        <v>11.5</v>
      </c>
      <c r="G39" s="378">
        <v>0</v>
      </c>
      <c r="H39" s="378">
        <v>0</v>
      </c>
      <c r="I39" s="378">
        <v>0</v>
      </c>
      <c r="J39" s="378">
        <v>0</v>
      </c>
      <c r="K39" s="378">
        <v>11.5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50</v>
      </c>
      <c r="D40" s="378">
        <v>5</v>
      </c>
      <c r="E40" s="378">
        <v>4</v>
      </c>
      <c r="F40" s="378">
        <v>1116.5</v>
      </c>
      <c r="G40" s="378">
        <v>0</v>
      </c>
      <c r="H40" s="378">
        <v>612</v>
      </c>
      <c r="I40" s="378">
        <v>0</v>
      </c>
      <c r="J40" s="378">
        <v>0</v>
      </c>
      <c r="K40" s="378">
        <v>449.5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15</v>
      </c>
      <c r="AJ40" s="378">
        <v>0</v>
      </c>
      <c r="AK40" s="378">
        <v>0</v>
      </c>
      <c r="AL40" s="378">
        <v>40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50</v>
      </c>
      <c r="D41" s="378">
        <v>5</v>
      </c>
      <c r="E41" s="378">
        <v>5</v>
      </c>
      <c r="F41" s="378">
        <v>25</v>
      </c>
      <c r="G41" s="378">
        <v>25</v>
      </c>
      <c r="H41" s="378">
        <v>0</v>
      </c>
      <c r="I41" s="378">
        <v>0</v>
      </c>
      <c r="J41" s="378">
        <v>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50</v>
      </c>
      <c r="D42" s="378">
        <v>5</v>
      </c>
      <c r="E42" s="378">
        <v>6</v>
      </c>
      <c r="F42" s="378">
        <v>4417191</v>
      </c>
      <c r="G42" s="378">
        <v>3750</v>
      </c>
      <c r="H42" s="378">
        <v>2047000</v>
      </c>
      <c r="I42" s="378">
        <v>0</v>
      </c>
      <c r="J42" s="378">
        <v>0</v>
      </c>
      <c r="K42" s="378">
        <v>2038041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82491</v>
      </c>
      <c r="AE42" s="378">
        <v>0</v>
      </c>
      <c r="AF42" s="378">
        <v>42139</v>
      </c>
      <c r="AG42" s="378">
        <v>0</v>
      </c>
      <c r="AH42" s="378">
        <v>0</v>
      </c>
      <c r="AI42" s="378">
        <v>116130</v>
      </c>
      <c r="AJ42" s="378">
        <v>0</v>
      </c>
      <c r="AK42" s="378">
        <v>0</v>
      </c>
      <c r="AL42" s="378">
        <v>59082</v>
      </c>
      <c r="AM42" s="378">
        <v>0</v>
      </c>
      <c r="AN42" s="378">
        <v>28558</v>
      </c>
      <c r="AO42" s="378">
        <v>0</v>
      </c>
    </row>
    <row r="43" spans="3:41" x14ac:dyDescent="0.3">
      <c r="C43" s="378">
        <v>50</v>
      </c>
      <c r="D43" s="378">
        <v>5</v>
      </c>
      <c r="E43" s="378">
        <v>9</v>
      </c>
      <c r="F43" s="378">
        <v>28236</v>
      </c>
      <c r="G43" s="378">
        <v>0</v>
      </c>
      <c r="H43" s="378">
        <v>0</v>
      </c>
      <c r="I43" s="378">
        <v>0</v>
      </c>
      <c r="J43" s="378">
        <v>0</v>
      </c>
      <c r="K43" s="378">
        <v>18348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1100</v>
      </c>
      <c r="AG43" s="378">
        <v>0</v>
      </c>
      <c r="AH43" s="378">
        <v>0</v>
      </c>
      <c r="AI43" s="378">
        <v>2000</v>
      </c>
      <c r="AJ43" s="378">
        <v>0</v>
      </c>
      <c r="AK43" s="378">
        <v>0</v>
      </c>
      <c r="AL43" s="378">
        <v>0</v>
      </c>
      <c r="AM43" s="378">
        <v>0</v>
      </c>
      <c r="AN43" s="378">
        <v>6788</v>
      </c>
      <c r="AO43" s="378">
        <v>0</v>
      </c>
    </row>
    <row r="44" spans="3:41" x14ac:dyDescent="0.3">
      <c r="C44" s="378">
        <v>50</v>
      </c>
      <c r="D44" s="378">
        <v>5</v>
      </c>
      <c r="E44" s="378">
        <v>11</v>
      </c>
      <c r="F44" s="378">
        <v>9572.6589333826942</v>
      </c>
      <c r="G44" s="378">
        <v>0</v>
      </c>
      <c r="H44" s="378">
        <v>5655.9922667160281</v>
      </c>
      <c r="I44" s="378">
        <v>0</v>
      </c>
      <c r="J44" s="378">
        <v>0</v>
      </c>
      <c r="K44" s="378">
        <v>3916.6666666666665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50</v>
      </c>
      <c r="D45" s="378">
        <v>6</v>
      </c>
      <c r="E45" s="378">
        <v>1</v>
      </c>
      <c r="F45" s="378">
        <v>93.5</v>
      </c>
      <c r="G45" s="378">
        <v>0</v>
      </c>
      <c r="H45" s="378">
        <v>19</v>
      </c>
      <c r="I45" s="378">
        <v>0</v>
      </c>
      <c r="J45" s="378">
        <v>0</v>
      </c>
      <c r="K45" s="378">
        <v>59.5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4</v>
      </c>
      <c r="AE45" s="378">
        <v>0</v>
      </c>
      <c r="AF45" s="378">
        <v>2</v>
      </c>
      <c r="AG45" s="378">
        <v>0</v>
      </c>
      <c r="AH45" s="378">
        <v>0</v>
      </c>
      <c r="AI45" s="378">
        <v>6</v>
      </c>
      <c r="AJ45" s="378">
        <v>0</v>
      </c>
      <c r="AK45" s="378">
        <v>0</v>
      </c>
      <c r="AL45" s="378">
        <v>1</v>
      </c>
      <c r="AM45" s="378">
        <v>0</v>
      </c>
      <c r="AN45" s="378">
        <v>2</v>
      </c>
      <c r="AO45" s="378">
        <v>0</v>
      </c>
    </row>
    <row r="46" spans="3:41" x14ac:dyDescent="0.3">
      <c r="C46" s="378">
        <v>50</v>
      </c>
      <c r="D46" s="378">
        <v>6</v>
      </c>
      <c r="E46" s="378">
        <v>2</v>
      </c>
      <c r="F46" s="378">
        <v>13714.26</v>
      </c>
      <c r="G46" s="378">
        <v>0</v>
      </c>
      <c r="H46" s="378">
        <v>3016</v>
      </c>
      <c r="I46" s="378">
        <v>0</v>
      </c>
      <c r="J46" s="378">
        <v>0</v>
      </c>
      <c r="K46" s="378">
        <v>8357.76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568.5</v>
      </c>
      <c r="AE46" s="378">
        <v>0</v>
      </c>
      <c r="AF46" s="378">
        <v>339</v>
      </c>
      <c r="AG46" s="378">
        <v>0</v>
      </c>
      <c r="AH46" s="378">
        <v>0</v>
      </c>
      <c r="AI46" s="378">
        <v>958.5</v>
      </c>
      <c r="AJ46" s="378">
        <v>0</v>
      </c>
      <c r="AK46" s="378">
        <v>0</v>
      </c>
      <c r="AL46" s="378">
        <v>170.5</v>
      </c>
      <c r="AM46" s="378">
        <v>0</v>
      </c>
      <c r="AN46" s="378">
        <v>304</v>
      </c>
      <c r="AO46" s="378">
        <v>0</v>
      </c>
    </row>
    <row r="47" spans="3:41" x14ac:dyDescent="0.3">
      <c r="C47" s="378">
        <v>50</v>
      </c>
      <c r="D47" s="378">
        <v>6</v>
      </c>
      <c r="E47" s="378">
        <v>3</v>
      </c>
      <c r="F47" s="378">
        <v>35.75</v>
      </c>
      <c r="G47" s="378">
        <v>0</v>
      </c>
      <c r="H47" s="378">
        <v>0</v>
      </c>
      <c r="I47" s="378">
        <v>0</v>
      </c>
      <c r="J47" s="378">
        <v>0</v>
      </c>
      <c r="K47" s="378">
        <v>35.75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50</v>
      </c>
      <c r="D48" s="378">
        <v>6</v>
      </c>
      <c r="E48" s="378">
        <v>4</v>
      </c>
      <c r="F48" s="378">
        <v>1093.5</v>
      </c>
      <c r="G48" s="378">
        <v>0</v>
      </c>
      <c r="H48" s="378">
        <v>612</v>
      </c>
      <c r="I48" s="378">
        <v>0</v>
      </c>
      <c r="J48" s="378">
        <v>0</v>
      </c>
      <c r="K48" s="378">
        <v>416.5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10</v>
      </c>
      <c r="AE48" s="378">
        <v>0</v>
      </c>
      <c r="AF48" s="378">
        <v>0</v>
      </c>
      <c r="AG48" s="378">
        <v>0</v>
      </c>
      <c r="AH48" s="378">
        <v>0</v>
      </c>
      <c r="AI48" s="378">
        <v>15</v>
      </c>
      <c r="AJ48" s="378">
        <v>0</v>
      </c>
      <c r="AK48" s="378">
        <v>0</v>
      </c>
      <c r="AL48" s="378">
        <v>40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50</v>
      </c>
      <c r="D49" s="378">
        <v>6</v>
      </c>
      <c r="E49" s="378">
        <v>5</v>
      </c>
      <c r="F49" s="378">
        <v>25</v>
      </c>
      <c r="G49" s="378">
        <v>25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50</v>
      </c>
      <c r="D50" s="378">
        <v>6</v>
      </c>
      <c r="E50" s="378">
        <v>6</v>
      </c>
      <c r="F50" s="378">
        <v>4162249</v>
      </c>
      <c r="G50" s="378">
        <v>3750</v>
      </c>
      <c r="H50" s="378">
        <v>1965164</v>
      </c>
      <c r="I50" s="378">
        <v>0</v>
      </c>
      <c r="J50" s="378">
        <v>0</v>
      </c>
      <c r="K50" s="378">
        <v>1870120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78613</v>
      </c>
      <c r="AE50" s="378">
        <v>0</v>
      </c>
      <c r="AF50" s="378">
        <v>39021</v>
      </c>
      <c r="AG50" s="378">
        <v>0</v>
      </c>
      <c r="AH50" s="378">
        <v>0</v>
      </c>
      <c r="AI50" s="378">
        <v>110304</v>
      </c>
      <c r="AJ50" s="378">
        <v>0</v>
      </c>
      <c r="AK50" s="378">
        <v>0</v>
      </c>
      <c r="AL50" s="378">
        <v>48762</v>
      </c>
      <c r="AM50" s="378">
        <v>0</v>
      </c>
      <c r="AN50" s="378">
        <v>46515</v>
      </c>
      <c r="AO50" s="378">
        <v>0</v>
      </c>
    </row>
    <row r="51" spans="3:41" x14ac:dyDescent="0.3">
      <c r="C51" s="378">
        <v>50</v>
      </c>
      <c r="D51" s="378">
        <v>6</v>
      </c>
      <c r="E51" s="378">
        <v>9</v>
      </c>
      <c r="F51" s="378">
        <v>38086</v>
      </c>
      <c r="G51" s="378">
        <v>1750</v>
      </c>
      <c r="H51" s="378">
        <v>6750</v>
      </c>
      <c r="I51" s="378">
        <v>0</v>
      </c>
      <c r="J51" s="378">
        <v>0</v>
      </c>
      <c r="K51" s="378">
        <v>22150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648</v>
      </c>
      <c r="AJ51" s="378">
        <v>0</v>
      </c>
      <c r="AK51" s="378">
        <v>0</v>
      </c>
      <c r="AL51" s="378">
        <v>0</v>
      </c>
      <c r="AM51" s="378">
        <v>0</v>
      </c>
      <c r="AN51" s="378">
        <v>6788</v>
      </c>
      <c r="AO51" s="378">
        <v>0</v>
      </c>
    </row>
    <row r="52" spans="3:41" x14ac:dyDescent="0.3">
      <c r="C52" s="378">
        <v>50</v>
      </c>
      <c r="D52" s="378">
        <v>6</v>
      </c>
      <c r="E52" s="378">
        <v>11</v>
      </c>
      <c r="F52" s="378">
        <v>9572.6589333826942</v>
      </c>
      <c r="G52" s="378">
        <v>0</v>
      </c>
      <c r="H52" s="378">
        <v>5655.9922667160281</v>
      </c>
      <c r="I52" s="378">
        <v>0</v>
      </c>
      <c r="J52" s="378">
        <v>0</v>
      </c>
      <c r="K52" s="378">
        <v>3916.6666666666665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50</v>
      </c>
      <c r="D53" s="378">
        <v>7</v>
      </c>
      <c r="E53" s="378">
        <v>1</v>
      </c>
      <c r="F53" s="378">
        <v>93.75</v>
      </c>
      <c r="G53" s="378">
        <v>0</v>
      </c>
      <c r="H53" s="378">
        <v>19</v>
      </c>
      <c r="I53" s="378">
        <v>0</v>
      </c>
      <c r="J53" s="378">
        <v>0</v>
      </c>
      <c r="K53" s="378">
        <v>59.75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4</v>
      </c>
      <c r="AE53" s="378">
        <v>0</v>
      </c>
      <c r="AF53" s="378">
        <v>2</v>
      </c>
      <c r="AG53" s="378">
        <v>0</v>
      </c>
      <c r="AH53" s="378">
        <v>0</v>
      </c>
      <c r="AI53" s="378">
        <v>6</v>
      </c>
      <c r="AJ53" s="378">
        <v>0</v>
      </c>
      <c r="AK53" s="378">
        <v>0</v>
      </c>
      <c r="AL53" s="378">
        <v>1</v>
      </c>
      <c r="AM53" s="378">
        <v>0</v>
      </c>
      <c r="AN53" s="378">
        <v>2</v>
      </c>
      <c r="AO53" s="378">
        <v>0</v>
      </c>
    </row>
    <row r="54" spans="3:41" x14ac:dyDescent="0.3">
      <c r="C54" s="378">
        <v>50</v>
      </c>
      <c r="D54" s="378">
        <v>7</v>
      </c>
      <c r="E54" s="378">
        <v>2</v>
      </c>
      <c r="F54" s="378">
        <v>12302.91</v>
      </c>
      <c r="G54" s="378">
        <v>0</v>
      </c>
      <c r="H54" s="378">
        <v>2472</v>
      </c>
      <c r="I54" s="378">
        <v>0</v>
      </c>
      <c r="J54" s="378">
        <v>0</v>
      </c>
      <c r="K54" s="378">
        <v>7704.16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646.5</v>
      </c>
      <c r="AE54" s="378">
        <v>0</v>
      </c>
      <c r="AF54" s="378">
        <v>256</v>
      </c>
      <c r="AG54" s="378">
        <v>0</v>
      </c>
      <c r="AH54" s="378">
        <v>0</v>
      </c>
      <c r="AI54" s="378">
        <v>828.75</v>
      </c>
      <c r="AJ54" s="378">
        <v>0</v>
      </c>
      <c r="AK54" s="378">
        <v>0</v>
      </c>
      <c r="AL54" s="378">
        <v>139.5</v>
      </c>
      <c r="AM54" s="378">
        <v>0</v>
      </c>
      <c r="AN54" s="378">
        <v>256</v>
      </c>
      <c r="AO54" s="378">
        <v>0</v>
      </c>
    </row>
    <row r="55" spans="3:41" x14ac:dyDescent="0.3">
      <c r="C55" s="378">
        <v>50</v>
      </c>
      <c r="D55" s="378">
        <v>7</v>
      </c>
      <c r="E55" s="378">
        <v>3</v>
      </c>
      <c r="F55" s="378">
        <v>9</v>
      </c>
      <c r="G55" s="378">
        <v>0</v>
      </c>
      <c r="H55" s="378">
        <v>0</v>
      </c>
      <c r="I55" s="378">
        <v>0</v>
      </c>
      <c r="J55" s="378">
        <v>0</v>
      </c>
      <c r="K55" s="378">
        <v>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50</v>
      </c>
      <c r="D56" s="378">
        <v>7</v>
      </c>
      <c r="E56" s="378">
        <v>4</v>
      </c>
      <c r="F56" s="378">
        <v>877.25</v>
      </c>
      <c r="G56" s="378">
        <v>0</v>
      </c>
      <c r="H56" s="378">
        <v>599.5</v>
      </c>
      <c r="I56" s="378">
        <v>0</v>
      </c>
      <c r="J56" s="378">
        <v>0</v>
      </c>
      <c r="K56" s="378">
        <v>252.75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25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50</v>
      </c>
      <c r="D57" s="378">
        <v>7</v>
      </c>
      <c r="E57" s="378">
        <v>5</v>
      </c>
      <c r="F57" s="378">
        <v>25</v>
      </c>
      <c r="G57" s="378">
        <v>25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50</v>
      </c>
      <c r="D58" s="378">
        <v>7</v>
      </c>
      <c r="E58" s="378">
        <v>6</v>
      </c>
      <c r="F58" s="378">
        <v>5346382</v>
      </c>
      <c r="G58" s="378">
        <v>3750</v>
      </c>
      <c r="H58" s="378">
        <v>2412286</v>
      </c>
      <c r="I58" s="378">
        <v>0</v>
      </c>
      <c r="J58" s="378">
        <v>0</v>
      </c>
      <c r="K58" s="378">
        <v>2484232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107960</v>
      </c>
      <c r="AE58" s="378">
        <v>0</v>
      </c>
      <c r="AF58" s="378">
        <v>57741</v>
      </c>
      <c r="AG58" s="378">
        <v>0</v>
      </c>
      <c r="AH58" s="378">
        <v>0</v>
      </c>
      <c r="AI58" s="378">
        <v>154356</v>
      </c>
      <c r="AJ58" s="378">
        <v>0</v>
      </c>
      <c r="AK58" s="378">
        <v>0</v>
      </c>
      <c r="AL58" s="378">
        <v>62521</v>
      </c>
      <c r="AM58" s="378">
        <v>0</v>
      </c>
      <c r="AN58" s="378">
        <v>63536</v>
      </c>
      <c r="AO58" s="378">
        <v>0</v>
      </c>
    </row>
    <row r="59" spans="3:41" x14ac:dyDescent="0.3">
      <c r="C59" s="378">
        <v>50</v>
      </c>
      <c r="D59" s="378">
        <v>7</v>
      </c>
      <c r="E59" s="378">
        <v>9</v>
      </c>
      <c r="F59" s="378">
        <v>1195406</v>
      </c>
      <c r="G59" s="378">
        <v>0</v>
      </c>
      <c r="H59" s="378">
        <v>433774</v>
      </c>
      <c r="I59" s="378">
        <v>0</v>
      </c>
      <c r="J59" s="378">
        <v>0</v>
      </c>
      <c r="K59" s="378">
        <v>649942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28949</v>
      </c>
      <c r="AE59" s="378">
        <v>0</v>
      </c>
      <c r="AF59" s="378">
        <v>15529</v>
      </c>
      <c r="AG59" s="378">
        <v>0</v>
      </c>
      <c r="AH59" s="378">
        <v>0</v>
      </c>
      <c r="AI59" s="378">
        <v>43508</v>
      </c>
      <c r="AJ59" s="378">
        <v>0</v>
      </c>
      <c r="AK59" s="378">
        <v>0</v>
      </c>
      <c r="AL59" s="378">
        <v>10862</v>
      </c>
      <c r="AM59" s="378">
        <v>0</v>
      </c>
      <c r="AN59" s="378">
        <v>12842</v>
      </c>
      <c r="AO59" s="378">
        <v>0</v>
      </c>
    </row>
    <row r="60" spans="3:41" x14ac:dyDescent="0.3">
      <c r="C60" s="378">
        <v>50</v>
      </c>
      <c r="D60" s="378">
        <v>7</v>
      </c>
      <c r="E60" s="378">
        <v>11</v>
      </c>
      <c r="F60" s="378">
        <v>9572.6589333826942</v>
      </c>
      <c r="G60" s="378">
        <v>0</v>
      </c>
      <c r="H60" s="378">
        <v>5655.9922667160281</v>
      </c>
      <c r="I60" s="378">
        <v>0</v>
      </c>
      <c r="J60" s="378">
        <v>0</v>
      </c>
      <c r="K60" s="378">
        <v>3916.6666666666665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50</v>
      </c>
      <c r="D61" s="378">
        <v>8</v>
      </c>
      <c r="E61" s="378">
        <v>1</v>
      </c>
      <c r="F61" s="378">
        <v>93.25</v>
      </c>
      <c r="G61" s="378">
        <v>0</v>
      </c>
      <c r="H61" s="378">
        <v>19</v>
      </c>
      <c r="I61" s="378">
        <v>0</v>
      </c>
      <c r="J61" s="378">
        <v>0</v>
      </c>
      <c r="K61" s="378">
        <v>59.25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4</v>
      </c>
      <c r="AE61" s="378">
        <v>0</v>
      </c>
      <c r="AF61" s="378">
        <v>2</v>
      </c>
      <c r="AG61" s="378">
        <v>0</v>
      </c>
      <c r="AH61" s="378">
        <v>0</v>
      </c>
      <c r="AI61" s="378">
        <v>6</v>
      </c>
      <c r="AJ61" s="378">
        <v>0</v>
      </c>
      <c r="AK61" s="378">
        <v>0</v>
      </c>
      <c r="AL61" s="378">
        <v>1</v>
      </c>
      <c r="AM61" s="378">
        <v>0</v>
      </c>
      <c r="AN61" s="378">
        <v>2</v>
      </c>
      <c r="AO61" s="378">
        <v>0</v>
      </c>
    </row>
    <row r="62" spans="3:41" x14ac:dyDescent="0.3">
      <c r="C62" s="378">
        <v>50</v>
      </c>
      <c r="D62" s="378">
        <v>8</v>
      </c>
      <c r="E62" s="378">
        <v>2</v>
      </c>
      <c r="F62" s="378">
        <v>11729.97</v>
      </c>
      <c r="G62" s="378">
        <v>0</v>
      </c>
      <c r="H62" s="378">
        <v>2616</v>
      </c>
      <c r="I62" s="378">
        <v>0</v>
      </c>
      <c r="J62" s="378">
        <v>0</v>
      </c>
      <c r="K62" s="378">
        <v>7204.22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484.5</v>
      </c>
      <c r="AE62" s="378">
        <v>0</v>
      </c>
      <c r="AF62" s="378">
        <v>245</v>
      </c>
      <c r="AG62" s="378">
        <v>0</v>
      </c>
      <c r="AH62" s="378">
        <v>0</v>
      </c>
      <c r="AI62" s="378">
        <v>777.5</v>
      </c>
      <c r="AJ62" s="378">
        <v>0</v>
      </c>
      <c r="AK62" s="378">
        <v>0</v>
      </c>
      <c r="AL62" s="378">
        <v>162.75</v>
      </c>
      <c r="AM62" s="378">
        <v>0</v>
      </c>
      <c r="AN62" s="378">
        <v>240</v>
      </c>
      <c r="AO62" s="378">
        <v>0</v>
      </c>
    </row>
    <row r="63" spans="3:41" x14ac:dyDescent="0.3">
      <c r="C63" s="378">
        <v>50</v>
      </c>
      <c r="D63" s="378">
        <v>8</v>
      </c>
      <c r="E63" s="378">
        <v>3</v>
      </c>
      <c r="F63" s="378">
        <v>9.5</v>
      </c>
      <c r="G63" s="378">
        <v>0</v>
      </c>
      <c r="H63" s="378">
        <v>0</v>
      </c>
      <c r="I63" s="378">
        <v>0</v>
      </c>
      <c r="J63" s="378">
        <v>0</v>
      </c>
      <c r="K63" s="378">
        <v>9.5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50</v>
      </c>
      <c r="D64" s="378">
        <v>8</v>
      </c>
      <c r="E64" s="378">
        <v>4</v>
      </c>
      <c r="F64" s="378">
        <v>1177.25</v>
      </c>
      <c r="G64" s="378">
        <v>0</v>
      </c>
      <c r="H64" s="378">
        <v>612</v>
      </c>
      <c r="I64" s="378">
        <v>0</v>
      </c>
      <c r="J64" s="378">
        <v>0</v>
      </c>
      <c r="K64" s="378">
        <v>505.25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40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50</v>
      </c>
      <c r="D65" s="378">
        <v>8</v>
      </c>
      <c r="E65" s="378">
        <v>5</v>
      </c>
      <c r="F65" s="378">
        <v>25</v>
      </c>
      <c r="G65" s="378">
        <v>25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50</v>
      </c>
      <c r="D66" s="378">
        <v>8</v>
      </c>
      <c r="E66" s="378">
        <v>6</v>
      </c>
      <c r="F66" s="378">
        <v>4116662</v>
      </c>
      <c r="G66" s="378">
        <v>3750</v>
      </c>
      <c r="H66" s="378">
        <v>1951155</v>
      </c>
      <c r="I66" s="378">
        <v>0</v>
      </c>
      <c r="J66" s="378">
        <v>0</v>
      </c>
      <c r="K66" s="378">
        <v>1830804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82599</v>
      </c>
      <c r="AE66" s="378">
        <v>0</v>
      </c>
      <c r="AF66" s="378">
        <v>41069</v>
      </c>
      <c r="AG66" s="378">
        <v>0</v>
      </c>
      <c r="AH66" s="378">
        <v>0</v>
      </c>
      <c r="AI66" s="378">
        <v>109624</v>
      </c>
      <c r="AJ66" s="378">
        <v>0</v>
      </c>
      <c r="AK66" s="378">
        <v>0</v>
      </c>
      <c r="AL66" s="378">
        <v>50838</v>
      </c>
      <c r="AM66" s="378">
        <v>0</v>
      </c>
      <c r="AN66" s="378">
        <v>46823</v>
      </c>
      <c r="AO66" s="378">
        <v>0</v>
      </c>
    </row>
    <row r="67" spans="3:41" x14ac:dyDescent="0.3">
      <c r="C67" s="378">
        <v>50</v>
      </c>
      <c r="D67" s="378">
        <v>8</v>
      </c>
      <c r="E67" s="378">
        <v>9</v>
      </c>
      <c r="F67" s="378">
        <v>18700</v>
      </c>
      <c r="G67" s="378">
        <v>0</v>
      </c>
      <c r="H67" s="378">
        <v>0</v>
      </c>
      <c r="I67" s="378">
        <v>0</v>
      </c>
      <c r="J67" s="378">
        <v>0</v>
      </c>
      <c r="K67" s="378">
        <v>16200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1300</v>
      </c>
      <c r="AG67" s="378">
        <v>0</v>
      </c>
      <c r="AH67" s="378">
        <v>0</v>
      </c>
      <c r="AI67" s="378">
        <v>1200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50</v>
      </c>
      <c r="D68" s="378">
        <v>8</v>
      </c>
      <c r="E68" s="378">
        <v>10</v>
      </c>
      <c r="F68" s="378">
        <v>10200</v>
      </c>
      <c r="G68" s="378">
        <v>0</v>
      </c>
      <c r="H68" s="378">
        <v>0</v>
      </c>
      <c r="I68" s="378">
        <v>0</v>
      </c>
      <c r="J68" s="378">
        <v>0</v>
      </c>
      <c r="K68" s="378">
        <v>10200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50</v>
      </c>
      <c r="D69" s="378">
        <v>8</v>
      </c>
      <c r="E69" s="378">
        <v>11</v>
      </c>
      <c r="F69" s="378">
        <v>9572.6589333826942</v>
      </c>
      <c r="G69" s="378">
        <v>0</v>
      </c>
      <c r="H69" s="378">
        <v>5655.9922667160281</v>
      </c>
      <c r="I69" s="378">
        <v>0</v>
      </c>
      <c r="J69" s="378">
        <v>0</v>
      </c>
      <c r="K69" s="378">
        <v>3916.6666666666665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50</v>
      </c>
      <c r="D70" s="378">
        <v>9</v>
      </c>
      <c r="E70" s="378">
        <v>1</v>
      </c>
      <c r="F70" s="378">
        <v>94.75</v>
      </c>
      <c r="G70" s="378">
        <v>0</v>
      </c>
      <c r="H70" s="378">
        <v>19</v>
      </c>
      <c r="I70" s="378">
        <v>0</v>
      </c>
      <c r="J70" s="378">
        <v>0</v>
      </c>
      <c r="K70" s="378">
        <v>60.75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4</v>
      </c>
      <c r="AE70" s="378">
        <v>0</v>
      </c>
      <c r="AF70" s="378">
        <v>2</v>
      </c>
      <c r="AG70" s="378">
        <v>0</v>
      </c>
      <c r="AH70" s="378">
        <v>0</v>
      </c>
      <c r="AI70" s="378">
        <v>6</v>
      </c>
      <c r="AJ70" s="378">
        <v>0</v>
      </c>
      <c r="AK70" s="378">
        <v>0</v>
      </c>
      <c r="AL70" s="378">
        <v>1</v>
      </c>
      <c r="AM70" s="378">
        <v>0</v>
      </c>
      <c r="AN70" s="378">
        <v>2</v>
      </c>
      <c r="AO70" s="378">
        <v>0</v>
      </c>
    </row>
    <row r="71" spans="3:41" x14ac:dyDescent="0.3">
      <c r="C71" s="378">
        <v>50</v>
      </c>
      <c r="D71" s="378">
        <v>9</v>
      </c>
      <c r="E71" s="378">
        <v>2</v>
      </c>
      <c r="F71" s="378">
        <v>13782.25</v>
      </c>
      <c r="G71" s="378">
        <v>0</v>
      </c>
      <c r="H71" s="378">
        <v>3152</v>
      </c>
      <c r="I71" s="378">
        <v>0</v>
      </c>
      <c r="J71" s="378">
        <v>0</v>
      </c>
      <c r="K71" s="378">
        <v>8312.5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601.5</v>
      </c>
      <c r="AE71" s="378">
        <v>0</v>
      </c>
      <c r="AF71" s="378">
        <v>264.5</v>
      </c>
      <c r="AG71" s="378">
        <v>0</v>
      </c>
      <c r="AH71" s="378">
        <v>0</v>
      </c>
      <c r="AI71" s="378">
        <v>953.25</v>
      </c>
      <c r="AJ71" s="378">
        <v>0</v>
      </c>
      <c r="AK71" s="378">
        <v>0</v>
      </c>
      <c r="AL71" s="378">
        <v>170.5</v>
      </c>
      <c r="AM71" s="378">
        <v>0</v>
      </c>
      <c r="AN71" s="378">
        <v>328</v>
      </c>
      <c r="AO71" s="378">
        <v>0</v>
      </c>
    </row>
    <row r="72" spans="3:41" x14ac:dyDescent="0.3">
      <c r="C72" s="378">
        <v>50</v>
      </c>
      <c r="D72" s="378">
        <v>9</v>
      </c>
      <c r="E72" s="378">
        <v>3</v>
      </c>
      <c r="F72" s="378">
        <v>56.5</v>
      </c>
      <c r="G72" s="378">
        <v>0</v>
      </c>
      <c r="H72" s="378">
        <v>0</v>
      </c>
      <c r="I72" s="378">
        <v>0</v>
      </c>
      <c r="J72" s="378">
        <v>0</v>
      </c>
      <c r="K72" s="378">
        <v>56.5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50</v>
      </c>
      <c r="D73" s="378">
        <v>9</v>
      </c>
      <c r="E73" s="378">
        <v>4</v>
      </c>
      <c r="F73" s="378">
        <v>1150</v>
      </c>
      <c r="G73" s="378">
        <v>0</v>
      </c>
      <c r="H73" s="378">
        <v>608.5</v>
      </c>
      <c r="I73" s="378">
        <v>0</v>
      </c>
      <c r="J73" s="378">
        <v>0</v>
      </c>
      <c r="K73" s="378">
        <v>476.5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35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30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50</v>
      </c>
      <c r="D74" s="378">
        <v>9</v>
      </c>
      <c r="E74" s="378">
        <v>5</v>
      </c>
      <c r="F74" s="378">
        <v>25</v>
      </c>
      <c r="G74" s="378">
        <v>25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50</v>
      </c>
      <c r="D75" s="378">
        <v>9</v>
      </c>
      <c r="E75" s="378">
        <v>6</v>
      </c>
      <c r="F75" s="378">
        <v>4127227</v>
      </c>
      <c r="G75" s="378">
        <v>3750</v>
      </c>
      <c r="H75" s="378">
        <v>1926525</v>
      </c>
      <c r="I75" s="378">
        <v>0</v>
      </c>
      <c r="J75" s="378">
        <v>0</v>
      </c>
      <c r="K75" s="378">
        <v>1857554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90058</v>
      </c>
      <c r="AE75" s="378">
        <v>0</v>
      </c>
      <c r="AF75" s="378">
        <v>42014</v>
      </c>
      <c r="AG75" s="378">
        <v>0</v>
      </c>
      <c r="AH75" s="378">
        <v>0</v>
      </c>
      <c r="AI75" s="378">
        <v>110634</v>
      </c>
      <c r="AJ75" s="378">
        <v>0</v>
      </c>
      <c r="AK75" s="378">
        <v>0</v>
      </c>
      <c r="AL75" s="378">
        <v>49575</v>
      </c>
      <c r="AM75" s="378">
        <v>0</v>
      </c>
      <c r="AN75" s="378">
        <v>47117</v>
      </c>
      <c r="AO75" s="378">
        <v>0</v>
      </c>
    </row>
    <row r="76" spans="3:41" x14ac:dyDescent="0.3">
      <c r="C76" s="378">
        <v>50</v>
      </c>
      <c r="D76" s="378">
        <v>9</v>
      </c>
      <c r="E76" s="378">
        <v>9</v>
      </c>
      <c r="F76" s="378">
        <v>31652</v>
      </c>
      <c r="G76" s="378">
        <v>0</v>
      </c>
      <c r="H76" s="378">
        <v>0</v>
      </c>
      <c r="I76" s="378">
        <v>0</v>
      </c>
      <c r="J76" s="378">
        <v>0</v>
      </c>
      <c r="K76" s="378">
        <v>27002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1200</v>
      </c>
      <c r="AE76" s="378">
        <v>0</v>
      </c>
      <c r="AF76" s="378">
        <v>1300</v>
      </c>
      <c r="AG76" s="378">
        <v>0</v>
      </c>
      <c r="AH76" s="378">
        <v>0</v>
      </c>
      <c r="AI76" s="378">
        <v>2150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50</v>
      </c>
      <c r="D77" s="378">
        <v>9</v>
      </c>
      <c r="E77" s="378">
        <v>10</v>
      </c>
      <c r="F77" s="378">
        <v>759</v>
      </c>
      <c r="G77" s="378">
        <v>0</v>
      </c>
      <c r="H77" s="378">
        <v>0</v>
      </c>
      <c r="I77" s="378">
        <v>0</v>
      </c>
      <c r="J77" s="378">
        <v>0</v>
      </c>
      <c r="K77" s="378">
        <v>759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50</v>
      </c>
      <c r="D78" s="378">
        <v>9</v>
      </c>
      <c r="E78" s="378">
        <v>11</v>
      </c>
      <c r="F78" s="378">
        <v>9572.6589333826942</v>
      </c>
      <c r="G78" s="378">
        <v>0</v>
      </c>
      <c r="H78" s="378">
        <v>5655.9922667160281</v>
      </c>
      <c r="I78" s="378">
        <v>0</v>
      </c>
      <c r="J78" s="378">
        <v>0</v>
      </c>
      <c r="K78" s="378">
        <v>3916.6666666666665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50</v>
      </c>
      <c r="D79" s="378">
        <v>10</v>
      </c>
      <c r="E79" s="378">
        <v>1</v>
      </c>
      <c r="F79" s="378">
        <v>98</v>
      </c>
      <c r="G79" s="378">
        <v>0</v>
      </c>
      <c r="H79" s="378">
        <v>19</v>
      </c>
      <c r="I79" s="378">
        <v>0</v>
      </c>
      <c r="J79" s="378">
        <v>0</v>
      </c>
      <c r="K79" s="378">
        <v>64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4</v>
      </c>
      <c r="AE79" s="378">
        <v>0</v>
      </c>
      <c r="AF79" s="378">
        <v>2</v>
      </c>
      <c r="AG79" s="378">
        <v>0</v>
      </c>
      <c r="AH79" s="378">
        <v>0</v>
      </c>
      <c r="AI79" s="378">
        <v>6</v>
      </c>
      <c r="AJ79" s="378">
        <v>0</v>
      </c>
      <c r="AK79" s="378">
        <v>0</v>
      </c>
      <c r="AL79" s="378">
        <v>1</v>
      </c>
      <c r="AM79" s="378">
        <v>0</v>
      </c>
      <c r="AN79" s="378">
        <v>2</v>
      </c>
      <c r="AO79" s="378">
        <v>0</v>
      </c>
    </row>
    <row r="80" spans="3:41" x14ac:dyDescent="0.3">
      <c r="C80" s="378">
        <v>50</v>
      </c>
      <c r="D80" s="378">
        <v>10</v>
      </c>
      <c r="E80" s="378">
        <v>2</v>
      </c>
      <c r="F80" s="378">
        <v>14707.75</v>
      </c>
      <c r="G80" s="378">
        <v>0</v>
      </c>
      <c r="H80" s="378">
        <v>3176</v>
      </c>
      <c r="I80" s="378">
        <v>0</v>
      </c>
      <c r="J80" s="378">
        <v>0</v>
      </c>
      <c r="K80" s="378">
        <v>9245.75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553.5</v>
      </c>
      <c r="AE80" s="378">
        <v>0</v>
      </c>
      <c r="AF80" s="378">
        <v>336</v>
      </c>
      <c r="AG80" s="378">
        <v>0</v>
      </c>
      <c r="AH80" s="378">
        <v>0</v>
      </c>
      <c r="AI80" s="378">
        <v>945</v>
      </c>
      <c r="AJ80" s="378">
        <v>0</v>
      </c>
      <c r="AK80" s="378">
        <v>0</v>
      </c>
      <c r="AL80" s="378">
        <v>139.5</v>
      </c>
      <c r="AM80" s="378">
        <v>0</v>
      </c>
      <c r="AN80" s="378">
        <v>312</v>
      </c>
      <c r="AO80" s="378">
        <v>0</v>
      </c>
    </row>
    <row r="81" spans="3:41" x14ac:dyDescent="0.3">
      <c r="C81" s="378">
        <v>50</v>
      </c>
      <c r="D81" s="378">
        <v>10</v>
      </c>
      <c r="E81" s="378">
        <v>3</v>
      </c>
      <c r="F81" s="378">
        <v>40</v>
      </c>
      <c r="G81" s="378">
        <v>0</v>
      </c>
      <c r="H81" s="378">
        <v>0</v>
      </c>
      <c r="I81" s="378">
        <v>0</v>
      </c>
      <c r="J81" s="378">
        <v>0</v>
      </c>
      <c r="K81" s="378">
        <v>40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50</v>
      </c>
      <c r="D82" s="378">
        <v>10</v>
      </c>
      <c r="E82" s="378">
        <v>4</v>
      </c>
      <c r="F82" s="378">
        <v>1330</v>
      </c>
      <c r="G82" s="378">
        <v>0</v>
      </c>
      <c r="H82" s="378">
        <v>629</v>
      </c>
      <c r="I82" s="378">
        <v>0</v>
      </c>
      <c r="J82" s="378">
        <v>0</v>
      </c>
      <c r="K82" s="378">
        <v>636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25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40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50</v>
      </c>
      <c r="D83" s="378">
        <v>10</v>
      </c>
      <c r="E83" s="378">
        <v>5</v>
      </c>
      <c r="F83" s="378">
        <v>25</v>
      </c>
      <c r="G83" s="378">
        <v>25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50</v>
      </c>
      <c r="D84" s="378">
        <v>10</v>
      </c>
      <c r="E84" s="378">
        <v>6</v>
      </c>
      <c r="F84" s="378">
        <v>4283849</v>
      </c>
      <c r="G84" s="378">
        <v>3750</v>
      </c>
      <c r="H84" s="378">
        <v>1961241</v>
      </c>
      <c r="I84" s="378">
        <v>0</v>
      </c>
      <c r="J84" s="378">
        <v>0</v>
      </c>
      <c r="K84" s="378">
        <v>1983860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81507</v>
      </c>
      <c r="AE84" s="378">
        <v>0</v>
      </c>
      <c r="AF84" s="378">
        <v>40994</v>
      </c>
      <c r="AG84" s="378">
        <v>0</v>
      </c>
      <c r="AH84" s="378">
        <v>0</v>
      </c>
      <c r="AI84" s="378">
        <v>108461</v>
      </c>
      <c r="AJ84" s="378">
        <v>0</v>
      </c>
      <c r="AK84" s="378">
        <v>0</v>
      </c>
      <c r="AL84" s="378">
        <v>57337</v>
      </c>
      <c r="AM84" s="378">
        <v>0</v>
      </c>
      <c r="AN84" s="378">
        <v>46699</v>
      </c>
      <c r="AO84" s="378">
        <v>0</v>
      </c>
    </row>
    <row r="85" spans="3:41" x14ac:dyDescent="0.3">
      <c r="C85" s="378">
        <v>50</v>
      </c>
      <c r="D85" s="378">
        <v>10</v>
      </c>
      <c r="E85" s="378">
        <v>10</v>
      </c>
      <c r="F85" s="378">
        <v>3965</v>
      </c>
      <c r="G85" s="378">
        <v>0</v>
      </c>
      <c r="H85" s="378">
        <v>0</v>
      </c>
      <c r="I85" s="378">
        <v>0</v>
      </c>
      <c r="J85" s="378">
        <v>0</v>
      </c>
      <c r="K85" s="378">
        <v>3965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50</v>
      </c>
      <c r="D86" s="378">
        <v>10</v>
      </c>
      <c r="E86" s="378">
        <v>11</v>
      </c>
      <c r="F86" s="378">
        <v>9572.6589333826942</v>
      </c>
      <c r="G86" s="378">
        <v>0</v>
      </c>
      <c r="H86" s="378">
        <v>5655.9922667160281</v>
      </c>
      <c r="I86" s="378">
        <v>0</v>
      </c>
      <c r="J86" s="378">
        <v>0</v>
      </c>
      <c r="K86" s="378">
        <v>3916.6666666666665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50</v>
      </c>
      <c r="D87" s="378">
        <v>11</v>
      </c>
      <c r="E87" s="378">
        <v>1</v>
      </c>
      <c r="F87" s="378">
        <v>99.05</v>
      </c>
      <c r="G87" s="378">
        <v>0</v>
      </c>
      <c r="H87" s="378">
        <v>19.8</v>
      </c>
      <c r="I87" s="378">
        <v>0</v>
      </c>
      <c r="J87" s="378">
        <v>0</v>
      </c>
      <c r="K87" s="378">
        <v>64.25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4</v>
      </c>
      <c r="AE87" s="378">
        <v>0</v>
      </c>
      <c r="AF87" s="378">
        <v>2</v>
      </c>
      <c r="AG87" s="378">
        <v>0</v>
      </c>
      <c r="AH87" s="378">
        <v>0</v>
      </c>
      <c r="AI87" s="378">
        <v>6</v>
      </c>
      <c r="AJ87" s="378">
        <v>0</v>
      </c>
      <c r="AK87" s="378">
        <v>0</v>
      </c>
      <c r="AL87" s="378">
        <v>1</v>
      </c>
      <c r="AM87" s="378">
        <v>0</v>
      </c>
      <c r="AN87" s="378">
        <v>2</v>
      </c>
      <c r="AO87" s="378">
        <v>0</v>
      </c>
    </row>
    <row r="88" spans="3:41" x14ac:dyDescent="0.3">
      <c r="C88" s="378">
        <v>50</v>
      </c>
      <c r="D88" s="378">
        <v>11</v>
      </c>
      <c r="E88" s="378">
        <v>2</v>
      </c>
      <c r="F88" s="378">
        <v>13719.85</v>
      </c>
      <c r="G88" s="378">
        <v>0</v>
      </c>
      <c r="H88" s="378">
        <v>3065.6</v>
      </c>
      <c r="I88" s="378">
        <v>0</v>
      </c>
      <c r="J88" s="378">
        <v>0</v>
      </c>
      <c r="K88" s="378">
        <v>8423.5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528</v>
      </c>
      <c r="AE88" s="378">
        <v>0</v>
      </c>
      <c r="AF88" s="378">
        <v>325</v>
      </c>
      <c r="AG88" s="378">
        <v>0</v>
      </c>
      <c r="AH88" s="378">
        <v>0</v>
      </c>
      <c r="AI88" s="378">
        <v>919</v>
      </c>
      <c r="AJ88" s="378">
        <v>0</v>
      </c>
      <c r="AK88" s="378">
        <v>0</v>
      </c>
      <c r="AL88" s="378">
        <v>162.75</v>
      </c>
      <c r="AM88" s="378">
        <v>0</v>
      </c>
      <c r="AN88" s="378">
        <v>296</v>
      </c>
      <c r="AO88" s="378">
        <v>0</v>
      </c>
    </row>
    <row r="89" spans="3:41" x14ac:dyDescent="0.3">
      <c r="C89" s="378">
        <v>50</v>
      </c>
      <c r="D89" s="378">
        <v>11</v>
      </c>
      <c r="E89" s="378">
        <v>3</v>
      </c>
      <c r="F89" s="378">
        <v>66.75</v>
      </c>
      <c r="G89" s="378">
        <v>0</v>
      </c>
      <c r="H89" s="378">
        <v>0</v>
      </c>
      <c r="I89" s="378">
        <v>0</v>
      </c>
      <c r="J89" s="378">
        <v>0</v>
      </c>
      <c r="K89" s="378">
        <v>66.75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50</v>
      </c>
      <c r="D90" s="378">
        <v>11</v>
      </c>
      <c r="E90" s="378">
        <v>4</v>
      </c>
      <c r="F90" s="378">
        <v>999</v>
      </c>
      <c r="G90" s="378">
        <v>0</v>
      </c>
      <c r="H90" s="378">
        <v>617</v>
      </c>
      <c r="I90" s="378">
        <v>0</v>
      </c>
      <c r="J90" s="378">
        <v>0</v>
      </c>
      <c r="K90" s="378">
        <v>370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12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50</v>
      </c>
      <c r="D91" s="378">
        <v>11</v>
      </c>
      <c r="E91" s="378">
        <v>5</v>
      </c>
      <c r="F91" s="378">
        <v>25</v>
      </c>
      <c r="G91" s="378">
        <v>25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50</v>
      </c>
      <c r="D92" s="378">
        <v>11</v>
      </c>
      <c r="E92" s="378">
        <v>6</v>
      </c>
      <c r="F92" s="378">
        <v>5211888</v>
      </c>
      <c r="G92" s="378">
        <v>3750</v>
      </c>
      <c r="H92" s="378">
        <v>2180613</v>
      </c>
      <c r="I92" s="378">
        <v>0</v>
      </c>
      <c r="J92" s="378">
        <v>0</v>
      </c>
      <c r="K92" s="378">
        <v>2582558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115106</v>
      </c>
      <c r="AE92" s="378">
        <v>0</v>
      </c>
      <c r="AF92" s="378">
        <v>56191</v>
      </c>
      <c r="AG92" s="378">
        <v>0</v>
      </c>
      <c r="AH92" s="378">
        <v>0</v>
      </c>
      <c r="AI92" s="378">
        <v>154580</v>
      </c>
      <c r="AJ92" s="378">
        <v>0</v>
      </c>
      <c r="AK92" s="378">
        <v>0</v>
      </c>
      <c r="AL92" s="378">
        <v>55729</v>
      </c>
      <c r="AM92" s="378">
        <v>0</v>
      </c>
      <c r="AN92" s="378">
        <v>63361</v>
      </c>
      <c r="AO92" s="378">
        <v>0</v>
      </c>
    </row>
    <row r="93" spans="3:41" x14ac:dyDescent="0.3">
      <c r="C93" s="378">
        <v>50</v>
      </c>
      <c r="D93" s="378">
        <v>11</v>
      </c>
      <c r="E93" s="378">
        <v>9</v>
      </c>
      <c r="F93" s="378">
        <v>983850</v>
      </c>
      <c r="G93" s="378">
        <v>0</v>
      </c>
      <c r="H93" s="378">
        <v>194796</v>
      </c>
      <c r="I93" s="378">
        <v>0</v>
      </c>
      <c r="J93" s="378">
        <v>0</v>
      </c>
      <c r="K93" s="378">
        <v>668649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32334</v>
      </c>
      <c r="AE93" s="378">
        <v>0</v>
      </c>
      <c r="AF93" s="378">
        <v>17329</v>
      </c>
      <c r="AG93" s="378">
        <v>0</v>
      </c>
      <c r="AH93" s="378">
        <v>0</v>
      </c>
      <c r="AI93" s="378">
        <v>43705</v>
      </c>
      <c r="AJ93" s="378">
        <v>0</v>
      </c>
      <c r="AK93" s="378">
        <v>0</v>
      </c>
      <c r="AL93" s="378">
        <v>10121</v>
      </c>
      <c r="AM93" s="378">
        <v>0</v>
      </c>
      <c r="AN93" s="378">
        <v>16916</v>
      </c>
      <c r="AO93" s="378">
        <v>0</v>
      </c>
    </row>
    <row r="94" spans="3:41" x14ac:dyDescent="0.3">
      <c r="C94" s="378">
        <v>50</v>
      </c>
      <c r="D94" s="378">
        <v>11</v>
      </c>
      <c r="E94" s="378">
        <v>11</v>
      </c>
      <c r="F94" s="378">
        <v>9572.6589333826942</v>
      </c>
      <c r="G94" s="378">
        <v>0</v>
      </c>
      <c r="H94" s="378">
        <v>5655.9922667160281</v>
      </c>
      <c r="I94" s="378">
        <v>0</v>
      </c>
      <c r="J94" s="378">
        <v>0</v>
      </c>
      <c r="K94" s="378">
        <v>3916.6666666666665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50</v>
      </c>
      <c r="D95" s="378">
        <v>12</v>
      </c>
      <c r="E95" s="378">
        <v>1</v>
      </c>
      <c r="F95" s="378">
        <v>94.05</v>
      </c>
      <c r="G95" s="378">
        <v>0</v>
      </c>
      <c r="H95" s="378">
        <v>19.8</v>
      </c>
      <c r="I95" s="378">
        <v>0</v>
      </c>
      <c r="J95" s="378">
        <v>0</v>
      </c>
      <c r="K95" s="378">
        <v>59.25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4</v>
      </c>
      <c r="AE95" s="378">
        <v>0</v>
      </c>
      <c r="AF95" s="378">
        <v>2</v>
      </c>
      <c r="AG95" s="378">
        <v>0</v>
      </c>
      <c r="AH95" s="378">
        <v>0</v>
      </c>
      <c r="AI95" s="378">
        <v>6</v>
      </c>
      <c r="AJ95" s="378">
        <v>0</v>
      </c>
      <c r="AK95" s="378">
        <v>0</v>
      </c>
      <c r="AL95" s="378">
        <v>1</v>
      </c>
      <c r="AM95" s="378">
        <v>0</v>
      </c>
      <c r="AN95" s="378">
        <v>2</v>
      </c>
      <c r="AO95" s="378">
        <v>0</v>
      </c>
    </row>
    <row r="96" spans="3:41" x14ac:dyDescent="0.3">
      <c r="C96" s="378">
        <v>50</v>
      </c>
      <c r="D96" s="378">
        <v>12</v>
      </c>
      <c r="E96" s="378">
        <v>2</v>
      </c>
      <c r="F96" s="378">
        <v>14443.5</v>
      </c>
      <c r="G96" s="378">
        <v>0</v>
      </c>
      <c r="H96" s="378">
        <v>3296</v>
      </c>
      <c r="I96" s="378">
        <v>0</v>
      </c>
      <c r="J96" s="378">
        <v>0</v>
      </c>
      <c r="K96" s="378">
        <v>8888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607.5</v>
      </c>
      <c r="AE96" s="378">
        <v>0</v>
      </c>
      <c r="AF96" s="378">
        <v>284</v>
      </c>
      <c r="AG96" s="378">
        <v>0</v>
      </c>
      <c r="AH96" s="378">
        <v>0</v>
      </c>
      <c r="AI96" s="378">
        <v>900</v>
      </c>
      <c r="AJ96" s="378">
        <v>0</v>
      </c>
      <c r="AK96" s="378">
        <v>0</v>
      </c>
      <c r="AL96" s="378">
        <v>124</v>
      </c>
      <c r="AM96" s="378">
        <v>0</v>
      </c>
      <c r="AN96" s="378">
        <v>344</v>
      </c>
      <c r="AO96" s="378">
        <v>0</v>
      </c>
    </row>
    <row r="97" spans="3:41" x14ac:dyDescent="0.3">
      <c r="C97" s="378">
        <v>50</v>
      </c>
      <c r="D97" s="378">
        <v>12</v>
      </c>
      <c r="E97" s="378">
        <v>3</v>
      </c>
      <c r="F97" s="378">
        <v>291.31</v>
      </c>
      <c r="G97" s="378">
        <v>0</v>
      </c>
      <c r="H97" s="378">
        <v>0</v>
      </c>
      <c r="I97" s="378">
        <v>0</v>
      </c>
      <c r="J97" s="378">
        <v>0</v>
      </c>
      <c r="K97" s="378">
        <v>291.31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50</v>
      </c>
      <c r="D98" s="378">
        <v>12</v>
      </c>
      <c r="E98" s="378">
        <v>4</v>
      </c>
      <c r="F98" s="378">
        <v>1782.04</v>
      </c>
      <c r="G98" s="378">
        <v>0</v>
      </c>
      <c r="H98" s="378">
        <v>615</v>
      </c>
      <c r="I98" s="378">
        <v>0</v>
      </c>
      <c r="J98" s="378">
        <v>0</v>
      </c>
      <c r="K98" s="378">
        <v>1129.79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11.5</v>
      </c>
      <c r="AE98" s="378">
        <v>0</v>
      </c>
      <c r="AF98" s="378">
        <v>0</v>
      </c>
      <c r="AG98" s="378">
        <v>0</v>
      </c>
      <c r="AH98" s="378">
        <v>0</v>
      </c>
      <c r="AI98" s="378">
        <v>9.25</v>
      </c>
      <c r="AJ98" s="378">
        <v>0</v>
      </c>
      <c r="AK98" s="378">
        <v>0</v>
      </c>
      <c r="AL98" s="378">
        <v>16.5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50</v>
      </c>
      <c r="D99" s="378">
        <v>12</v>
      </c>
      <c r="E99" s="378">
        <v>5</v>
      </c>
      <c r="F99" s="378">
        <v>25</v>
      </c>
      <c r="G99" s="378">
        <v>25</v>
      </c>
      <c r="H99" s="378">
        <v>0</v>
      </c>
      <c r="I99" s="378">
        <v>0</v>
      </c>
      <c r="J99" s="378">
        <v>0</v>
      </c>
      <c r="K99" s="378">
        <v>0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50</v>
      </c>
      <c r="D100" s="378">
        <v>12</v>
      </c>
      <c r="E100" s="378">
        <v>6</v>
      </c>
      <c r="F100" s="378">
        <v>4793681</v>
      </c>
      <c r="G100" s="378">
        <v>3750</v>
      </c>
      <c r="H100" s="378">
        <v>2288221</v>
      </c>
      <c r="I100" s="378">
        <v>0</v>
      </c>
      <c r="J100" s="378">
        <v>0</v>
      </c>
      <c r="K100" s="378">
        <v>2155564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88013</v>
      </c>
      <c r="AE100" s="378">
        <v>0</v>
      </c>
      <c r="AF100" s="378">
        <v>44019</v>
      </c>
      <c r="AG100" s="378">
        <v>0</v>
      </c>
      <c r="AH100" s="378">
        <v>0</v>
      </c>
      <c r="AI100" s="378">
        <v>120352</v>
      </c>
      <c r="AJ100" s="378">
        <v>0</v>
      </c>
      <c r="AK100" s="378">
        <v>0</v>
      </c>
      <c r="AL100" s="378">
        <v>47014</v>
      </c>
      <c r="AM100" s="378">
        <v>0</v>
      </c>
      <c r="AN100" s="378">
        <v>46748</v>
      </c>
      <c r="AO100" s="378">
        <v>0</v>
      </c>
    </row>
    <row r="101" spans="3:41" x14ac:dyDescent="0.3">
      <c r="C101" s="378">
        <v>50</v>
      </c>
      <c r="D101" s="378">
        <v>12</v>
      </c>
      <c r="E101" s="378">
        <v>9</v>
      </c>
      <c r="F101" s="378">
        <v>260954</v>
      </c>
      <c r="G101" s="378">
        <v>0</v>
      </c>
      <c r="H101" s="378">
        <v>247754</v>
      </c>
      <c r="I101" s="378">
        <v>0</v>
      </c>
      <c r="J101" s="378">
        <v>0</v>
      </c>
      <c r="K101" s="378">
        <v>9900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3300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</row>
    <row r="102" spans="3:41" x14ac:dyDescent="0.3">
      <c r="C102" s="378">
        <v>50</v>
      </c>
      <c r="D102" s="378">
        <v>12</v>
      </c>
      <c r="E102" s="378">
        <v>10</v>
      </c>
      <c r="F102" s="378">
        <v>11244</v>
      </c>
      <c r="G102" s="378">
        <v>0</v>
      </c>
      <c r="H102" s="378">
        <v>0</v>
      </c>
      <c r="I102" s="378">
        <v>0</v>
      </c>
      <c r="J102" s="378">
        <v>0</v>
      </c>
      <c r="K102" s="378">
        <v>11244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</row>
    <row r="103" spans="3:41" x14ac:dyDescent="0.3">
      <c r="C103" s="378">
        <v>50</v>
      </c>
      <c r="D103" s="378">
        <v>12</v>
      </c>
      <c r="E103" s="378">
        <v>11</v>
      </c>
      <c r="F103" s="378">
        <v>9572.6589333826942</v>
      </c>
      <c r="G103" s="378">
        <v>0</v>
      </c>
      <c r="H103" s="378">
        <v>5655.9922667160281</v>
      </c>
      <c r="I103" s="378">
        <v>0</v>
      </c>
      <c r="J103" s="378">
        <v>0</v>
      </c>
      <c r="K103" s="378">
        <v>3916.6666666666665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7657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1172029</v>
      </c>
      <c r="C3" s="351">
        <f t="shared" ref="C3:R3" si="0">SUBTOTAL(9,C6:C1048576)</f>
        <v>3</v>
      </c>
      <c r="D3" s="351">
        <f>SUBTOTAL(9,D6:D1048576)/2</f>
        <v>1213330</v>
      </c>
      <c r="E3" s="351">
        <f t="shared" si="0"/>
        <v>2.5283345231228962</v>
      </c>
      <c r="F3" s="351">
        <f>SUBTOTAL(9,F6:F1048576)/2</f>
        <v>1237211.31</v>
      </c>
      <c r="G3" s="352">
        <f>IF(B3&lt;&gt;0,F3/B3,"")</f>
        <v>1.0556149293234212</v>
      </c>
      <c r="H3" s="353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15.1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7655</v>
      </c>
      <c r="B6" s="790">
        <v>857165</v>
      </c>
      <c r="C6" s="737">
        <v>1</v>
      </c>
      <c r="D6" s="790">
        <v>1174720</v>
      </c>
      <c r="E6" s="737">
        <v>1.3704712628257103</v>
      </c>
      <c r="F6" s="790">
        <v>1200405.98</v>
      </c>
      <c r="G6" s="742">
        <v>1.4004374653654781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7656</v>
      </c>
      <c r="B7" s="791">
        <v>314864</v>
      </c>
      <c r="C7" s="668">
        <v>1</v>
      </c>
      <c r="D7" s="791">
        <v>38610</v>
      </c>
      <c r="E7" s="668">
        <v>0.12262437115707099</v>
      </c>
      <c r="F7" s="791">
        <v>36805.33</v>
      </c>
      <c r="G7" s="679">
        <v>0.11689278545657808</v>
      </c>
      <c r="H7" s="791"/>
      <c r="I7" s="668"/>
      <c r="J7" s="791"/>
      <c r="K7" s="668"/>
      <c r="L7" s="791">
        <v>15.1</v>
      </c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585</v>
      </c>
      <c r="B9" s="793">
        <v>1172029</v>
      </c>
      <c r="C9" s="794">
        <v>1</v>
      </c>
      <c r="D9" s="793">
        <v>1213330</v>
      </c>
      <c r="E9" s="794">
        <v>1.0352388891401152</v>
      </c>
      <c r="F9" s="793">
        <v>1237211.31</v>
      </c>
      <c r="G9" s="455">
        <v>1.0556149293234212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4579</v>
      </c>
    </row>
    <row r="11" spans="1:19" ht="14.4" customHeight="1" x14ac:dyDescent="0.3">
      <c r="A11" s="717" t="s">
        <v>4580</v>
      </c>
    </row>
    <row r="12" spans="1:19" ht="14.4" customHeight="1" x14ac:dyDescent="0.3">
      <c r="A12" s="716" t="s">
        <v>7658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7661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3016</v>
      </c>
      <c r="C3" s="468">
        <f t="shared" si="0"/>
        <v>3245</v>
      </c>
      <c r="D3" s="468">
        <f t="shared" si="0"/>
        <v>3402</v>
      </c>
      <c r="E3" s="353">
        <f t="shared" si="0"/>
        <v>1172029</v>
      </c>
      <c r="F3" s="351">
        <f t="shared" si="0"/>
        <v>1213330</v>
      </c>
      <c r="G3" s="469">
        <f t="shared" si="0"/>
        <v>1237211.3100000003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7659</v>
      </c>
      <c r="B6" s="229">
        <v>1077</v>
      </c>
      <c r="C6" s="229">
        <v>1249</v>
      </c>
      <c r="D6" s="229">
        <v>1018</v>
      </c>
      <c r="E6" s="790">
        <v>362982</v>
      </c>
      <c r="F6" s="790">
        <v>473608</v>
      </c>
      <c r="G6" s="797">
        <v>490548.33</v>
      </c>
    </row>
    <row r="7" spans="1:7" ht="14.4" customHeight="1" x14ac:dyDescent="0.3">
      <c r="A7" s="688" t="s">
        <v>4582</v>
      </c>
      <c r="B7" s="665">
        <v>1</v>
      </c>
      <c r="C7" s="665">
        <v>1</v>
      </c>
      <c r="D7" s="665">
        <v>2</v>
      </c>
      <c r="E7" s="798">
        <v>163</v>
      </c>
      <c r="F7" s="798">
        <v>35</v>
      </c>
      <c r="G7" s="799">
        <v>198.32999999999998</v>
      </c>
    </row>
    <row r="8" spans="1:7" ht="14.4" customHeight="1" x14ac:dyDescent="0.3">
      <c r="A8" s="688" t="s">
        <v>4583</v>
      </c>
      <c r="B8" s="665">
        <v>1</v>
      </c>
      <c r="C8" s="665">
        <v>9</v>
      </c>
      <c r="D8" s="665">
        <v>8</v>
      </c>
      <c r="E8" s="798">
        <v>116</v>
      </c>
      <c r="F8" s="798">
        <v>516</v>
      </c>
      <c r="G8" s="799">
        <v>616</v>
      </c>
    </row>
    <row r="9" spans="1:7" ht="14.4" customHeight="1" x14ac:dyDescent="0.3">
      <c r="A9" s="688" t="s">
        <v>4596</v>
      </c>
      <c r="B9" s="665"/>
      <c r="C9" s="665">
        <v>5</v>
      </c>
      <c r="D9" s="665"/>
      <c r="E9" s="798"/>
      <c r="F9" s="798">
        <v>104</v>
      </c>
      <c r="G9" s="799"/>
    </row>
    <row r="10" spans="1:7" ht="14.4" customHeight="1" x14ac:dyDescent="0.3">
      <c r="A10" s="688" t="s">
        <v>4584</v>
      </c>
      <c r="B10" s="665">
        <v>437</v>
      </c>
      <c r="C10" s="665">
        <v>474</v>
      </c>
      <c r="D10" s="665">
        <v>484</v>
      </c>
      <c r="E10" s="798">
        <v>243478</v>
      </c>
      <c r="F10" s="798">
        <v>259029</v>
      </c>
      <c r="G10" s="799">
        <v>263176.67</v>
      </c>
    </row>
    <row r="11" spans="1:7" ht="14.4" customHeight="1" x14ac:dyDescent="0.3">
      <c r="A11" s="688" t="s">
        <v>4586</v>
      </c>
      <c r="B11" s="665">
        <v>57</v>
      </c>
      <c r="C11" s="665">
        <v>45</v>
      </c>
      <c r="D11" s="665">
        <v>58</v>
      </c>
      <c r="E11" s="798">
        <v>4249</v>
      </c>
      <c r="F11" s="798">
        <v>2740</v>
      </c>
      <c r="G11" s="799">
        <v>4643.33</v>
      </c>
    </row>
    <row r="12" spans="1:7" ht="14.4" customHeight="1" x14ac:dyDescent="0.3">
      <c r="A12" s="688" t="s">
        <v>4587</v>
      </c>
      <c r="B12" s="665">
        <v>17</v>
      </c>
      <c r="C12" s="665">
        <v>71</v>
      </c>
      <c r="D12" s="665">
        <v>107</v>
      </c>
      <c r="E12" s="798">
        <v>1610</v>
      </c>
      <c r="F12" s="798">
        <v>5148</v>
      </c>
      <c r="G12" s="799">
        <v>9566.67</v>
      </c>
    </row>
    <row r="13" spans="1:7" ht="14.4" customHeight="1" x14ac:dyDescent="0.3">
      <c r="A13" s="688" t="s">
        <v>4589</v>
      </c>
      <c r="B13" s="665"/>
      <c r="C13" s="665">
        <v>1</v>
      </c>
      <c r="D13" s="665"/>
      <c r="E13" s="798"/>
      <c r="F13" s="798">
        <v>234</v>
      </c>
      <c r="G13" s="799"/>
    </row>
    <row r="14" spans="1:7" ht="14.4" customHeight="1" x14ac:dyDescent="0.3">
      <c r="A14" s="688" t="s">
        <v>4590</v>
      </c>
      <c r="B14" s="665">
        <v>614</v>
      </c>
      <c r="C14" s="665">
        <v>620</v>
      </c>
      <c r="D14" s="665">
        <v>743</v>
      </c>
      <c r="E14" s="798">
        <v>112052</v>
      </c>
      <c r="F14" s="798">
        <v>90120</v>
      </c>
      <c r="G14" s="799">
        <v>98584.66</v>
      </c>
    </row>
    <row r="15" spans="1:7" ht="14.4" customHeight="1" x14ac:dyDescent="0.3">
      <c r="A15" s="688" t="s">
        <v>4591</v>
      </c>
      <c r="B15" s="665">
        <v>450</v>
      </c>
      <c r="C15" s="665">
        <v>412</v>
      </c>
      <c r="D15" s="665">
        <v>490</v>
      </c>
      <c r="E15" s="798">
        <v>305295</v>
      </c>
      <c r="F15" s="798">
        <v>232759</v>
      </c>
      <c r="G15" s="799">
        <v>246340.98999999996</v>
      </c>
    </row>
    <row r="16" spans="1:7" ht="14.4" customHeight="1" x14ac:dyDescent="0.3">
      <c r="A16" s="688" t="s">
        <v>4592</v>
      </c>
      <c r="B16" s="665">
        <v>1</v>
      </c>
      <c r="C16" s="665">
        <v>13</v>
      </c>
      <c r="D16" s="665">
        <v>20</v>
      </c>
      <c r="E16" s="798">
        <v>116</v>
      </c>
      <c r="F16" s="798">
        <v>988</v>
      </c>
      <c r="G16" s="799">
        <v>1785.33</v>
      </c>
    </row>
    <row r="17" spans="1:7" ht="14.4" customHeight="1" x14ac:dyDescent="0.3">
      <c r="A17" s="688" t="s">
        <v>4593</v>
      </c>
      <c r="B17" s="665">
        <v>10</v>
      </c>
      <c r="C17" s="665">
        <v>21</v>
      </c>
      <c r="D17" s="665">
        <v>5</v>
      </c>
      <c r="E17" s="798">
        <v>1322</v>
      </c>
      <c r="F17" s="798">
        <v>1347</v>
      </c>
      <c r="G17" s="799">
        <v>693</v>
      </c>
    </row>
    <row r="18" spans="1:7" ht="14.4" customHeight="1" x14ac:dyDescent="0.3">
      <c r="A18" s="688" t="s">
        <v>4594</v>
      </c>
      <c r="B18" s="665">
        <v>27</v>
      </c>
      <c r="C18" s="665">
        <v>43</v>
      </c>
      <c r="D18" s="665">
        <v>51</v>
      </c>
      <c r="E18" s="798">
        <v>1350</v>
      </c>
      <c r="F18" s="798">
        <v>2548</v>
      </c>
      <c r="G18" s="799">
        <v>4510.33</v>
      </c>
    </row>
    <row r="19" spans="1:7" ht="14.4" customHeight="1" x14ac:dyDescent="0.3">
      <c r="A19" s="688" t="s">
        <v>4595</v>
      </c>
      <c r="B19" s="665">
        <v>324</v>
      </c>
      <c r="C19" s="665">
        <v>280</v>
      </c>
      <c r="D19" s="665">
        <v>373</v>
      </c>
      <c r="E19" s="798">
        <v>139296</v>
      </c>
      <c r="F19" s="798">
        <v>144119</v>
      </c>
      <c r="G19" s="799">
        <v>112896.33</v>
      </c>
    </row>
    <row r="20" spans="1:7" ht="14.4" customHeight="1" x14ac:dyDescent="0.3">
      <c r="A20" s="688" t="s">
        <v>7660</v>
      </c>
      <c r="B20" s="665"/>
      <c r="C20" s="665">
        <v>1</v>
      </c>
      <c r="D20" s="665"/>
      <c r="E20" s="798"/>
      <c r="F20" s="798">
        <v>35</v>
      </c>
      <c r="G20" s="799"/>
    </row>
    <row r="21" spans="1:7" ht="14.4" customHeight="1" thickBot="1" x14ac:dyDescent="0.35">
      <c r="A21" s="792" t="s">
        <v>4588</v>
      </c>
      <c r="B21" s="671"/>
      <c r="C21" s="671"/>
      <c r="D21" s="671">
        <v>43</v>
      </c>
      <c r="E21" s="791"/>
      <c r="F21" s="791"/>
      <c r="G21" s="800">
        <v>3651.34</v>
      </c>
    </row>
    <row r="22" spans="1:7" ht="14.4" customHeight="1" x14ac:dyDescent="0.3">
      <c r="A22" s="716" t="s">
        <v>4579</v>
      </c>
    </row>
    <row r="23" spans="1:7" ht="14.4" customHeight="1" x14ac:dyDescent="0.3">
      <c r="A23" s="717" t="s">
        <v>4580</v>
      </c>
    </row>
    <row r="24" spans="1:7" ht="14.4" customHeight="1" x14ac:dyDescent="0.3">
      <c r="A24" s="716" t="s">
        <v>7658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7740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3016</v>
      </c>
      <c r="G3" s="212">
        <f t="shared" si="0"/>
        <v>1172029</v>
      </c>
      <c r="H3" s="78"/>
      <c r="I3" s="78"/>
      <c r="J3" s="212">
        <f t="shared" si="0"/>
        <v>3245</v>
      </c>
      <c r="K3" s="212">
        <f t="shared" si="0"/>
        <v>1213330</v>
      </c>
      <c r="L3" s="78"/>
      <c r="M3" s="78"/>
      <c r="N3" s="212">
        <f t="shared" si="0"/>
        <v>3402.1</v>
      </c>
      <c r="O3" s="212">
        <f t="shared" si="0"/>
        <v>1237226.4100000001</v>
      </c>
      <c r="P3" s="79">
        <f>IF(G3=0,0,O3/G3)</f>
        <v>1.0556278129636725</v>
      </c>
      <c r="Q3" s="213">
        <f>IF(N3=0,0,O3/N3)</f>
        <v>363.66550365950445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7662</v>
      </c>
      <c r="B6" s="737" t="s">
        <v>585</v>
      </c>
      <c r="C6" s="737" t="s">
        <v>7663</v>
      </c>
      <c r="D6" s="737" t="s">
        <v>7664</v>
      </c>
      <c r="E6" s="737" t="s">
        <v>7665</v>
      </c>
      <c r="F6" s="229">
        <v>225</v>
      </c>
      <c r="G6" s="229">
        <v>7650</v>
      </c>
      <c r="H6" s="737">
        <v>1</v>
      </c>
      <c r="I6" s="737">
        <v>34</v>
      </c>
      <c r="J6" s="229">
        <v>338</v>
      </c>
      <c r="K6" s="229">
        <v>11757</v>
      </c>
      <c r="L6" s="737">
        <v>1.5368627450980392</v>
      </c>
      <c r="M6" s="737">
        <v>34.784023668639051</v>
      </c>
      <c r="N6" s="229">
        <v>472</v>
      </c>
      <c r="O6" s="229">
        <v>16520</v>
      </c>
      <c r="P6" s="742">
        <v>2.1594771241830064</v>
      </c>
      <c r="Q6" s="750">
        <v>35</v>
      </c>
    </row>
    <row r="7" spans="1:17" ht="14.4" customHeight="1" x14ac:dyDescent="0.3">
      <c r="A7" s="661" t="s">
        <v>7662</v>
      </c>
      <c r="B7" s="662" t="s">
        <v>585</v>
      </c>
      <c r="C7" s="662" t="s">
        <v>7663</v>
      </c>
      <c r="D7" s="662" t="s">
        <v>7666</v>
      </c>
      <c r="E7" s="662" t="s">
        <v>7667</v>
      </c>
      <c r="F7" s="665">
        <v>7</v>
      </c>
      <c r="G7" s="665">
        <v>4515</v>
      </c>
      <c r="H7" s="662">
        <v>1</v>
      </c>
      <c r="I7" s="662">
        <v>645</v>
      </c>
      <c r="J7" s="665">
        <v>5</v>
      </c>
      <c r="K7" s="665">
        <v>3243</v>
      </c>
      <c r="L7" s="662">
        <v>0.71827242524916945</v>
      </c>
      <c r="M7" s="662">
        <v>648.6</v>
      </c>
      <c r="N7" s="665">
        <v>3</v>
      </c>
      <c r="O7" s="665">
        <v>1959</v>
      </c>
      <c r="P7" s="678">
        <v>0.43388704318936877</v>
      </c>
      <c r="Q7" s="666">
        <v>653</v>
      </c>
    </row>
    <row r="8" spans="1:17" ht="14.4" customHeight="1" x14ac:dyDescent="0.3">
      <c r="A8" s="661" t="s">
        <v>7662</v>
      </c>
      <c r="B8" s="662" t="s">
        <v>585</v>
      </c>
      <c r="C8" s="662" t="s">
        <v>7663</v>
      </c>
      <c r="D8" s="662" t="s">
        <v>7668</v>
      </c>
      <c r="E8" s="662" t="s">
        <v>7669</v>
      </c>
      <c r="F8" s="665">
        <v>33</v>
      </c>
      <c r="G8" s="665">
        <v>3267</v>
      </c>
      <c r="H8" s="662">
        <v>1</v>
      </c>
      <c r="I8" s="662">
        <v>99</v>
      </c>
      <c r="J8" s="665">
        <v>101</v>
      </c>
      <c r="K8" s="665">
        <v>10066</v>
      </c>
      <c r="L8" s="662">
        <v>3.0811141720232631</v>
      </c>
      <c r="M8" s="662">
        <v>99.663366336633658</v>
      </c>
      <c r="N8" s="665">
        <v>178</v>
      </c>
      <c r="O8" s="665">
        <v>17800</v>
      </c>
      <c r="P8" s="678">
        <v>5.4484236302418116</v>
      </c>
      <c r="Q8" s="666">
        <v>100</v>
      </c>
    </row>
    <row r="9" spans="1:17" ht="14.4" customHeight="1" x14ac:dyDescent="0.3">
      <c r="A9" s="661" t="s">
        <v>7662</v>
      </c>
      <c r="B9" s="662" t="s">
        <v>585</v>
      </c>
      <c r="C9" s="662" t="s">
        <v>7663</v>
      </c>
      <c r="D9" s="662" t="s">
        <v>7670</v>
      </c>
      <c r="E9" s="662" t="s">
        <v>7671</v>
      </c>
      <c r="F9" s="665">
        <v>26</v>
      </c>
      <c r="G9" s="665">
        <v>24440</v>
      </c>
      <c r="H9" s="662">
        <v>1</v>
      </c>
      <c r="I9" s="662">
        <v>940</v>
      </c>
      <c r="J9" s="665">
        <v>52</v>
      </c>
      <c r="K9" s="665">
        <v>49114</v>
      </c>
      <c r="L9" s="662">
        <v>2.0095744680851064</v>
      </c>
      <c r="M9" s="662">
        <v>944.5</v>
      </c>
      <c r="N9" s="665">
        <v>42</v>
      </c>
      <c r="O9" s="665">
        <v>39816</v>
      </c>
      <c r="P9" s="678">
        <v>1.6291325695581014</v>
      </c>
      <c r="Q9" s="666">
        <v>948</v>
      </c>
    </row>
    <row r="10" spans="1:17" ht="14.4" customHeight="1" x14ac:dyDescent="0.3">
      <c r="A10" s="661" t="s">
        <v>7662</v>
      </c>
      <c r="B10" s="662" t="s">
        <v>585</v>
      </c>
      <c r="C10" s="662" t="s">
        <v>7663</v>
      </c>
      <c r="D10" s="662" t="s">
        <v>7672</v>
      </c>
      <c r="E10" s="662" t="s">
        <v>7673</v>
      </c>
      <c r="F10" s="665">
        <v>10</v>
      </c>
      <c r="G10" s="665">
        <v>4110</v>
      </c>
      <c r="H10" s="662">
        <v>1</v>
      </c>
      <c r="I10" s="662">
        <v>411</v>
      </c>
      <c r="J10" s="665">
        <v>14</v>
      </c>
      <c r="K10" s="665">
        <v>5778</v>
      </c>
      <c r="L10" s="662">
        <v>1.4058394160583942</v>
      </c>
      <c r="M10" s="662">
        <v>412.71428571428572</v>
      </c>
      <c r="N10" s="665">
        <v>15</v>
      </c>
      <c r="O10" s="665">
        <v>6225</v>
      </c>
      <c r="P10" s="678">
        <v>1.5145985401459854</v>
      </c>
      <c r="Q10" s="666">
        <v>415</v>
      </c>
    </row>
    <row r="11" spans="1:17" ht="14.4" customHeight="1" x14ac:dyDescent="0.3">
      <c r="A11" s="661" t="s">
        <v>7662</v>
      </c>
      <c r="B11" s="662" t="s">
        <v>585</v>
      </c>
      <c r="C11" s="662" t="s">
        <v>7663</v>
      </c>
      <c r="D11" s="662" t="s">
        <v>7674</v>
      </c>
      <c r="E11" s="662" t="s">
        <v>7675</v>
      </c>
      <c r="F11" s="665">
        <v>521</v>
      </c>
      <c r="G11" s="665">
        <v>510580</v>
      </c>
      <c r="H11" s="662">
        <v>1</v>
      </c>
      <c r="I11" s="662">
        <v>980</v>
      </c>
      <c r="J11" s="665">
        <v>702</v>
      </c>
      <c r="K11" s="665">
        <v>689559</v>
      </c>
      <c r="L11" s="662">
        <v>1.3505405617141291</v>
      </c>
      <c r="M11" s="662">
        <v>982.27777777777783</v>
      </c>
      <c r="N11" s="665">
        <v>729</v>
      </c>
      <c r="O11" s="665">
        <v>718065</v>
      </c>
      <c r="P11" s="678">
        <v>1.4063711857103687</v>
      </c>
      <c r="Q11" s="666">
        <v>985</v>
      </c>
    </row>
    <row r="12" spans="1:17" ht="14.4" customHeight="1" x14ac:dyDescent="0.3">
      <c r="A12" s="661" t="s">
        <v>7662</v>
      </c>
      <c r="B12" s="662" t="s">
        <v>585</v>
      </c>
      <c r="C12" s="662" t="s">
        <v>7663</v>
      </c>
      <c r="D12" s="662" t="s">
        <v>7676</v>
      </c>
      <c r="E12" s="662" t="s">
        <v>7677</v>
      </c>
      <c r="F12" s="665">
        <v>37</v>
      </c>
      <c r="G12" s="665">
        <v>76849</v>
      </c>
      <c r="H12" s="662">
        <v>1</v>
      </c>
      <c r="I12" s="662">
        <v>2077</v>
      </c>
      <c r="J12" s="665">
        <v>40</v>
      </c>
      <c r="K12" s="665">
        <v>74910</v>
      </c>
      <c r="L12" s="662">
        <v>0.97476870226027668</v>
      </c>
      <c r="M12" s="662">
        <v>1872.75</v>
      </c>
      <c r="N12" s="665">
        <v>23</v>
      </c>
      <c r="O12" s="665">
        <v>47978</v>
      </c>
      <c r="P12" s="678">
        <v>0.62431521555257719</v>
      </c>
      <c r="Q12" s="666">
        <v>2086</v>
      </c>
    </row>
    <row r="13" spans="1:17" ht="14.4" customHeight="1" x14ac:dyDescent="0.3">
      <c r="A13" s="661" t="s">
        <v>7662</v>
      </c>
      <c r="B13" s="662" t="s">
        <v>585</v>
      </c>
      <c r="C13" s="662" t="s">
        <v>7663</v>
      </c>
      <c r="D13" s="662" t="s">
        <v>7678</v>
      </c>
      <c r="E13" s="662" t="s">
        <v>7679</v>
      </c>
      <c r="F13" s="665"/>
      <c r="G13" s="665"/>
      <c r="H13" s="662"/>
      <c r="I13" s="662"/>
      <c r="J13" s="665"/>
      <c r="K13" s="665"/>
      <c r="L13" s="662"/>
      <c r="M13" s="662"/>
      <c r="N13" s="665">
        <v>1</v>
      </c>
      <c r="O13" s="665">
        <v>306</v>
      </c>
      <c r="P13" s="678"/>
      <c r="Q13" s="666">
        <v>306</v>
      </c>
    </row>
    <row r="14" spans="1:17" ht="14.4" customHeight="1" x14ac:dyDescent="0.3">
      <c r="A14" s="661" t="s">
        <v>7662</v>
      </c>
      <c r="B14" s="662" t="s">
        <v>585</v>
      </c>
      <c r="C14" s="662" t="s">
        <v>7663</v>
      </c>
      <c r="D14" s="662" t="s">
        <v>7680</v>
      </c>
      <c r="E14" s="662" t="s">
        <v>7681</v>
      </c>
      <c r="F14" s="665">
        <v>8</v>
      </c>
      <c r="G14" s="665">
        <v>6648</v>
      </c>
      <c r="H14" s="662">
        <v>1</v>
      </c>
      <c r="I14" s="662">
        <v>831</v>
      </c>
      <c r="J14" s="665">
        <v>8</v>
      </c>
      <c r="K14" s="665">
        <v>6672</v>
      </c>
      <c r="L14" s="662">
        <v>1.0036101083032491</v>
      </c>
      <c r="M14" s="662">
        <v>834</v>
      </c>
      <c r="N14" s="665">
        <v>9</v>
      </c>
      <c r="O14" s="665">
        <v>7533</v>
      </c>
      <c r="P14" s="678">
        <v>1.1331227436823104</v>
      </c>
      <c r="Q14" s="666">
        <v>837</v>
      </c>
    </row>
    <row r="15" spans="1:17" ht="14.4" customHeight="1" x14ac:dyDescent="0.3">
      <c r="A15" s="661" t="s">
        <v>7662</v>
      </c>
      <c r="B15" s="662" t="s">
        <v>585</v>
      </c>
      <c r="C15" s="662" t="s">
        <v>7663</v>
      </c>
      <c r="D15" s="662" t="s">
        <v>7682</v>
      </c>
      <c r="E15" s="662" t="s">
        <v>7683</v>
      </c>
      <c r="F15" s="665">
        <v>1</v>
      </c>
      <c r="G15" s="665">
        <v>0</v>
      </c>
      <c r="H15" s="662"/>
      <c r="I15" s="662">
        <v>0</v>
      </c>
      <c r="J15" s="665">
        <v>1</v>
      </c>
      <c r="K15" s="665">
        <v>0</v>
      </c>
      <c r="L15" s="662"/>
      <c r="M15" s="662">
        <v>0</v>
      </c>
      <c r="N15" s="665"/>
      <c r="O15" s="665"/>
      <c r="P15" s="678"/>
      <c r="Q15" s="666"/>
    </row>
    <row r="16" spans="1:17" ht="14.4" customHeight="1" x14ac:dyDescent="0.3">
      <c r="A16" s="661" t="s">
        <v>7662</v>
      </c>
      <c r="B16" s="662" t="s">
        <v>585</v>
      </c>
      <c r="C16" s="662" t="s">
        <v>7663</v>
      </c>
      <c r="D16" s="662" t="s">
        <v>7684</v>
      </c>
      <c r="E16" s="662" t="s">
        <v>7685</v>
      </c>
      <c r="F16" s="665">
        <v>302</v>
      </c>
      <c r="G16" s="665">
        <v>0</v>
      </c>
      <c r="H16" s="662"/>
      <c r="I16" s="662">
        <v>0</v>
      </c>
      <c r="J16" s="665">
        <v>640</v>
      </c>
      <c r="K16" s="665">
        <v>0</v>
      </c>
      <c r="L16" s="662"/>
      <c r="M16" s="662">
        <v>0</v>
      </c>
      <c r="N16" s="665">
        <v>626</v>
      </c>
      <c r="O16" s="665">
        <v>10899.98</v>
      </c>
      <c r="P16" s="678"/>
      <c r="Q16" s="666">
        <v>17.412108626198084</v>
      </c>
    </row>
    <row r="17" spans="1:17" ht="14.4" customHeight="1" x14ac:dyDescent="0.3">
      <c r="A17" s="661" t="s">
        <v>7662</v>
      </c>
      <c r="B17" s="662" t="s">
        <v>585</v>
      </c>
      <c r="C17" s="662" t="s">
        <v>7663</v>
      </c>
      <c r="D17" s="662" t="s">
        <v>7686</v>
      </c>
      <c r="E17" s="662" t="s">
        <v>7687</v>
      </c>
      <c r="F17" s="665">
        <v>64</v>
      </c>
      <c r="G17" s="665">
        <v>2240</v>
      </c>
      <c r="H17" s="662">
        <v>1</v>
      </c>
      <c r="I17" s="662">
        <v>35</v>
      </c>
      <c r="J17" s="665">
        <v>213</v>
      </c>
      <c r="K17" s="665">
        <v>7612</v>
      </c>
      <c r="L17" s="662">
        <v>3.3982142857142859</v>
      </c>
      <c r="M17" s="662">
        <v>35.737089201877936</v>
      </c>
      <c r="N17" s="665">
        <v>107</v>
      </c>
      <c r="O17" s="665">
        <v>3852</v>
      </c>
      <c r="P17" s="678">
        <v>1.7196428571428573</v>
      </c>
      <c r="Q17" s="666">
        <v>36</v>
      </c>
    </row>
    <row r="18" spans="1:17" ht="14.4" customHeight="1" x14ac:dyDescent="0.3">
      <c r="A18" s="661" t="s">
        <v>7662</v>
      </c>
      <c r="B18" s="662" t="s">
        <v>585</v>
      </c>
      <c r="C18" s="662" t="s">
        <v>7663</v>
      </c>
      <c r="D18" s="662" t="s">
        <v>7688</v>
      </c>
      <c r="E18" s="662" t="s">
        <v>7689</v>
      </c>
      <c r="F18" s="665">
        <v>2</v>
      </c>
      <c r="G18" s="665">
        <v>162</v>
      </c>
      <c r="H18" s="662">
        <v>1</v>
      </c>
      <c r="I18" s="662">
        <v>81</v>
      </c>
      <c r="J18" s="665">
        <v>4</v>
      </c>
      <c r="K18" s="665">
        <v>327</v>
      </c>
      <c r="L18" s="662">
        <v>2.0185185185185186</v>
      </c>
      <c r="M18" s="662">
        <v>81.75</v>
      </c>
      <c r="N18" s="665">
        <v>2</v>
      </c>
      <c r="O18" s="665">
        <v>164</v>
      </c>
      <c r="P18" s="678">
        <v>1.0123456790123457</v>
      </c>
      <c r="Q18" s="666">
        <v>82</v>
      </c>
    </row>
    <row r="19" spans="1:17" ht="14.4" customHeight="1" x14ac:dyDescent="0.3">
      <c r="A19" s="661" t="s">
        <v>7662</v>
      </c>
      <c r="B19" s="662" t="s">
        <v>585</v>
      </c>
      <c r="C19" s="662" t="s">
        <v>7663</v>
      </c>
      <c r="D19" s="662" t="s">
        <v>7690</v>
      </c>
      <c r="E19" s="662" t="s">
        <v>7691</v>
      </c>
      <c r="F19" s="665">
        <v>1</v>
      </c>
      <c r="G19" s="665">
        <v>30</v>
      </c>
      <c r="H19" s="662">
        <v>1</v>
      </c>
      <c r="I19" s="662">
        <v>30</v>
      </c>
      <c r="J19" s="665">
        <v>2</v>
      </c>
      <c r="K19" s="665">
        <v>62</v>
      </c>
      <c r="L19" s="662">
        <v>2.0666666666666669</v>
      </c>
      <c r="M19" s="662">
        <v>31</v>
      </c>
      <c r="N19" s="665">
        <v>2</v>
      </c>
      <c r="O19" s="665">
        <v>62</v>
      </c>
      <c r="P19" s="678">
        <v>2.0666666666666669</v>
      </c>
      <c r="Q19" s="666">
        <v>31</v>
      </c>
    </row>
    <row r="20" spans="1:17" ht="14.4" customHeight="1" x14ac:dyDescent="0.3">
      <c r="A20" s="661" t="s">
        <v>7662</v>
      </c>
      <c r="B20" s="662" t="s">
        <v>585</v>
      </c>
      <c r="C20" s="662" t="s">
        <v>7663</v>
      </c>
      <c r="D20" s="662" t="s">
        <v>7692</v>
      </c>
      <c r="E20" s="662" t="s">
        <v>7693</v>
      </c>
      <c r="F20" s="665">
        <v>32</v>
      </c>
      <c r="G20" s="665">
        <v>60992</v>
      </c>
      <c r="H20" s="662">
        <v>1</v>
      </c>
      <c r="I20" s="662">
        <v>1906</v>
      </c>
      <c r="J20" s="665">
        <v>62</v>
      </c>
      <c r="K20" s="665">
        <v>118417</v>
      </c>
      <c r="L20" s="662">
        <v>1.9415169202518363</v>
      </c>
      <c r="M20" s="662">
        <v>1909.9516129032259</v>
      </c>
      <c r="N20" s="665">
        <v>66</v>
      </c>
      <c r="O20" s="665">
        <v>126192</v>
      </c>
      <c r="P20" s="678">
        <v>2.0689926547743966</v>
      </c>
      <c r="Q20" s="666">
        <v>1912</v>
      </c>
    </row>
    <row r="21" spans="1:17" ht="14.4" customHeight="1" x14ac:dyDescent="0.3">
      <c r="A21" s="661" t="s">
        <v>7662</v>
      </c>
      <c r="B21" s="662" t="s">
        <v>585</v>
      </c>
      <c r="C21" s="662" t="s">
        <v>7663</v>
      </c>
      <c r="D21" s="662" t="s">
        <v>7694</v>
      </c>
      <c r="E21" s="662" t="s">
        <v>7695</v>
      </c>
      <c r="F21" s="665">
        <v>401</v>
      </c>
      <c r="G21" s="665">
        <v>131127</v>
      </c>
      <c r="H21" s="662">
        <v>1</v>
      </c>
      <c r="I21" s="662">
        <v>327</v>
      </c>
      <c r="J21" s="665">
        <v>501</v>
      </c>
      <c r="K21" s="665">
        <v>164943</v>
      </c>
      <c r="L21" s="662">
        <v>1.2578873916127113</v>
      </c>
      <c r="M21" s="662">
        <v>329.22754491017963</v>
      </c>
      <c r="N21" s="665">
        <v>547</v>
      </c>
      <c r="O21" s="665">
        <v>181057</v>
      </c>
      <c r="P21" s="678">
        <v>1.3807758890236184</v>
      </c>
      <c r="Q21" s="666">
        <v>331</v>
      </c>
    </row>
    <row r="22" spans="1:17" ht="14.4" customHeight="1" x14ac:dyDescent="0.3">
      <c r="A22" s="661" t="s">
        <v>7662</v>
      </c>
      <c r="B22" s="662" t="s">
        <v>585</v>
      </c>
      <c r="C22" s="662" t="s">
        <v>7663</v>
      </c>
      <c r="D22" s="662" t="s">
        <v>7696</v>
      </c>
      <c r="E22" s="662" t="s">
        <v>7697</v>
      </c>
      <c r="F22" s="665">
        <v>2</v>
      </c>
      <c r="G22" s="665">
        <v>412</v>
      </c>
      <c r="H22" s="662">
        <v>1</v>
      </c>
      <c r="I22" s="662">
        <v>206</v>
      </c>
      <c r="J22" s="665">
        <v>10</v>
      </c>
      <c r="K22" s="665">
        <v>2084</v>
      </c>
      <c r="L22" s="662">
        <v>5.058252427184466</v>
      </c>
      <c r="M22" s="662">
        <v>208.4</v>
      </c>
      <c r="N22" s="665">
        <v>3</v>
      </c>
      <c r="O22" s="665">
        <v>630</v>
      </c>
      <c r="P22" s="678">
        <v>1.529126213592233</v>
      </c>
      <c r="Q22" s="666">
        <v>210</v>
      </c>
    </row>
    <row r="23" spans="1:17" ht="14.4" customHeight="1" x14ac:dyDescent="0.3">
      <c r="A23" s="661" t="s">
        <v>7662</v>
      </c>
      <c r="B23" s="662" t="s">
        <v>585</v>
      </c>
      <c r="C23" s="662" t="s">
        <v>7663</v>
      </c>
      <c r="D23" s="662" t="s">
        <v>7698</v>
      </c>
      <c r="E23" s="662" t="s">
        <v>7699</v>
      </c>
      <c r="F23" s="665">
        <v>92</v>
      </c>
      <c r="G23" s="665">
        <v>14996</v>
      </c>
      <c r="H23" s="662">
        <v>1</v>
      </c>
      <c r="I23" s="662">
        <v>163</v>
      </c>
      <c r="J23" s="665">
        <v>98</v>
      </c>
      <c r="K23" s="665">
        <v>16044</v>
      </c>
      <c r="L23" s="662">
        <v>1.0698853027473993</v>
      </c>
      <c r="M23" s="662">
        <v>163.71428571428572</v>
      </c>
      <c r="N23" s="665">
        <v>80</v>
      </c>
      <c r="O23" s="665">
        <v>13200</v>
      </c>
      <c r="P23" s="678">
        <v>0.88023472926113633</v>
      </c>
      <c r="Q23" s="666">
        <v>165</v>
      </c>
    </row>
    <row r="24" spans="1:17" ht="14.4" customHeight="1" x14ac:dyDescent="0.3">
      <c r="A24" s="661" t="s">
        <v>7662</v>
      </c>
      <c r="B24" s="662" t="s">
        <v>585</v>
      </c>
      <c r="C24" s="662" t="s">
        <v>7663</v>
      </c>
      <c r="D24" s="662" t="s">
        <v>7700</v>
      </c>
      <c r="E24" s="662" t="s">
        <v>7701</v>
      </c>
      <c r="F24" s="665"/>
      <c r="G24" s="665"/>
      <c r="H24" s="662"/>
      <c r="I24" s="662"/>
      <c r="J24" s="665"/>
      <c r="K24" s="665"/>
      <c r="L24" s="662"/>
      <c r="M24" s="662"/>
      <c r="N24" s="665">
        <v>1</v>
      </c>
      <c r="O24" s="665">
        <v>57</v>
      </c>
      <c r="P24" s="678"/>
      <c r="Q24" s="666">
        <v>57</v>
      </c>
    </row>
    <row r="25" spans="1:17" ht="14.4" customHeight="1" x14ac:dyDescent="0.3">
      <c r="A25" s="661" t="s">
        <v>7662</v>
      </c>
      <c r="B25" s="662" t="s">
        <v>585</v>
      </c>
      <c r="C25" s="662" t="s">
        <v>7663</v>
      </c>
      <c r="D25" s="662" t="s">
        <v>7702</v>
      </c>
      <c r="E25" s="662" t="s">
        <v>7703</v>
      </c>
      <c r="F25" s="665">
        <v>5</v>
      </c>
      <c r="G25" s="665">
        <v>280</v>
      </c>
      <c r="H25" s="662">
        <v>1</v>
      </c>
      <c r="I25" s="662">
        <v>56</v>
      </c>
      <c r="J25" s="665">
        <v>12</v>
      </c>
      <c r="K25" s="665">
        <v>682</v>
      </c>
      <c r="L25" s="662">
        <v>2.4357142857142855</v>
      </c>
      <c r="M25" s="662">
        <v>56.833333333333336</v>
      </c>
      <c r="N25" s="665">
        <v>12</v>
      </c>
      <c r="O25" s="665">
        <v>684</v>
      </c>
      <c r="P25" s="678">
        <v>2.4428571428571431</v>
      </c>
      <c r="Q25" s="666">
        <v>57</v>
      </c>
    </row>
    <row r="26" spans="1:17" ht="14.4" customHeight="1" x14ac:dyDescent="0.3">
      <c r="A26" s="661" t="s">
        <v>7662</v>
      </c>
      <c r="B26" s="662" t="s">
        <v>585</v>
      </c>
      <c r="C26" s="662" t="s">
        <v>7663</v>
      </c>
      <c r="D26" s="662" t="s">
        <v>7704</v>
      </c>
      <c r="E26" s="662" t="s">
        <v>7705</v>
      </c>
      <c r="F26" s="665">
        <v>3</v>
      </c>
      <c r="G26" s="665">
        <v>1461</v>
      </c>
      <c r="H26" s="662">
        <v>1</v>
      </c>
      <c r="I26" s="662">
        <v>487</v>
      </c>
      <c r="J26" s="665">
        <v>8</v>
      </c>
      <c r="K26" s="665">
        <v>3908</v>
      </c>
      <c r="L26" s="662">
        <v>2.6748802190280632</v>
      </c>
      <c r="M26" s="662">
        <v>488.5</v>
      </c>
      <c r="N26" s="665">
        <v>1</v>
      </c>
      <c r="O26" s="665">
        <v>490</v>
      </c>
      <c r="P26" s="678">
        <v>0.33538672142368242</v>
      </c>
      <c r="Q26" s="666">
        <v>490</v>
      </c>
    </row>
    <row r="27" spans="1:17" ht="14.4" customHeight="1" x14ac:dyDescent="0.3">
      <c r="A27" s="661" t="s">
        <v>7662</v>
      </c>
      <c r="B27" s="662" t="s">
        <v>585</v>
      </c>
      <c r="C27" s="662" t="s">
        <v>7663</v>
      </c>
      <c r="D27" s="662" t="s">
        <v>7706</v>
      </c>
      <c r="E27" s="662" t="s">
        <v>7707</v>
      </c>
      <c r="F27" s="665">
        <v>14</v>
      </c>
      <c r="G27" s="665">
        <v>7406</v>
      </c>
      <c r="H27" s="662">
        <v>1</v>
      </c>
      <c r="I27" s="662">
        <v>529</v>
      </c>
      <c r="J27" s="665">
        <v>18</v>
      </c>
      <c r="K27" s="665">
        <v>9542</v>
      </c>
      <c r="L27" s="662">
        <v>1.2884147988117742</v>
      </c>
      <c r="M27" s="662">
        <v>530.11111111111109</v>
      </c>
      <c r="N27" s="665">
        <v>13</v>
      </c>
      <c r="O27" s="665">
        <v>6916</v>
      </c>
      <c r="P27" s="678">
        <v>0.93383742911153123</v>
      </c>
      <c r="Q27" s="666">
        <v>532</v>
      </c>
    </row>
    <row r="28" spans="1:17" ht="14.4" customHeight="1" x14ac:dyDescent="0.3">
      <c r="A28" s="661" t="s">
        <v>7708</v>
      </c>
      <c r="B28" s="662" t="s">
        <v>585</v>
      </c>
      <c r="C28" s="662" t="s">
        <v>7709</v>
      </c>
      <c r="D28" s="662" t="s">
        <v>7710</v>
      </c>
      <c r="E28" s="662" t="s">
        <v>7711</v>
      </c>
      <c r="F28" s="665"/>
      <c r="G28" s="665"/>
      <c r="H28" s="662"/>
      <c r="I28" s="662"/>
      <c r="J28" s="665"/>
      <c r="K28" s="665"/>
      <c r="L28" s="662"/>
      <c r="M28" s="662"/>
      <c r="N28" s="665">
        <v>0.1</v>
      </c>
      <c r="O28" s="665">
        <v>15.1</v>
      </c>
      <c r="P28" s="678"/>
      <c r="Q28" s="666">
        <v>151</v>
      </c>
    </row>
    <row r="29" spans="1:17" ht="14.4" customHeight="1" x14ac:dyDescent="0.3">
      <c r="A29" s="661" t="s">
        <v>7708</v>
      </c>
      <c r="B29" s="662" t="s">
        <v>585</v>
      </c>
      <c r="C29" s="662" t="s">
        <v>7663</v>
      </c>
      <c r="D29" s="662" t="s">
        <v>7712</v>
      </c>
      <c r="E29" s="662" t="s">
        <v>7713</v>
      </c>
      <c r="F29" s="665">
        <v>6</v>
      </c>
      <c r="G29" s="665">
        <v>480</v>
      </c>
      <c r="H29" s="662">
        <v>1</v>
      </c>
      <c r="I29" s="662">
        <v>80</v>
      </c>
      <c r="J29" s="665">
        <v>38</v>
      </c>
      <c r="K29" s="665">
        <v>3072</v>
      </c>
      <c r="L29" s="662">
        <v>6.4</v>
      </c>
      <c r="M29" s="662">
        <v>80.84210526315789</v>
      </c>
      <c r="N29" s="665">
        <v>58</v>
      </c>
      <c r="O29" s="665">
        <v>4698</v>
      </c>
      <c r="P29" s="678">
        <v>9.7874999999999996</v>
      </c>
      <c r="Q29" s="666">
        <v>81</v>
      </c>
    </row>
    <row r="30" spans="1:17" ht="14.4" customHeight="1" x14ac:dyDescent="0.3">
      <c r="A30" s="661" t="s">
        <v>7708</v>
      </c>
      <c r="B30" s="662" t="s">
        <v>585</v>
      </c>
      <c r="C30" s="662" t="s">
        <v>7663</v>
      </c>
      <c r="D30" s="662" t="s">
        <v>7714</v>
      </c>
      <c r="E30" s="662" t="s">
        <v>7715</v>
      </c>
      <c r="F30" s="665">
        <v>6</v>
      </c>
      <c r="G30" s="665">
        <v>618</v>
      </c>
      <c r="H30" s="662">
        <v>1</v>
      </c>
      <c r="I30" s="662">
        <v>103</v>
      </c>
      <c r="J30" s="665">
        <v>8</v>
      </c>
      <c r="K30" s="665">
        <v>831</v>
      </c>
      <c r="L30" s="662">
        <v>1.3446601941747574</v>
      </c>
      <c r="M30" s="662">
        <v>103.875</v>
      </c>
      <c r="N30" s="665">
        <v>28</v>
      </c>
      <c r="O30" s="665">
        <v>2912</v>
      </c>
      <c r="P30" s="678">
        <v>4.7119741100323624</v>
      </c>
      <c r="Q30" s="666">
        <v>104</v>
      </c>
    </row>
    <row r="31" spans="1:17" ht="14.4" customHeight="1" x14ac:dyDescent="0.3">
      <c r="A31" s="661" t="s">
        <v>7708</v>
      </c>
      <c r="B31" s="662" t="s">
        <v>585</v>
      </c>
      <c r="C31" s="662" t="s">
        <v>7663</v>
      </c>
      <c r="D31" s="662" t="s">
        <v>7664</v>
      </c>
      <c r="E31" s="662" t="s">
        <v>7665</v>
      </c>
      <c r="F31" s="665">
        <v>177</v>
      </c>
      <c r="G31" s="665">
        <v>6018</v>
      </c>
      <c r="H31" s="662">
        <v>1</v>
      </c>
      <c r="I31" s="662">
        <v>34</v>
      </c>
      <c r="J31" s="665">
        <v>132</v>
      </c>
      <c r="K31" s="665">
        <v>4514</v>
      </c>
      <c r="L31" s="662">
        <v>0.75008308408109003</v>
      </c>
      <c r="M31" s="662">
        <v>34.196969696969695</v>
      </c>
      <c r="N31" s="665">
        <v>44</v>
      </c>
      <c r="O31" s="665">
        <v>1540</v>
      </c>
      <c r="P31" s="678">
        <v>0.25589896975739446</v>
      </c>
      <c r="Q31" s="666">
        <v>35</v>
      </c>
    </row>
    <row r="32" spans="1:17" ht="14.4" customHeight="1" x14ac:dyDescent="0.3">
      <c r="A32" s="661" t="s">
        <v>7708</v>
      </c>
      <c r="B32" s="662" t="s">
        <v>585</v>
      </c>
      <c r="C32" s="662" t="s">
        <v>7663</v>
      </c>
      <c r="D32" s="662" t="s">
        <v>7666</v>
      </c>
      <c r="E32" s="662" t="s">
        <v>7667</v>
      </c>
      <c r="F32" s="665">
        <v>1</v>
      </c>
      <c r="G32" s="665">
        <v>645</v>
      </c>
      <c r="H32" s="662">
        <v>1</v>
      </c>
      <c r="I32" s="662">
        <v>645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7708</v>
      </c>
      <c r="B33" s="662" t="s">
        <v>585</v>
      </c>
      <c r="C33" s="662" t="s">
        <v>7663</v>
      </c>
      <c r="D33" s="662" t="s">
        <v>7668</v>
      </c>
      <c r="E33" s="662" t="s">
        <v>7669</v>
      </c>
      <c r="F33" s="665"/>
      <c r="G33" s="665"/>
      <c r="H33" s="662"/>
      <c r="I33" s="662"/>
      <c r="J33" s="665"/>
      <c r="K33" s="665"/>
      <c r="L33" s="662"/>
      <c r="M33" s="662"/>
      <c r="N33" s="665">
        <v>2</v>
      </c>
      <c r="O33" s="665">
        <v>200</v>
      </c>
      <c r="P33" s="678"/>
      <c r="Q33" s="666">
        <v>100</v>
      </c>
    </row>
    <row r="34" spans="1:17" ht="14.4" customHeight="1" x14ac:dyDescent="0.3">
      <c r="A34" s="661" t="s">
        <v>7708</v>
      </c>
      <c r="B34" s="662" t="s">
        <v>585</v>
      </c>
      <c r="C34" s="662" t="s">
        <v>7663</v>
      </c>
      <c r="D34" s="662" t="s">
        <v>7670</v>
      </c>
      <c r="E34" s="662" t="s">
        <v>7671</v>
      </c>
      <c r="F34" s="665">
        <v>23</v>
      </c>
      <c r="G34" s="665">
        <v>21620</v>
      </c>
      <c r="H34" s="662">
        <v>1</v>
      </c>
      <c r="I34" s="662">
        <v>940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7708</v>
      </c>
      <c r="B35" s="662" t="s">
        <v>585</v>
      </c>
      <c r="C35" s="662" t="s">
        <v>7663</v>
      </c>
      <c r="D35" s="662" t="s">
        <v>7672</v>
      </c>
      <c r="E35" s="662" t="s">
        <v>7673</v>
      </c>
      <c r="F35" s="665">
        <v>5</v>
      </c>
      <c r="G35" s="665">
        <v>2055</v>
      </c>
      <c r="H35" s="662">
        <v>1</v>
      </c>
      <c r="I35" s="662">
        <v>411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7708</v>
      </c>
      <c r="B36" s="662" t="s">
        <v>585</v>
      </c>
      <c r="C36" s="662" t="s">
        <v>7663</v>
      </c>
      <c r="D36" s="662" t="s">
        <v>7674</v>
      </c>
      <c r="E36" s="662" t="s">
        <v>7675</v>
      </c>
      <c r="F36" s="665">
        <v>163</v>
      </c>
      <c r="G36" s="665">
        <v>159740</v>
      </c>
      <c r="H36" s="662">
        <v>1</v>
      </c>
      <c r="I36" s="662">
        <v>980</v>
      </c>
      <c r="J36" s="665">
        <v>6</v>
      </c>
      <c r="K36" s="665">
        <v>5880</v>
      </c>
      <c r="L36" s="662">
        <v>3.6809815950920248E-2</v>
      </c>
      <c r="M36" s="662">
        <v>980</v>
      </c>
      <c r="N36" s="665"/>
      <c r="O36" s="665"/>
      <c r="P36" s="678"/>
      <c r="Q36" s="666"/>
    </row>
    <row r="37" spans="1:17" ht="14.4" customHeight="1" x14ac:dyDescent="0.3">
      <c r="A37" s="661" t="s">
        <v>7708</v>
      </c>
      <c r="B37" s="662" t="s">
        <v>585</v>
      </c>
      <c r="C37" s="662" t="s">
        <v>7663</v>
      </c>
      <c r="D37" s="662" t="s">
        <v>7676</v>
      </c>
      <c r="E37" s="662" t="s">
        <v>7677</v>
      </c>
      <c r="F37" s="665">
        <v>15</v>
      </c>
      <c r="G37" s="665">
        <v>31155</v>
      </c>
      <c r="H37" s="662">
        <v>1</v>
      </c>
      <c r="I37" s="662">
        <v>2077</v>
      </c>
      <c r="J37" s="665">
        <v>3</v>
      </c>
      <c r="K37" s="665">
        <v>6231</v>
      </c>
      <c r="L37" s="662">
        <v>0.2</v>
      </c>
      <c r="M37" s="662">
        <v>2077</v>
      </c>
      <c r="N37" s="665"/>
      <c r="O37" s="665"/>
      <c r="P37" s="678"/>
      <c r="Q37" s="666"/>
    </row>
    <row r="38" spans="1:17" ht="14.4" customHeight="1" x14ac:dyDescent="0.3">
      <c r="A38" s="661" t="s">
        <v>7708</v>
      </c>
      <c r="B38" s="662" t="s">
        <v>585</v>
      </c>
      <c r="C38" s="662" t="s">
        <v>7663</v>
      </c>
      <c r="D38" s="662" t="s">
        <v>7716</v>
      </c>
      <c r="E38" s="662" t="s">
        <v>7717</v>
      </c>
      <c r="F38" s="665">
        <v>9</v>
      </c>
      <c r="G38" s="665">
        <v>1044</v>
      </c>
      <c r="H38" s="662">
        <v>1</v>
      </c>
      <c r="I38" s="662">
        <v>116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7708</v>
      </c>
      <c r="B39" s="662" t="s">
        <v>585</v>
      </c>
      <c r="C39" s="662" t="s">
        <v>7663</v>
      </c>
      <c r="D39" s="662" t="s">
        <v>7718</v>
      </c>
      <c r="E39" s="662" t="s">
        <v>7719</v>
      </c>
      <c r="F39" s="665">
        <v>33</v>
      </c>
      <c r="G39" s="665">
        <v>3828</v>
      </c>
      <c r="H39" s="662">
        <v>1</v>
      </c>
      <c r="I39" s="662">
        <v>116</v>
      </c>
      <c r="J39" s="665">
        <v>78</v>
      </c>
      <c r="K39" s="665">
        <v>9182</v>
      </c>
      <c r="L39" s="662">
        <v>2.3986415882967607</v>
      </c>
      <c r="M39" s="662">
        <v>117.71794871794872</v>
      </c>
      <c r="N39" s="665">
        <v>120</v>
      </c>
      <c r="O39" s="665">
        <v>14160</v>
      </c>
      <c r="P39" s="678">
        <v>3.6990595611285269</v>
      </c>
      <c r="Q39" s="666">
        <v>118</v>
      </c>
    </row>
    <row r="40" spans="1:17" ht="14.4" customHeight="1" x14ac:dyDescent="0.3">
      <c r="A40" s="661" t="s">
        <v>7708</v>
      </c>
      <c r="B40" s="662" t="s">
        <v>585</v>
      </c>
      <c r="C40" s="662" t="s">
        <v>7663</v>
      </c>
      <c r="D40" s="662" t="s">
        <v>7720</v>
      </c>
      <c r="E40" s="662" t="s">
        <v>7721</v>
      </c>
      <c r="F40" s="665">
        <v>5</v>
      </c>
      <c r="G40" s="665">
        <v>2055</v>
      </c>
      <c r="H40" s="662">
        <v>1</v>
      </c>
      <c r="I40" s="662">
        <v>411</v>
      </c>
      <c r="J40" s="665">
        <v>7</v>
      </c>
      <c r="K40" s="665">
        <v>2064</v>
      </c>
      <c r="L40" s="662">
        <v>1.0043795620437956</v>
      </c>
      <c r="M40" s="662">
        <v>294.85714285714283</v>
      </c>
      <c r="N40" s="665">
        <v>5</v>
      </c>
      <c r="O40" s="665">
        <v>2075</v>
      </c>
      <c r="P40" s="678">
        <v>1.0097323600973236</v>
      </c>
      <c r="Q40" s="666">
        <v>415</v>
      </c>
    </row>
    <row r="41" spans="1:17" ht="14.4" customHeight="1" x14ac:dyDescent="0.3">
      <c r="A41" s="661" t="s">
        <v>7708</v>
      </c>
      <c r="B41" s="662" t="s">
        <v>585</v>
      </c>
      <c r="C41" s="662" t="s">
        <v>7663</v>
      </c>
      <c r="D41" s="662" t="s">
        <v>7680</v>
      </c>
      <c r="E41" s="662" t="s">
        <v>7681</v>
      </c>
      <c r="F41" s="665">
        <v>6</v>
      </c>
      <c r="G41" s="665">
        <v>4986</v>
      </c>
      <c r="H41" s="662">
        <v>1</v>
      </c>
      <c r="I41" s="662">
        <v>831</v>
      </c>
      <c r="J41" s="665">
        <v>1</v>
      </c>
      <c r="K41" s="665">
        <v>831</v>
      </c>
      <c r="L41" s="662">
        <v>0.16666666666666666</v>
      </c>
      <c r="M41" s="662">
        <v>831</v>
      </c>
      <c r="N41" s="665">
        <v>3</v>
      </c>
      <c r="O41" s="665">
        <v>2511</v>
      </c>
      <c r="P41" s="678">
        <v>0.50361010830324915</v>
      </c>
      <c r="Q41" s="666">
        <v>837</v>
      </c>
    </row>
    <row r="42" spans="1:17" ht="14.4" customHeight="1" x14ac:dyDescent="0.3">
      <c r="A42" s="661" t="s">
        <v>7708</v>
      </c>
      <c r="B42" s="662" t="s">
        <v>585</v>
      </c>
      <c r="C42" s="662" t="s">
        <v>7663</v>
      </c>
      <c r="D42" s="662" t="s">
        <v>7722</v>
      </c>
      <c r="E42" s="662" t="s">
        <v>7723</v>
      </c>
      <c r="F42" s="665">
        <v>8</v>
      </c>
      <c r="G42" s="665">
        <v>2616</v>
      </c>
      <c r="H42" s="662">
        <v>1</v>
      </c>
      <c r="I42" s="662">
        <v>327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7708</v>
      </c>
      <c r="B43" s="662" t="s">
        <v>585</v>
      </c>
      <c r="C43" s="662" t="s">
        <v>7663</v>
      </c>
      <c r="D43" s="662" t="s">
        <v>7684</v>
      </c>
      <c r="E43" s="662" t="s">
        <v>7685</v>
      </c>
      <c r="F43" s="665">
        <v>424</v>
      </c>
      <c r="G43" s="665">
        <v>0</v>
      </c>
      <c r="H43" s="662"/>
      <c r="I43" s="662">
        <v>0</v>
      </c>
      <c r="J43" s="665">
        <v>78</v>
      </c>
      <c r="K43" s="665">
        <v>0</v>
      </c>
      <c r="L43" s="662"/>
      <c r="M43" s="662">
        <v>0</v>
      </c>
      <c r="N43" s="665">
        <v>59</v>
      </c>
      <c r="O43" s="665">
        <v>1933.33</v>
      </c>
      <c r="P43" s="678"/>
      <c r="Q43" s="666">
        <v>32.768305084745762</v>
      </c>
    </row>
    <row r="44" spans="1:17" ht="14.4" customHeight="1" x14ac:dyDescent="0.3">
      <c r="A44" s="661" t="s">
        <v>7708</v>
      </c>
      <c r="B44" s="662" t="s">
        <v>585</v>
      </c>
      <c r="C44" s="662" t="s">
        <v>7663</v>
      </c>
      <c r="D44" s="662" t="s">
        <v>7686</v>
      </c>
      <c r="E44" s="662" t="s">
        <v>7687</v>
      </c>
      <c r="F44" s="665">
        <v>143</v>
      </c>
      <c r="G44" s="665">
        <v>5005</v>
      </c>
      <c r="H44" s="662">
        <v>1</v>
      </c>
      <c r="I44" s="662">
        <v>35</v>
      </c>
      <c r="J44" s="665">
        <v>29</v>
      </c>
      <c r="K44" s="665">
        <v>1027</v>
      </c>
      <c r="L44" s="662">
        <v>0.20519480519480521</v>
      </c>
      <c r="M44" s="662">
        <v>35.413793103448278</v>
      </c>
      <c r="N44" s="665">
        <v>128</v>
      </c>
      <c r="O44" s="665">
        <v>4608</v>
      </c>
      <c r="P44" s="678">
        <v>0.92067932067932068</v>
      </c>
      <c r="Q44" s="666">
        <v>36</v>
      </c>
    </row>
    <row r="45" spans="1:17" ht="14.4" customHeight="1" x14ac:dyDescent="0.3">
      <c r="A45" s="661" t="s">
        <v>7708</v>
      </c>
      <c r="B45" s="662" t="s">
        <v>585</v>
      </c>
      <c r="C45" s="662" t="s">
        <v>7663</v>
      </c>
      <c r="D45" s="662" t="s">
        <v>7688</v>
      </c>
      <c r="E45" s="662" t="s">
        <v>7689</v>
      </c>
      <c r="F45" s="665">
        <v>4</v>
      </c>
      <c r="G45" s="665">
        <v>324</v>
      </c>
      <c r="H45" s="662">
        <v>1</v>
      </c>
      <c r="I45" s="662">
        <v>81</v>
      </c>
      <c r="J45" s="665">
        <v>7</v>
      </c>
      <c r="K45" s="665">
        <v>408</v>
      </c>
      <c r="L45" s="662">
        <v>1.2592592592592593</v>
      </c>
      <c r="M45" s="662">
        <v>58.285714285714285</v>
      </c>
      <c r="N45" s="665">
        <v>4</v>
      </c>
      <c r="O45" s="665">
        <v>328</v>
      </c>
      <c r="P45" s="678">
        <v>1.0123456790123457</v>
      </c>
      <c r="Q45" s="666">
        <v>82</v>
      </c>
    </row>
    <row r="46" spans="1:17" ht="14.4" customHeight="1" x14ac:dyDescent="0.3">
      <c r="A46" s="661" t="s">
        <v>7708</v>
      </c>
      <c r="B46" s="662" t="s">
        <v>585</v>
      </c>
      <c r="C46" s="662" t="s">
        <v>7663</v>
      </c>
      <c r="D46" s="662" t="s">
        <v>7690</v>
      </c>
      <c r="E46" s="662" t="s">
        <v>7691</v>
      </c>
      <c r="F46" s="665">
        <v>3</v>
      </c>
      <c r="G46" s="665">
        <v>90</v>
      </c>
      <c r="H46" s="662">
        <v>1</v>
      </c>
      <c r="I46" s="662">
        <v>30</v>
      </c>
      <c r="J46" s="665">
        <v>2</v>
      </c>
      <c r="K46" s="665">
        <v>62</v>
      </c>
      <c r="L46" s="662">
        <v>0.68888888888888888</v>
      </c>
      <c r="M46" s="662">
        <v>31</v>
      </c>
      <c r="N46" s="665">
        <v>4</v>
      </c>
      <c r="O46" s="665">
        <v>124</v>
      </c>
      <c r="P46" s="678">
        <v>1.3777777777777778</v>
      </c>
      <c r="Q46" s="666">
        <v>31</v>
      </c>
    </row>
    <row r="47" spans="1:17" ht="14.4" customHeight="1" x14ac:dyDescent="0.3">
      <c r="A47" s="661" t="s">
        <v>7708</v>
      </c>
      <c r="B47" s="662" t="s">
        <v>585</v>
      </c>
      <c r="C47" s="662" t="s">
        <v>7663</v>
      </c>
      <c r="D47" s="662" t="s">
        <v>7692</v>
      </c>
      <c r="E47" s="662" t="s">
        <v>7693</v>
      </c>
      <c r="F47" s="665">
        <v>8</v>
      </c>
      <c r="G47" s="665">
        <v>15248</v>
      </c>
      <c r="H47" s="662">
        <v>1</v>
      </c>
      <c r="I47" s="662">
        <v>1906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7708</v>
      </c>
      <c r="B48" s="662" t="s">
        <v>585</v>
      </c>
      <c r="C48" s="662" t="s">
        <v>7663</v>
      </c>
      <c r="D48" s="662" t="s">
        <v>7724</v>
      </c>
      <c r="E48" s="662" t="s">
        <v>7725</v>
      </c>
      <c r="F48" s="665">
        <v>3</v>
      </c>
      <c r="G48" s="665">
        <v>0</v>
      </c>
      <c r="H48" s="662"/>
      <c r="I48" s="662">
        <v>0</v>
      </c>
      <c r="J48" s="665">
        <v>8</v>
      </c>
      <c r="K48" s="665">
        <v>0</v>
      </c>
      <c r="L48" s="662"/>
      <c r="M48" s="662">
        <v>0</v>
      </c>
      <c r="N48" s="665"/>
      <c r="O48" s="665"/>
      <c r="P48" s="678"/>
      <c r="Q48" s="666"/>
    </row>
    <row r="49" spans="1:17" ht="14.4" customHeight="1" x14ac:dyDescent="0.3">
      <c r="A49" s="661" t="s">
        <v>7708</v>
      </c>
      <c r="B49" s="662" t="s">
        <v>585</v>
      </c>
      <c r="C49" s="662" t="s">
        <v>7663</v>
      </c>
      <c r="D49" s="662" t="s">
        <v>7694</v>
      </c>
      <c r="E49" s="662" t="s">
        <v>7695</v>
      </c>
      <c r="F49" s="665">
        <v>133</v>
      </c>
      <c r="G49" s="665">
        <v>43491</v>
      </c>
      <c r="H49" s="662">
        <v>1</v>
      </c>
      <c r="I49" s="662">
        <v>327</v>
      </c>
      <c r="J49" s="665">
        <v>4</v>
      </c>
      <c r="K49" s="665">
        <v>1308</v>
      </c>
      <c r="L49" s="662">
        <v>3.007518796992481E-2</v>
      </c>
      <c r="M49" s="662">
        <v>327</v>
      </c>
      <c r="N49" s="665"/>
      <c r="O49" s="665"/>
      <c r="P49" s="678"/>
      <c r="Q49" s="666"/>
    </row>
    <row r="50" spans="1:17" ht="14.4" customHeight="1" x14ac:dyDescent="0.3">
      <c r="A50" s="661" t="s">
        <v>7708</v>
      </c>
      <c r="B50" s="662" t="s">
        <v>585</v>
      </c>
      <c r="C50" s="662" t="s">
        <v>7663</v>
      </c>
      <c r="D50" s="662" t="s">
        <v>7696</v>
      </c>
      <c r="E50" s="662" t="s">
        <v>7697</v>
      </c>
      <c r="F50" s="665">
        <v>1</v>
      </c>
      <c r="G50" s="665">
        <v>206</v>
      </c>
      <c r="H50" s="662">
        <v>1</v>
      </c>
      <c r="I50" s="662">
        <v>206</v>
      </c>
      <c r="J50" s="665">
        <v>3</v>
      </c>
      <c r="K50" s="665">
        <v>621</v>
      </c>
      <c r="L50" s="662">
        <v>3.0145631067961167</v>
      </c>
      <c r="M50" s="662">
        <v>207</v>
      </c>
      <c r="N50" s="665">
        <v>2</v>
      </c>
      <c r="O50" s="665">
        <v>420</v>
      </c>
      <c r="P50" s="678">
        <v>2.0388349514563107</v>
      </c>
      <c r="Q50" s="666">
        <v>210</v>
      </c>
    </row>
    <row r="51" spans="1:17" ht="14.4" customHeight="1" x14ac:dyDescent="0.3">
      <c r="A51" s="661" t="s">
        <v>7708</v>
      </c>
      <c r="B51" s="662" t="s">
        <v>585</v>
      </c>
      <c r="C51" s="662" t="s">
        <v>7663</v>
      </c>
      <c r="D51" s="662" t="s">
        <v>7698</v>
      </c>
      <c r="E51" s="662" t="s">
        <v>7699</v>
      </c>
      <c r="F51" s="665">
        <v>26</v>
      </c>
      <c r="G51" s="665">
        <v>4238</v>
      </c>
      <c r="H51" s="662">
        <v>1</v>
      </c>
      <c r="I51" s="662">
        <v>163</v>
      </c>
      <c r="J51" s="665">
        <v>2</v>
      </c>
      <c r="K51" s="665">
        <v>326</v>
      </c>
      <c r="L51" s="662">
        <v>7.6923076923076927E-2</v>
      </c>
      <c r="M51" s="662">
        <v>163</v>
      </c>
      <c r="N51" s="665"/>
      <c r="O51" s="665"/>
      <c r="P51" s="678"/>
      <c r="Q51" s="666"/>
    </row>
    <row r="52" spans="1:17" ht="14.4" customHeight="1" x14ac:dyDescent="0.3">
      <c r="A52" s="661" t="s">
        <v>7708</v>
      </c>
      <c r="B52" s="662" t="s">
        <v>585</v>
      </c>
      <c r="C52" s="662" t="s">
        <v>7663</v>
      </c>
      <c r="D52" s="662" t="s">
        <v>7726</v>
      </c>
      <c r="E52" s="662" t="s">
        <v>7727</v>
      </c>
      <c r="F52" s="665">
        <v>1</v>
      </c>
      <c r="G52" s="665">
        <v>431</v>
      </c>
      <c r="H52" s="662">
        <v>1</v>
      </c>
      <c r="I52" s="662">
        <v>431</v>
      </c>
      <c r="J52" s="665">
        <v>1</v>
      </c>
      <c r="K52" s="665">
        <v>435</v>
      </c>
      <c r="L52" s="662">
        <v>1.0092807424593968</v>
      </c>
      <c r="M52" s="662">
        <v>435</v>
      </c>
      <c r="N52" s="665"/>
      <c r="O52" s="665"/>
      <c r="P52" s="678"/>
      <c r="Q52" s="666"/>
    </row>
    <row r="53" spans="1:17" ht="14.4" customHeight="1" x14ac:dyDescent="0.3">
      <c r="A53" s="661" t="s">
        <v>7708</v>
      </c>
      <c r="B53" s="662" t="s">
        <v>585</v>
      </c>
      <c r="C53" s="662" t="s">
        <v>7663</v>
      </c>
      <c r="D53" s="662" t="s">
        <v>7728</v>
      </c>
      <c r="E53" s="662" t="s">
        <v>7729</v>
      </c>
      <c r="F53" s="665"/>
      <c r="G53" s="665"/>
      <c r="H53" s="662"/>
      <c r="I53" s="662"/>
      <c r="J53" s="665">
        <v>3</v>
      </c>
      <c r="K53" s="665">
        <v>356</v>
      </c>
      <c r="L53" s="662"/>
      <c r="M53" s="662">
        <v>118.66666666666667</v>
      </c>
      <c r="N53" s="665">
        <v>3</v>
      </c>
      <c r="O53" s="665">
        <v>360</v>
      </c>
      <c r="P53" s="678"/>
      <c r="Q53" s="666">
        <v>120</v>
      </c>
    </row>
    <row r="54" spans="1:17" ht="14.4" customHeight="1" x14ac:dyDescent="0.3">
      <c r="A54" s="661" t="s">
        <v>7708</v>
      </c>
      <c r="B54" s="662" t="s">
        <v>585</v>
      </c>
      <c r="C54" s="662" t="s">
        <v>7663</v>
      </c>
      <c r="D54" s="662" t="s">
        <v>7730</v>
      </c>
      <c r="E54" s="662" t="s">
        <v>7731</v>
      </c>
      <c r="F54" s="665">
        <v>1</v>
      </c>
      <c r="G54" s="665">
        <v>344</v>
      </c>
      <c r="H54" s="662">
        <v>1</v>
      </c>
      <c r="I54" s="662">
        <v>344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7708</v>
      </c>
      <c r="B55" s="662" t="s">
        <v>585</v>
      </c>
      <c r="C55" s="662" t="s">
        <v>7663</v>
      </c>
      <c r="D55" s="662" t="s">
        <v>7702</v>
      </c>
      <c r="E55" s="662" t="s">
        <v>7703</v>
      </c>
      <c r="F55" s="665">
        <v>10</v>
      </c>
      <c r="G55" s="665">
        <v>560</v>
      </c>
      <c r="H55" s="662">
        <v>1</v>
      </c>
      <c r="I55" s="662">
        <v>56</v>
      </c>
      <c r="J55" s="665">
        <v>3</v>
      </c>
      <c r="K55" s="665">
        <v>170</v>
      </c>
      <c r="L55" s="662">
        <v>0.30357142857142855</v>
      </c>
      <c r="M55" s="662">
        <v>56.666666666666664</v>
      </c>
      <c r="N55" s="665">
        <v>7</v>
      </c>
      <c r="O55" s="665">
        <v>399</v>
      </c>
      <c r="P55" s="678">
        <v>0.71250000000000002</v>
      </c>
      <c r="Q55" s="666">
        <v>57</v>
      </c>
    </row>
    <row r="56" spans="1:17" ht="14.4" customHeight="1" x14ac:dyDescent="0.3">
      <c r="A56" s="661" t="s">
        <v>7708</v>
      </c>
      <c r="B56" s="662" t="s">
        <v>585</v>
      </c>
      <c r="C56" s="662" t="s">
        <v>7663</v>
      </c>
      <c r="D56" s="662" t="s">
        <v>7704</v>
      </c>
      <c r="E56" s="662" t="s">
        <v>7705</v>
      </c>
      <c r="F56" s="665">
        <v>3</v>
      </c>
      <c r="G56" s="665">
        <v>1461</v>
      </c>
      <c r="H56" s="662">
        <v>1</v>
      </c>
      <c r="I56" s="662">
        <v>487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7708</v>
      </c>
      <c r="B57" s="662" t="s">
        <v>585</v>
      </c>
      <c r="C57" s="662" t="s">
        <v>7663</v>
      </c>
      <c r="D57" s="662" t="s">
        <v>7732</v>
      </c>
      <c r="E57" s="662" t="s">
        <v>7733</v>
      </c>
      <c r="F57" s="665"/>
      <c r="G57" s="665"/>
      <c r="H57" s="662"/>
      <c r="I57" s="662"/>
      <c r="J57" s="665"/>
      <c r="K57" s="665"/>
      <c r="L57" s="662"/>
      <c r="M57" s="662"/>
      <c r="N57" s="665">
        <v>3</v>
      </c>
      <c r="O57" s="665">
        <v>537</v>
      </c>
      <c r="P57" s="678"/>
      <c r="Q57" s="666">
        <v>179</v>
      </c>
    </row>
    <row r="58" spans="1:17" ht="14.4" customHeight="1" x14ac:dyDescent="0.3">
      <c r="A58" s="661" t="s">
        <v>7708</v>
      </c>
      <c r="B58" s="662" t="s">
        <v>585</v>
      </c>
      <c r="C58" s="662" t="s">
        <v>7663</v>
      </c>
      <c r="D58" s="662" t="s">
        <v>7734</v>
      </c>
      <c r="E58" s="662" t="s">
        <v>7735</v>
      </c>
      <c r="F58" s="665">
        <v>1</v>
      </c>
      <c r="G58" s="665">
        <v>628</v>
      </c>
      <c r="H58" s="662">
        <v>1</v>
      </c>
      <c r="I58" s="662">
        <v>628</v>
      </c>
      <c r="J58" s="665"/>
      <c r="K58" s="665"/>
      <c r="L58" s="662"/>
      <c r="M58" s="662"/>
      <c r="N58" s="665"/>
      <c r="O58" s="665"/>
      <c r="P58" s="678"/>
      <c r="Q58" s="666"/>
    </row>
    <row r="59" spans="1:17" ht="14.4" customHeight="1" x14ac:dyDescent="0.3">
      <c r="A59" s="661" t="s">
        <v>7708</v>
      </c>
      <c r="B59" s="662" t="s">
        <v>585</v>
      </c>
      <c r="C59" s="662" t="s">
        <v>7663</v>
      </c>
      <c r="D59" s="662" t="s">
        <v>7736</v>
      </c>
      <c r="E59" s="662" t="s">
        <v>7737</v>
      </c>
      <c r="F59" s="665">
        <v>2</v>
      </c>
      <c r="G59" s="665">
        <v>688</v>
      </c>
      <c r="H59" s="662">
        <v>1</v>
      </c>
      <c r="I59" s="662">
        <v>344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7708</v>
      </c>
      <c r="B60" s="662" t="s">
        <v>585</v>
      </c>
      <c r="C60" s="662" t="s">
        <v>7663</v>
      </c>
      <c r="D60" s="662" t="s">
        <v>7738</v>
      </c>
      <c r="E60" s="662" t="s">
        <v>7739</v>
      </c>
      <c r="F60" s="665"/>
      <c r="G60" s="665"/>
      <c r="H60" s="662"/>
      <c r="I60" s="662"/>
      <c r="J60" s="665">
        <v>1</v>
      </c>
      <c r="K60" s="665">
        <v>234</v>
      </c>
      <c r="L60" s="662"/>
      <c r="M60" s="662">
        <v>234</v>
      </c>
      <c r="N60" s="665"/>
      <c r="O60" s="665"/>
      <c r="P60" s="678"/>
      <c r="Q60" s="666"/>
    </row>
    <row r="61" spans="1:17" ht="14.4" customHeight="1" thickBot="1" x14ac:dyDescent="0.35">
      <c r="A61" s="667" t="s">
        <v>7708</v>
      </c>
      <c r="B61" s="668" t="s">
        <v>585</v>
      </c>
      <c r="C61" s="668" t="s">
        <v>7663</v>
      </c>
      <c r="D61" s="668" t="s">
        <v>7706</v>
      </c>
      <c r="E61" s="668" t="s">
        <v>7707</v>
      </c>
      <c r="F61" s="671">
        <v>10</v>
      </c>
      <c r="G61" s="671">
        <v>5290</v>
      </c>
      <c r="H61" s="668">
        <v>1</v>
      </c>
      <c r="I61" s="668">
        <v>529</v>
      </c>
      <c r="J61" s="671">
        <v>2</v>
      </c>
      <c r="K61" s="671">
        <v>1058</v>
      </c>
      <c r="L61" s="668">
        <v>0.2</v>
      </c>
      <c r="M61" s="668">
        <v>529</v>
      </c>
      <c r="N61" s="671"/>
      <c r="O61" s="671"/>
      <c r="P61" s="679"/>
      <c r="Q61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105166141</v>
      </c>
      <c r="C3" s="351">
        <f t="shared" ref="C3:R3" si="0">SUBTOTAL(9,C6:C1048576)</f>
        <v>19</v>
      </c>
      <c r="D3" s="351">
        <f t="shared" si="0"/>
        <v>110616971</v>
      </c>
      <c r="E3" s="351">
        <f t="shared" si="0"/>
        <v>35.639442855841168</v>
      </c>
      <c r="F3" s="351">
        <f t="shared" si="0"/>
        <v>111949826</v>
      </c>
      <c r="G3" s="354">
        <f>IF(B3&lt;&gt;0,F3/B3,"")</f>
        <v>1.0645044587116683</v>
      </c>
      <c r="H3" s="350">
        <f t="shared" si="0"/>
        <v>40550134.499999955</v>
      </c>
      <c r="I3" s="351">
        <f t="shared" si="0"/>
        <v>1</v>
      </c>
      <c r="J3" s="351">
        <f t="shared" si="0"/>
        <v>46456839.649999976</v>
      </c>
      <c r="K3" s="351">
        <f t="shared" si="0"/>
        <v>1.1456642554416194</v>
      </c>
      <c r="L3" s="351">
        <f t="shared" si="0"/>
        <v>48193900.249999978</v>
      </c>
      <c r="M3" s="352">
        <f>IF(H3&lt;&gt;0,L3/H3,"")</f>
        <v>1.188501612738178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7741</v>
      </c>
      <c r="B6" s="790">
        <v>51950</v>
      </c>
      <c r="C6" s="737">
        <v>1</v>
      </c>
      <c r="D6" s="790">
        <v>82035</v>
      </c>
      <c r="E6" s="737">
        <v>1.5791145332050047</v>
      </c>
      <c r="F6" s="790">
        <v>62389</v>
      </c>
      <c r="G6" s="742">
        <v>1.2009432146294514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7742</v>
      </c>
      <c r="B7" s="798">
        <v>1960</v>
      </c>
      <c r="C7" s="662">
        <v>1</v>
      </c>
      <c r="D7" s="798">
        <v>983</v>
      </c>
      <c r="E7" s="662">
        <v>0.50153061224489792</v>
      </c>
      <c r="F7" s="798"/>
      <c r="G7" s="678"/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7743</v>
      </c>
      <c r="B8" s="798">
        <v>7003</v>
      </c>
      <c r="C8" s="662">
        <v>1</v>
      </c>
      <c r="D8" s="798">
        <v>15153</v>
      </c>
      <c r="E8" s="662">
        <v>2.1637869484506642</v>
      </c>
      <c r="F8" s="798">
        <v>7711</v>
      </c>
      <c r="G8" s="678">
        <v>1.1010995287733829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7744</v>
      </c>
      <c r="B9" s="798">
        <v>1960</v>
      </c>
      <c r="C9" s="662">
        <v>1</v>
      </c>
      <c r="D9" s="798">
        <v>3536</v>
      </c>
      <c r="E9" s="662">
        <v>1.8040816326530613</v>
      </c>
      <c r="F9" s="798">
        <v>1970</v>
      </c>
      <c r="G9" s="678">
        <v>1.0051020408163265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88" t="s">
        <v>7745</v>
      </c>
      <c r="B10" s="798">
        <v>1960</v>
      </c>
      <c r="C10" s="662">
        <v>1</v>
      </c>
      <c r="D10" s="798">
        <v>1966</v>
      </c>
      <c r="E10" s="662">
        <v>1.0030612244897958</v>
      </c>
      <c r="F10" s="798">
        <v>1970</v>
      </c>
      <c r="G10" s="678">
        <v>1.0051020408163265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7746</v>
      </c>
      <c r="B11" s="798">
        <v>1994</v>
      </c>
      <c r="C11" s="662">
        <v>1</v>
      </c>
      <c r="D11" s="798">
        <v>983</v>
      </c>
      <c r="E11" s="662">
        <v>0.49297893681043131</v>
      </c>
      <c r="F11" s="798">
        <v>5910</v>
      </c>
      <c r="G11" s="678">
        <v>2.9638916750250752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7747</v>
      </c>
      <c r="B12" s="798">
        <v>39954</v>
      </c>
      <c r="C12" s="662">
        <v>1</v>
      </c>
      <c r="D12" s="798">
        <v>37348</v>
      </c>
      <c r="E12" s="662">
        <v>0.93477499123992591</v>
      </c>
      <c r="F12" s="798">
        <v>43958</v>
      </c>
      <c r="G12" s="678">
        <v>1.1002152475346649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7748</v>
      </c>
      <c r="B13" s="798">
        <v>2287</v>
      </c>
      <c r="C13" s="662">
        <v>1</v>
      </c>
      <c r="D13" s="798">
        <v>1966</v>
      </c>
      <c r="E13" s="662">
        <v>0.85964145168342809</v>
      </c>
      <c r="F13" s="798">
        <v>5945</v>
      </c>
      <c r="G13" s="678">
        <v>2.5994752951464801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7749</v>
      </c>
      <c r="B14" s="798">
        <v>1143</v>
      </c>
      <c r="C14" s="662">
        <v>1</v>
      </c>
      <c r="D14" s="798">
        <v>983</v>
      </c>
      <c r="E14" s="662">
        <v>0.86001749781277337</v>
      </c>
      <c r="F14" s="798">
        <v>985</v>
      </c>
      <c r="G14" s="678">
        <v>0.86176727909011375</v>
      </c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7750</v>
      </c>
      <c r="B15" s="798">
        <v>1960</v>
      </c>
      <c r="C15" s="662">
        <v>1</v>
      </c>
      <c r="D15" s="798">
        <v>1018</v>
      </c>
      <c r="E15" s="662">
        <v>0.51938775510204083</v>
      </c>
      <c r="F15" s="798">
        <v>2206</v>
      </c>
      <c r="G15" s="678">
        <v>1.1255102040816327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7751</v>
      </c>
      <c r="B16" s="798"/>
      <c r="C16" s="662"/>
      <c r="D16" s="798">
        <v>35</v>
      </c>
      <c r="E16" s="662"/>
      <c r="F16" s="798">
        <v>35</v>
      </c>
      <c r="G16" s="678"/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7752</v>
      </c>
      <c r="B17" s="798"/>
      <c r="C17" s="662"/>
      <c r="D17" s="798">
        <v>983</v>
      </c>
      <c r="E17" s="662"/>
      <c r="F17" s="798"/>
      <c r="G17" s="678"/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7753</v>
      </c>
      <c r="B18" s="798">
        <v>4900</v>
      </c>
      <c r="C18" s="662">
        <v>1</v>
      </c>
      <c r="D18" s="798">
        <v>4291</v>
      </c>
      <c r="E18" s="662">
        <v>0.87571428571428567</v>
      </c>
      <c r="F18" s="798">
        <v>4628</v>
      </c>
      <c r="G18" s="678">
        <v>0.94448979591836735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7754</v>
      </c>
      <c r="B19" s="798">
        <v>1014</v>
      </c>
      <c r="C19" s="662">
        <v>1</v>
      </c>
      <c r="D19" s="798">
        <v>3877</v>
      </c>
      <c r="E19" s="662">
        <v>3.8234714003944772</v>
      </c>
      <c r="F19" s="798">
        <v>36042</v>
      </c>
      <c r="G19" s="678">
        <v>35.544378698224854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7755</v>
      </c>
      <c r="B20" s="798">
        <v>2287</v>
      </c>
      <c r="C20" s="662">
        <v>1</v>
      </c>
      <c r="D20" s="798"/>
      <c r="E20" s="662"/>
      <c r="F20" s="798"/>
      <c r="G20" s="678"/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7756</v>
      </c>
      <c r="B21" s="798"/>
      <c r="C21" s="662"/>
      <c r="D21" s="798"/>
      <c r="E21" s="662"/>
      <c r="F21" s="798">
        <v>985</v>
      </c>
      <c r="G21" s="678"/>
      <c r="H21" s="798"/>
      <c r="I21" s="662"/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88" t="s">
        <v>7757</v>
      </c>
      <c r="B22" s="798">
        <v>980</v>
      </c>
      <c r="C22" s="662">
        <v>1</v>
      </c>
      <c r="D22" s="798">
        <v>3840</v>
      </c>
      <c r="E22" s="662">
        <v>3.9183673469387754</v>
      </c>
      <c r="F22" s="798">
        <v>7764</v>
      </c>
      <c r="G22" s="678">
        <v>7.9224489795918371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7758</v>
      </c>
      <c r="B23" s="798">
        <v>116</v>
      </c>
      <c r="C23" s="662">
        <v>1</v>
      </c>
      <c r="D23" s="798">
        <v>980</v>
      </c>
      <c r="E23" s="662">
        <v>8.4482758620689662</v>
      </c>
      <c r="F23" s="798"/>
      <c r="G23" s="678"/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7759</v>
      </c>
      <c r="B24" s="798">
        <v>6112</v>
      </c>
      <c r="C24" s="662">
        <v>1</v>
      </c>
      <c r="D24" s="798">
        <v>2946</v>
      </c>
      <c r="E24" s="662">
        <v>0.48200261780104714</v>
      </c>
      <c r="F24" s="798">
        <v>2955</v>
      </c>
      <c r="G24" s="678">
        <v>0.48347513089005234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7760</v>
      </c>
      <c r="B25" s="798">
        <v>1014</v>
      </c>
      <c r="C25" s="662">
        <v>1</v>
      </c>
      <c r="D25" s="798"/>
      <c r="E25" s="662"/>
      <c r="F25" s="798">
        <v>985</v>
      </c>
      <c r="G25" s="678">
        <v>0.97140039447731752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4567</v>
      </c>
      <c r="B26" s="798">
        <v>105035471</v>
      </c>
      <c r="C26" s="662">
        <v>1</v>
      </c>
      <c r="D26" s="798">
        <v>110440924</v>
      </c>
      <c r="E26" s="662">
        <v>1.0514631195398743</v>
      </c>
      <c r="F26" s="798">
        <v>111751661</v>
      </c>
      <c r="G26" s="678">
        <v>1.0639421134218554</v>
      </c>
      <c r="H26" s="798">
        <v>40550134.499999955</v>
      </c>
      <c r="I26" s="662">
        <v>1</v>
      </c>
      <c r="J26" s="798">
        <v>46456839.649999976</v>
      </c>
      <c r="K26" s="662">
        <v>1.1456642554416194</v>
      </c>
      <c r="L26" s="798">
        <v>48193900.249999978</v>
      </c>
      <c r="M26" s="678">
        <v>1.188501612738178</v>
      </c>
      <c r="N26" s="798"/>
      <c r="O26" s="662"/>
      <c r="P26" s="798"/>
      <c r="Q26" s="662"/>
      <c r="R26" s="798"/>
      <c r="S26" s="701"/>
    </row>
    <row r="27" spans="1:19" ht="14.4" customHeight="1" thickBot="1" x14ac:dyDescent="0.35">
      <c r="A27" s="792" t="s">
        <v>7761</v>
      </c>
      <c r="B27" s="791">
        <v>2076</v>
      </c>
      <c r="C27" s="668">
        <v>1</v>
      </c>
      <c r="D27" s="791">
        <v>13124</v>
      </c>
      <c r="E27" s="668">
        <v>6.3217726396917149</v>
      </c>
      <c r="F27" s="791">
        <v>11727</v>
      </c>
      <c r="G27" s="679">
        <v>5.648843930635838</v>
      </c>
      <c r="H27" s="791"/>
      <c r="I27" s="668"/>
      <c r="J27" s="791"/>
      <c r="K27" s="668"/>
      <c r="L27" s="791"/>
      <c r="M27" s="679"/>
      <c r="N27" s="791"/>
      <c r="O27" s="668"/>
      <c r="P27" s="791"/>
      <c r="Q27" s="668"/>
      <c r="R27" s="791"/>
      <c r="S27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8650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64859.829999999987</v>
      </c>
      <c r="G3" s="212">
        <f t="shared" si="0"/>
        <v>145716275.50000003</v>
      </c>
      <c r="H3" s="212"/>
      <c r="I3" s="212"/>
      <c r="J3" s="212">
        <f t="shared" si="0"/>
        <v>65241.69</v>
      </c>
      <c r="K3" s="212">
        <f t="shared" si="0"/>
        <v>157073810.65000004</v>
      </c>
      <c r="L3" s="212"/>
      <c r="M3" s="212"/>
      <c r="N3" s="212">
        <f t="shared" si="0"/>
        <v>64048.160000000003</v>
      </c>
      <c r="O3" s="212">
        <f t="shared" si="0"/>
        <v>160143726.25000006</v>
      </c>
      <c r="P3" s="79">
        <f>IF(G3=0,0,O3/G3)</f>
        <v>1.0990105648836737</v>
      </c>
      <c r="Q3" s="213">
        <f>IF(N3=0,0,O3/N3)</f>
        <v>2500.3641985968065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7762</v>
      </c>
      <c r="B6" s="737" t="s">
        <v>7662</v>
      </c>
      <c r="C6" s="737" t="s">
        <v>7663</v>
      </c>
      <c r="D6" s="737" t="s">
        <v>7664</v>
      </c>
      <c r="E6" s="737" t="s">
        <v>7665</v>
      </c>
      <c r="F6" s="229">
        <v>3</v>
      </c>
      <c r="G6" s="229">
        <v>102</v>
      </c>
      <c r="H6" s="229">
        <v>1</v>
      </c>
      <c r="I6" s="229">
        <v>34</v>
      </c>
      <c r="J6" s="229">
        <v>2</v>
      </c>
      <c r="K6" s="229">
        <v>70</v>
      </c>
      <c r="L6" s="229">
        <v>0.68627450980392157</v>
      </c>
      <c r="M6" s="229">
        <v>35</v>
      </c>
      <c r="N6" s="229">
        <v>4</v>
      </c>
      <c r="O6" s="229">
        <v>140</v>
      </c>
      <c r="P6" s="742">
        <v>1.3725490196078431</v>
      </c>
      <c r="Q6" s="750">
        <v>35</v>
      </c>
    </row>
    <row r="7" spans="1:17" ht="14.4" customHeight="1" x14ac:dyDescent="0.3">
      <c r="A7" s="661" t="s">
        <v>7762</v>
      </c>
      <c r="B7" s="662" t="s">
        <v>7662</v>
      </c>
      <c r="C7" s="662" t="s">
        <v>7663</v>
      </c>
      <c r="D7" s="662" t="s">
        <v>7672</v>
      </c>
      <c r="E7" s="662" t="s">
        <v>7673</v>
      </c>
      <c r="F7" s="665"/>
      <c r="G7" s="665"/>
      <c r="H7" s="665"/>
      <c r="I7" s="665"/>
      <c r="J7" s="665">
        <v>1</v>
      </c>
      <c r="K7" s="665">
        <v>414</v>
      </c>
      <c r="L7" s="665"/>
      <c r="M7" s="665">
        <v>414</v>
      </c>
      <c r="N7" s="665">
        <v>1</v>
      </c>
      <c r="O7" s="665">
        <v>415</v>
      </c>
      <c r="P7" s="678"/>
      <c r="Q7" s="666">
        <v>415</v>
      </c>
    </row>
    <row r="8" spans="1:17" ht="14.4" customHeight="1" x14ac:dyDescent="0.3">
      <c r="A8" s="661" t="s">
        <v>7762</v>
      </c>
      <c r="B8" s="662" t="s">
        <v>7662</v>
      </c>
      <c r="C8" s="662" t="s">
        <v>7663</v>
      </c>
      <c r="D8" s="662" t="s">
        <v>7674</v>
      </c>
      <c r="E8" s="662" t="s">
        <v>7675</v>
      </c>
      <c r="F8" s="665">
        <v>20</v>
      </c>
      <c r="G8" s="665">
        <v>19600</v>
      </c>
      <c r="H8" s="665">
        <v>1</v>
      </c>
      <c r="I8" s="665">
        <v>980</v>
      </c>
      <c r="J8" s="665">
        <v>48</v>
      </c>
      <c r="K8" s="665">
        <v>47178</v>
      </c>
      <c r="L8" s="665">
        <v>2.4070408163265307</v>
      </c>
      <c r="M8" s="665">
        <v>982.875</v>
      </c>
      <c r="N8" s="665">
        <v>35</v>
      </c>
      <c r="O8" s="665">
        <v>34475</v>
      </c>
      <c r="P8" s="678">
        <v>1.7589285714285714</v>
      </c>
      <c r="Q8" s="666">
        <v>985</v>
      </c>
    </row>
    <row r="9" spans="1:17" ht="14.4" customHeight="1" x14ac:dyDescent="0.3">
      <c r="A9" s="661" t="s">
        <v>7762</v>
      </c>
      <c r="B9" s="662" t="s">
        <v>7662</v>
      </c>
      <c r="C9" s="662" t="s">
        <v>7663</v>
      </c>
      <c r="D9" s="662" t="s">
        <v>7676</v>
      </c>
      <c r="E9" s="662" t="s">
        <v>7677</v>
      </c>
      <c r="F9" s="665"/>
      <c r="G9" s="665"/>
      <c r="H9" s="665"/>
      <c r="I9" s="665"/>
      <c r="J9" s="665">
        <v>1</v>
      </c>
      <c r="K9" s="665">
        <v>2083</v>
      </c>
      <c r="L9" s="665"/>
      <c r="M9" s="665">
        <v>2083</v>
      </c>
      <c r="N9" s="665">
        <v>1</v>
      </c>
      <c r="O9" s="665">
        <v>2086</v>
      </c>
      <c r="P9" s="678"/>
      <c r="Q9" s="666">
        <v>2086</v>
      </c>
    </row>
    <row r="10" spans="1:17" ht="14.4" customHeight="1" x14ac:dyDescent="0.3">
      <c r="A10" s="661" t="s">
        <v>7762</v>
      </c>
      <c r="B10" s="662" t="s">
        <v>7662</v>
      </c>
      <c r="C10" s="662" t="s">
        <v>7663</v>
      </c>
      <c r="D10" s="662" t="s">
        <v>7684</v>
      </c>
      <c r="E10" s="662" t="s">
        <v>7685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0</v>
      </c>
      <c r="P10" s="678"/>
      <c r="Q10" s="666">
        <v>0</v>
      </c>
    </row>
    <row r="11" spans="1:17" ht="14.4" customHeight="1" x14ac:dyDescent="0.3">
      <c r="A11" s="661" t="s">
        <v>7762</v>
      </c>
      <c r="B11" s="662" t="s">
        <v>7662</v>
      </c>
      <c r="C11" s="662" t="s">
        <v>7663</v>
      </c>
      <c r="D11" s="662" t="s">
        <v>7692</v>
      </c>
      <c r="E11" s="662" t="s">
        <v>7693</v>
      </c>
      <c r="F11" s="665">
        <v>7</v>
      </c>
      <c r="G11" s="665">
        <v>13342</v>
      </c>
      <c r="H11" s="665">
        <v>1</v>
      </c>
      <c r="I11" s="665">
        <v>1906</v>
      </c>
      <c r="J11" s="665">
        <v>16</v>
      </c>
      <c r="K11" s="665">
        <v>30576</v>
      </c>
      <c r="L11" s="665">
        <v>2.2917103882476391</v>
      </c>
      <c r="M11" s="665">
        <v>1911</v>
      </c>
      <c r="N11" s="665">
        <v>11</v>
      </c>
      <c r="O11" s="665">
        <v>21032</v>
      </c>
      <c r="P11" s="678">
        <v>1.576375356018588</v>
      </c>
      <c r="Q11" s="666">
        <v>1912</v>
      </c>
    </row>
    <row r="12" spans="1:17" ht="14.4" customHeight="1" x14ac:dyDescent="0.3">
      <c r="A12" s="661" t="s">
        <v>7762</v>
      </c>
      <c r="B12" s="662" t="s">
        <v>7662</v>
      </c>
      <c r="C12" s="662" t="s">
        <v>7663</v>
      </c>
      <c r="D12" s="662" t="s">
        <v>7694</v>
      </c>
      <c r="E12" s="662" t="s">
        <v>7695</v>
      </c>
      <c r="F12" s="665"/>
      <c r="G12" s="665"/>
      <c r="H12" s="665"/>
      <c r="I12" s="665"/>
      <c r="J12" s="665">
        <v>1</v>
      </c>
      <c r="K12" s="665">
        <v>330</v>
      </c>
      <c r="L12" s="665"/>
      <c r="M12" s="665">
        <v>330</v>
      </c>
      <c r="N12" s="665">
        <v>4</v>
      </c>
      <c r="O12" s="665">
        <v>1324</v>
      </c>
      <c r="P12" s="678"/>
      <c r="Q12" s="666">
        <v>331</v>
      </c>
    </row>
    <row r="13" spans="1:17" ht="14.4" customHeight="1" x14ac:dyDescent="0.3">
      <c r="A13" s="661" t="s">
        <v>7762</v>
      </c>
      <c r="B13" s="662" t="s">
        <v>7662</v>
      </c>
      <c r="C13" s="662" t="s">
        <v>7663</v>
      </c>
      <c r="D13" s="662" t="s">
        <v>7706</v>
      </c>
      <c r="E13" s="662" t="s">
        <v>7707</v>
      </c>
      <c r="F13" s="665"/>
      <c r="G13" s="665"/>
      <c r="H13" s="665"/>
      <c r="I13" s="665"/>
      <c r="J13" s="665">
        <v>1</v>
      </c>
      <c r="K13" s="665">
        <v>531</v>
      </c>
      <c r="L13" s="665"/>
      <c r="M13" s="665">
        <v>531</v>
      </c>
      <c r="N13" s="665"/>
      <c r="O13" s="665"/>
      <c r="P13" s="678"/>
      <c r="Q13" s="666"/>
    </row>
    <row r="14" spans="1:17" ht="14.4" customHeight="1" x14ac:dyDescent="0.3">
      <c r="A14" s="661" t="s">
        <v>7762</v>
      </c>
      <c r="B14" s="662" t="s">
        <v>7708</v>
      </c>
      <c r="C14" s="662" t="s">
        <v>7663</v>
      </c>
      <c r="D14" s="662" t="s">
        <v>7664</v>
      </c>
      <c r="E14" s="662" t="s">
        <v>7665</v>
      </c>
      <c r="F14" s="665">
        <v>1</v>
      </c>
      <c r="G14" s="665">
        <v>34</v>
      </c>
      <c r="H14" s="665">
        <v>1</v>
      </c>
      <c r="I14" s="665">
        <v>34</v>
      </c>
      <c r="J14" s="665">
        <v>1</v>
      </c>
      <c r="K14" s="665">
        <v>35</v>
      </c>
      <c r="L14" s="665">
        <v>1.0294117647058822</v>
      </c>
      <c r="M14" s="665">
        <v>35</v>
      </c>
      <c r="N14" s="665"/>
      <c r="O14" s="665"/>
      <c r="P14" s="678"/>
      <c r="Q14" s="666"/>
    </row>
    <row r="15" spans="1:17" ht="14.4" customHeight="1" x14ac:dyDescent="0.3">
      <c r="A15" s="661" t="s">
        <v>7762</v>
      </c>
      <c r="B15" s="662" t="s">
        <v>7708</v>
      </c>
      <c r="C15" s="662" t="s">
        <v>7663</v>
      </c>
      <c r="D15" s="662" t="s">
        <v>7674</v>
      </c>
      <c r="E15" s="662" t="s">
        <v>7675</v>
      </c>
      <c r="F15" s="665">
        <v>9</v>
      </c>
      <c r="G15" s="665">
        <v>8820</v>
      </c>
      <c r="H15" s="665">
        <v>1</v>
      </c>
      <c r="I15" s="665">
        <v>980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7762</v>
      </c>
      <c r="B16" s="662" t="s">
        <v>7708</v>
      </c>
      <c r="C16" s="662" t="s">
        <v>7663</v>
      </c>
      <c r="D16" s="662" t="s">
        <v>7763</v>
      </c>
      <c r="E16" s="662" t="s">
        <v>7764</v>
      </c>
      <c r="F16" s="665">
        <v>0</v>
      </c>
      <c r="G16" s="665">
        <v>0</v>
      </c>
      <c r="H16" s="665"/>
      <c r="I16" s="665"/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7762</v>
      </c>
      <c r="B17" s="662" t="s">
        <v>7708</v>
      </c>
      <c r="C17" s="662" t="s">
        <v>7663</v>
      </c>
      <c r="D17" s="662" t="s">
        <v>7718</v>
      </c>
      <c r="E17" s="662" t="s">
        <v>7719</v>
      </c>
      <c r="F17" s="665">
        <v>1</v>
      </c>
      <c r="G17" s="665">
        <v>116</v>
      </c>
      <c r="H17" s="665">
        <v>1</v>
      </c>
      <c r="I17" s="665">
        <v>116</v>
      </c>
      <c r="J17" s="665">
        <v>1</v>
      </c>
      <c r="K17" s="665">
        <v>118</v>
      </c>
      <c r="L17" s="665">
        <v>1.0172413793103448</v>
      </c>
      <c r="M17" s="665">
        <v>118</v>
      </c>
      <c r="N17" s="665">
        <v>1</v>
      </c>
      <c r="O17" s="665">
        <v>118</v>
      </c>
      <c r="P17" s="678">
        <v>1.0172413793103448</v>
      </c>
      <c r="Q17" s="666">
        <v>118</v>
      </c>
    </row>
    <row r="18" spans="1:17" ht="14.4" customHeight="1" x14ac:dyDescent="0.3">
      <c r="A18" s="661" t="s">
        <v>7762</v>
      </c>
      <c r="B18" s="662" t="s">
        <v>7708</v>
      </c>
      <c r="C18" s="662" t="s">
        <v>7663</v>
      </c>
      <c r="D18" s="662" t="s">
        <v>7692</v>
      </c>
      <c r="E18" s="662" t="s">
        <v>7693</v>
      </c>
      <c r="F18" s="665">
        <v>4</v>
      </c>
      <c r="G18" s="665">
        <v>7624</v>
      </c>
      <c r="H18" s="665">
        <v>1</v>
      </c>
      <c r="I18" s="665">
        <v>1906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7762</v>
      </c>
      <c r="B19" s="662" t="s">
        <v>7708</v>
      </c>
      <c r="C19" s="662" t="s">
        <v>7663</v>
      </c>
      <c r="D19" s="662" t="s">
        <v>7736</v>
      </c>
      <c r="E19" s="662" t="s">
        <v>7737</v>
      </c>
      <c r="F19" s="665">
        <v>2</v>
      </c>
      <c r="G19" s="665">
        <v>688</v>
      </c>
      <c r="H19" s="665">
        <v>1</v>
      </c>
      <c r="I19" s="665">
        <v>344</v>
      </c>
      <c r="J19" s="665"/>
      <c r="K19" s="665"/>
      <c r="L19" s="665"/>
      <c r="M19" s="665"/>
      <c r="N19" s="665">
        <v>6</v>
      </c>
      <c r="O19" s="665">
        <v>2094</v>
      </c>
      <c r="P19" s="678">
        <v>3.0436046511627906</v>
      </c>
      <c r="Q19" s="666">
        <v>349</v>
      </c>
    </row>
    <row r="20" spans="1:17" ht="14.4" customHeight="1" x14ac:dyDescent="0.3">
      <c r="A20" s="661" t="s">
        <v>7762</v>
      </c>
      <c r="B20" s="662" t="s">
        <v>7708</v>
      </c>
      <c r="C20" s="662" t="s">
        <v>7663</v>
      </c>
      <c r="D20" s="662" t="s">
        <v>7738</v>
      </c>
      <c r="E20" s="662" t="s">
        <v>7739</v>
      </c>
      <c r="F20" s="665">
        <v>7</v>
      </c>
      <c r="G20" s="665">
        <v>1624</v>
      </c>
      <c r="H20" s="665">
        <v>1</v>
      </c>
      <c r="I20" s="665">
        <v>232</v>
      </c>
      <c r="J20" s="665">
        <v>3</v>
      </c>
      <c r="K20" s="665">
        <v>700</v>
      </c>
      <c r="L20" s="665">
        <v>0.43103448275862066</v>
      </c>
      <c r="M20" s="665">
        <v>233.33333333333334</v>
      </c>
      <c r="N20" s="665">
        <v>3</v>
      </c>
      <c r="O20" s="665">
        <v>705</v>
      </c>
      <c r="P20" s="678">
        <v>0.43411330049261082</v>
      </c>
      <c r="Q20" s="666">
        <v>235</v>
      </c>
    </row>
    <row r="21" spans="1:17" ht="14.4" customHeight="1" x14ac:dyDescent="0.3">
      <c r="A21" s="661" t="s">
        <v>7762</v>
      </c>
      <c r="B21" s="662" t="s">
        <v>7765</v>
      </c>
      <c r="C21" s="662" t="s">
        <v>7663</v>
      </c>
      <c r="D21" s="662" t="s">
        <v>7682</v>
      </c>
      <c r="E21" s="662" t="s">
        <v>7683</v>
      </c>
      <c r="F21" s="665">
        <v>1</v>
      </c>
      <c r="G21" s="665">
        <v>0</v>
      </c>
      <c r="H21" s="665"/>
      <c r="I21" s="665">
        <v>0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7766</v>
      </c>
      <c r="B22" s="662" t="s">
        <v>7662</v>
      </c>
      <c r="C22" s="662" t="s">
        <v>7663</v>
      </c>
      <c r="D22" s="662" t="s">
        <v>7674</v>
      </c>
      <c r="E22" s="662" t="s">
        <v>7675</v>
      </c>
      <c r="F22" s="665">
        <v>2</v>
      </c>
      <c r="G22" s="665">
        <v>1960</v>
      </c>
      <c r="H22" s="665">
        <v>1</v>
      </c>
      <c r="I22" s="665">
        <v>980</v>
      </c>
      <c r="J22" s="665">
        <v>1</v>
      </c>
      <c r="K22" s="665">
        <v>983</v>
      </c>
      <c r="L22" s="665">
        <v>0.50153061224489792</v>
      </c>
      <c r="M22" s="665">
        <v>983</v>
      </c>
      <c r="N22" s="665"/>
      <c r="O22" s="665"/>
      <c r="P22" s="678"/>
      <c r="Q22" s="666"/>
    </row>
    <row r="23" spans="1:17" ht="14.4" customHeight="1" x14ac:dyDescent="0.3">
      <c r="A23" s="661" t="s">
        <v>7767</v>
      </c>
      <c r="B23" s="662" t="s">
        <v>7662</v>
      </c>
      <c r="C23" s="662" t="s">
        <v>7663</v>
      </c>
      <c r="D23" s="662" t="s">
        <v>7664</v>
      </c>
      <c r="E23" s="662" t="s">
        <v>7665</v>
      </c>
      <c r="F23" s="665">
        <v>1</v>
      </c>
      <c r="G23" s="665">
        <v>34</v>
      </c>
      <c r="H23" s="665">
        <v>1</v>
      </c>
      <c r="I23" s="665">
        <v>34</v>
      </c>
      <c r="J23" s="665">
        <v>1</v>
      </c>
      <c r="K23" s="665">
        <v>35</v>
      </c>
      <c r="L23" s="665">
        <v>1.0294117647058822</v>
      </c>
      <c r="M23" s="665">
        <v>35</v>
      </c>
      <c r="N23" s="665"/>
      <c r="O23" s="665"/>
      <c r="P23" s="678"/>
      <c r="Q23" s="666"/>
    </row>
    <row r="24" spans="1:17" ht="14.4" customHeight="1" x14ac:dyDescent="0.3">
      <c r="A24" s="661" t="s">
        <v>7767</v>
      </c>
      <c r="B24" s="662" t="s">
        <v>7662</v>
      </c>
      <c r="C24" s="662" t="s">
        <v>7663</v>
      </c>
      <c r="D24" s="662" t="s">
        <v>7672</v>
      </c>
      <c r="E24" s="662" t="s">
        <v>7673</v>
      </c>
      <c r="F24" s="665"/>
      <c r="G24" s="665"/>
      <c r="H24" s="665"/>
      <c r="I24" s="665"/>
      <c r="J24" s="665">
        <v>1</v>
      </c>
      <c r="K24" s="665">
        <v>414</v>
      </c>
      <c r="L24" s="665"/>
      <c r="M24" s="665">
        <v>414</v>
      </c>
      <c r="N24" s="665"/>
      <c r="O24" s="665"/>
      <c r="P24" s="678"/>
      <c r="Q24" s="666"/>
    </row>
    <row r="25" spans="1:17" ht="14.4" customHeight="1" x14ac:dyDescent="0.3">
      <c r="A25" s="661" t="s">
        <v>7767</v>
      </c>
      <c r="B25" s="662" t="s">
        <v>7662</v>
      </c>
      <c r="C25" s="662" t="s">
        <v>7663</v>
      </c>
      <c r="D25" s="662" t="s">
        <v>7674</v>
      </c>
      <c r="E25" s="662" t="s">
        <v>7675</v>
      </c>
      <c r="F25" s="665">
        <v>2</v>
      </c>
      <c r="G25" s="665">
        <v>1960</v>
      </c>
      <c r="H25" s="665">
        <v>1</v>
      </c>
      <c r="I25" s="665">
        <v>980</v>
      </c>
      <c r="J25" s="665">
        <v>11</v>
      </c>
      <c r="K25" s="665">
        <v>10813</v>
      </c>
      <c r="L25" s="665">
        <v>5.5168367346938778</v>
      </c>
      <c r="M25" s="665">
        <v>983</v>
      </c>
      <c r="N25" s="665">
        <v>7</v>
      </c>
      <c r="O25" s="665">
        <v>6895</v>
      </c>
      <c r="P25" s="678">
        <v>3.5178571428571428</v>
      </c>
      <c r="Q25" s="666">
        <v>985</v>
      </c>
    </row>
    <row r="26" spans="1:17" ht="14.4" customHeight="1" x14ac:dyDescent="0.3">
      <c r="A26" s="661" t="s">
        <v>7767</v>
      </c>
      <c r="B26" s="662" t="s">
        <v>7662</v>
      </c>
      <c r="C26" s="662" t="s">
        <v>7663</v>
      </c>
      <c r="D26" s="662" t="s">
        <v>7692</v>
      </c>
      <c r="E26" s="662" t="s">
        <v>7693</v>
      </c>
      <c r="F26" s="665"/>
      <c r="G26" s="665"/>
      <c r="H26" s="665"/>
      <c r="I26" s="665"/>
      <c r="J26" s="665">
        <v>2</v>
      </c>
      <c r="K26" s="665">
        <v>3822</v>
      </c>
      <c r="L26" s="665"/>
      <c r="M26" s="665">
        <v>1911</v>
      </c>
      <c r="N26" s="665"/>
      <c r="O26" s="665"/>
      <c r="P26" s="678"/>
      <c r="Q26" s="666"/>
    </row>
    <row r="27" spans="1:17" ht="14.4" customHeight="1" x14ac:dyDescent="0.3">
      <c r="A27" s="661" t="s">
        <v>7767</v>
      </c>
      <c r="B27" s="662" t="s">
        <v>7662</v>
      </c>
      <c r="C27" s="662" t="s">
        <v>7663</v>
      </c>
      <c r="D27" s="662" t="s">
        <v>7698</v>
      </c>
      <c r="E27" s="662" t="s">
        <v>7699</v>
      </c>
      <c r="F27" s="665">
        <v>1</v>
      </c>
      <c r="G27" s="665">
        <v>163</v>
      </c>
      <c r="H27" s="665">
        <v>1</v>
      </c>
      <c r="I27" s="665">
        <v>163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7767</v>
      </c>
      <c r="B28" s="662" t="s">
        <v>7708</v>
      </c>
      <c r="C28" s="662" t="s">
        <v>7663</v>
      </c>
      <c r="D28" s="662" t="s">
        <v>7664</v>
      </c>
      <c r="E28" s="662" t="s">
        <v>7665</v>
      </c>
      <c r="F28" s="665"/>
      <c r="G28" s="665"/>
      <c r="H28" s="665"/>
      <c r="I28" s="665"/>
      <c r="J28" s="665">
        <v>2</v>
      </c>
      <c r="K28" s="665">
        <v>69</v>
      </c>
      <c r="L28" s="665"/>
      <c r="M28" s="665">
        <v>34.5</v>
      </c>
      <c r="N28" s="665"/>
      <c r="O28" s="665"/>
      <c r="P28" s="678"/>
      <c r="Q28" s="666"/>
    </row>
    <row r="29" spans="1:17" ht="14.4" customHeight="1" x14ac:dyDescent="0.3">
      <c r="A29" s="661" t="s">
        <v>7767</v>
      </c>
      <c r="B29" s="662" t="s">
        <v>7708</v>
      </c>
      <c r="C29" s="662" t="s">
        <v>7663</v>
      </c>
      <c r="D29" s="662" t="s">
        <v>7674</v>
      </c>
      <c r="E29" s="662" t="s">
        <v>7675</v>
      </c>
      <c r="F29" s="665">
        <v>3</v>
      </c>
      <c r="G29" s="665">
        <v>2940</v>
      </c>
      <c r="H29" s="665">
        <v>1</v>
      </c>
      <c r="I29" s="665">
        <v>980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7767</v>
      </c>
      <c r="B30" s="662" t="s">
        <v>7708</v>
      </c>
      <c r="C30" s="662" t="s">
        <v>7663</v>
      </c>
      <c r="D30" s="662" t="s">
        <v>7718</v>
      </c>
      <c r="E30" s="662" t="s">
        <v>7719</v>
      </c>
      <c r="F30" s="665"/>
      <c r="G30" s="665"/>
      <c r="H30" s="665"/>
      <c r="I30" s="665"/>
      <c r="J30" s="665"/>
      <c r="K30" s="665"/>
      <c r="L30" s="665"/>
      <c r="M30" s="665"/>
      <c r="N30" s="665">
        <v>1</v>
      </c>
      <c r="O30" s="665">
        <v>118</v>
      </c>
      <c r="P30" s="678"/>
      <c r="Q30" s="666">
        <v>118</v>
      </c>
    </row>
    <row r="31" spans="1:17" ht="14.4" customHeight="1" x14ac:dyDescent="0.3">
      <c r="A31" s="661" t="s">
        <v>7767</v>
      </c>
      <c r="B31" s="662" t="s">
        <v>7708</v>
      </c>
      <c r="C31" s="662" t="s">
        <v>7663</v>
      </c>
      <c r="D31" s="662" t="s">
        <v>7692</v>
      </c>
      <c r="E31" s="662" t="s">
        <v>7693</v>
      </c>
      <c r="F31" s="665">
        <v>1</v>
      </c>
      <c r="G31" s="665">
        <v>1906</v>
      </c>
      <c r="H31" s="665">
        <v>1</v>
      </c>
      <c r="I31" s="665">
        <v>1906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7767</v>
      </c>
      <c r="B32" s="662" t="s">
        <v>7708</v>
      </c>
      <c r="C32" s="662" t="s">
        <v>7663</v>
      </c>
      <c r="D32" s="662" t="s">
        <v>7736</v>
      </c>
      <c r="E32" s="662" t="s">
        <v>7737</v>
      </c>
      <c r="F32" s="665"/>
      <c r="G32" s="665"/>
      <c r="H32" s="665"/>
      <c r="I32" s="665"/>
      <c r="J32" s="665"/>
      <c r="K32" s="665"/>
      <c r="L32" s="665"/>
      <c r="M32" s="665"/>
      <c r="N32" s="665">
        <v>2</v>
      </c>
      <c r="O32" s="665">
        <v>698</v>
      </c>
      <c r="P32" s="678"/>
      <c r="Q32" s="666">
        <v>349</v>
      </c>
    </row>
    <row r="33" spans="1:17" ht="14.4" customHeight="1" x14ac:dyDescent="0.3">
      <c r="A33" s="661" t="s">
        <v>7768</v>
      </c>
      <c r="B33" s="662" t="s">
        <v>7662</v>
      </c>
      <c r="C33" s="662" t="s">
        <v>7663</v>
      </c>
      <c r="D33" s="662" t="s">
        <v>7674</v>
      </c>
      <c r="E33" s="662" t="s">
        <v>7675</v>
      </c>
      <c r="F33" s="665">
        <v>2</v>
      </c>
      <c r="G33" s="665">
        <v>1960</v>
      </c>
      <c r="H33" s="665">
        <v>1</v>
      </c>
      <c r="I33" s="665">
        <v>980</v>
      </c>
      <c r="J33" s="665">
        <v>3</v>
      </c>
      <c r="K33" s="665">
        <v>2946</v>
      </c>
      <c r="L33" s="665">
        <v>1.5030612244897958</v>
      </c>
      <c r="M33" s="665">
        <v>982</v>
      </c>
      <c r="N33" s="665">
        <v>2</v>
      </c>
      <c r="O33" s="665">
        <v>1970</v>
      </c>
      <c r="P33" s="678">
        <v>1.0051020408163265</v>
      </c>
      <c r="Q33" s="666">
        <v>985</v>
      </c>
    </row>
    <row r="34" spans="1:17" ht="14.4" customHeight="1" x14ac:dyDescent="0.3">
      <c r="A34" s="661" t="s">
        <v>7768</v>
      </c>
      <c r="B34" s="662" t="s">
        <v>7708</v>
      </c>
      <c r="C34" s="662" t="s">
        <v>7663</v>
      </c>
      <c r="D34" s="662" t="s">
        <v>7718</v>
      </c>
      <c r="E34" s="662" t="s">
        <v>7719</v>
      </c>
      <c r="F34" s="665"/>
      <c r="G34" s="665"/>
      <c r="H34" s="665"/>
      <c r="I34" s="665"/>
      <c r="J34" s="665">
        <v>5</v>
      </c>
      <c r="K34" s="665">
        <v>590</v>
      </c>
      <c r="L34" s="665"/>
      <c r="M34" s="665">
        <v>118</v>
      </c>
      <c r="N34" s="665"/>
      <c r="O34" s="665"/>
      <c r="P34" s="678"/>
      <c r="Q34" s="666"/>
    </row>
    <row r="35" spans="1:17" ht="14.4" customHeight="1" x14ac:dyDescent="0.3">
      <c r="A35" s="661" t="s">
        <v>7769</v>
      </c>
      <c r="B35" s="662" t="s">
        <v>7662</v>
      </c>
      <c r="C35" s="662" t="s">
        <v>7663</v>
      </c>
      <c r="D35" s="662" t="s">
        <v>7674</v>
      </c>
      <c r="E35" s="662" t="s">
        <v>7675</v>
      </c>
      <c r="F35" s="665">
        <v>1</v>
      </c>
      <c r="G35" s="665">
        <v>980</v>
      </c>
      <c r="H35" s="665">
        <v>1</v>
      </c>
      <c r="I35" s="665">
        <v>980</v>
      </c>
      <c r="J35" s="665">
        <v>2</v>
      </c>
      <c r="K35" s="665">
        <v>1966</v>
      </c>
      <c r="L35" s="665">
        <v>2.0061224489795917</v>
      </c>
      <c r="M35" s="665">
        <v>983</v>
      </c>
      <c r="N35" s="665">
        <v>2</v>
      </c>
      <c r="O35" s="665">
        <v>1970</v>
      </c>
      <c r="P35" s="678">
        <v>2.010204081632653</v>
      </c>
      <c r="Q35" s="666">
        <v>985</v>
      </c>
    </row>
    <row r="36" spans="1:17" ht="14.4" customHeight="1" x14ac:dyDescent="0.3">
      <c r="A36" s="661" t="s">
        <v>7769</v>
      </c>
      <c r="B36" s="662" t="s">
        <v>7708</v>
      </c>
      <c r="C36" s="662" t="s">
        <v>7663</v>
      </c>
      <c r="D36" s="662" t="s">
        <v>7674</v>
      </c>
      <c r="E36" s="662" t="s">
        <v>7675</v>
      </c>
      <c r="F36" s="665">
        <v>1</v>
      </c>
      <c r="G36" s="665">
        <v>980</v>
      </c>
      <c r="H36" s="665">
        <v>1</v>
      </c>
      <c r="I36" s="665">
        <v>980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7770</v>
      </c>
      <c r="B37" s="662" t="s">
        <v>7662</v>
      </c>
      <c r="C37" s="662" t="s">
        <v>7663</v>
      </c>
      <c r="D37" s="662" t="s">
        <v>7664</v>
      </c>
      <c r="E37" s="662" t="s">
        <v>7665</v>
      </c>
      <c r="F37" s="665">
        <v>1</v>
      </c>
      <c r="G37" s="665">
        <v>34</v>
      </c>
      <c r="H37" s="665">
        <v>1</v>
      </c>
      <c r="I37" s="665">
        <v>34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7770</v>
      </c>
      <c r="B38" s="662" t="s">
        <v>7662</v>
      </c>
      <c r="C38" s="662" t="s">
        <v>7663</v>
      </c>
      <c r="D38" s="662" t="s">
        <v>7674</v>
      </c>
      <c r="E38" s="662" t="s">
        <v>7675</v>
      </c>
      <c r="F38" s="665">
        <v>2</v>
      </c>
      <c r="G38" s="665">
        <v>1960</v>
      </c>
      <c r="H38" s="665">
        <v>1</v>
      </c>
      <c r="I38" s="665">
        <v>980</v>
      </c>
      <c r="J38" s="665">
        <v>1</v>
      </c>
      <c r="K38" s="665">
        <v>983</v>
      </c>
      <c r="L38" s="665">
        <v>0.50153061224489792</v>
      </c>
      <c r="M38" s="665">
        <v>983</v>
      </c>
      <c r="N38" s="665">
        <v>6</v>
      </c>
      <c r="O38" s="665">
        <v>5910</v>
      </c>
      <c r="P38" s="678">
        <v>3.0153061224489797</v>
      </c>
      <c r="Q38" s="666">
        <v>985</v>
      </c>
    </row>
    <row r="39" spans="1:17" ht="14.4" customHeight="1" x14ac:dyDescent="0.3">
      <c r="A39" s="661" t="s">
        <v>7771</v>
      </c>
      <c r="B39" s="662" t="s">
        <v>7662</v>
      </c>
      <c r="C39" s="662" t="s">
        <v>7663</v>
      </c>
      <c r="D39" s="662" t="s">
        <v>7664</v>
      </c>
      <c r="E39" s="662" t="s">
        <v>7665</v>
      </c>
      <c r="F39" s="665">
        <v>1</v>
      </c>
      <c r="G39" s="665">
        <v>34</v>
      </c>
      <c r="H39" s="665">
        <v>1</v>
      </c>
      <c r="I39" s="665">
        <v>34</v>
      </c>
      <c r="J39" s="665">
        <v>1</v>
      </c>
      <c r="K39" s="665">
        <v>35</v>
      </c>
      <c r="L39" s="665">
        <v>1.0294117647058822</v>
      </c>
      <c r="M39" s="665">
        <v>35</v>
      </c>
      <c r="N39" s="665"/>
      <c r="O39" s="665"/>
      <c r="P39" s="678"/>
      <c r="Q39" s="666"/>
    </row>
    <row r="40" spans="1:17" ht="14.4" customHeight="1" x14ac:dyDescent="0.3">
      <c r="A40" s="661" t="s">
        <v>7771</v>
      </c>
      <c r="B40" s="662" t="s">
        <v>7662</v>
      </c>
      <c r="C40" s="662" t="s">
        <v>7663</v>
      </c>
      <c r="D40" s="662" t="s">
        <v>7672</v>
      </c>
      <c r="E40" s="662" t="s">
        <v>7673</v>
      </c>
      <c r="F40" s="665">
        <v>3</v>
      </c>
      <c r="G40" s="665">
        <v>1233</v>
      </c>
      <c r="H40" s="665">
        <v>1</v>
      </c>
      <c r="I40" s="665">
        <v>411</v>
      </c>
      <c r="J40" s="665">
        <v>1</v>
      </c>
      <c r="K40" s="665">
        <v>414</v>
      </c>
      <c r="L40" s="665">
        <v>0.33576642335766421</v>
      </c>
      <c r="M40" s="665">
        <v>414</v>
      </c>
      <c r="N40" s="665">
        <v>3</v>
      </c>
      <c r="O40" s="665">
        <v>1245</v>
      </c>
      <c r="P40" s="678">
        <v>1.0097323600973236</v>
      </c>
      <c r="Q40" s="666">
        <v>415</v>
      </c>
    </row>
    <row r="41" spans="1:17" ht="14.4" customHeight="1" x14ac:dyDescent="0.3">
      <c r="A41" s="661" t="s">
        <v>7771</v>
      </c>
      <c r="B41" s="662" t="s">
        <v>7662</v>
      </c>
      <c r="C41" s="662" t="s">
        <v>7663</v>
      </c>
      <c r="D41" s="662" t="s">
        <v>7674</v>
      </c>
      <c r="E41" s="662" t="s">
        <v>7675</v>
      </c>
      <c r="F41" s="665">
        <v>21</v>
      </c>
      <c r="G41" s="665">
        <v>20580</v>
      </c>
      <c r="H41" s="665">
        <v>1</v>
      </c>
      <c r="I41" s="665">
        <v>980</v>
      </c>
      <c r="J41" s="665">
        <v>30</v>
      </c>
      <c r="K41" s="665">
        <v>25549</v>
      </c>
      <c r="L41" s="665">
        <v>1.2414480077745385</v>
      </c>
      <c r="M41" s="665">
        <v>851.63333333333333</v>
      </c>
      <c r="N41" s="665">
        <v>31</v>
      </c>
      <c r="O41" s="665">
        <v>30535</v>
      </c>
      <c r="P41" s="678">
        <v>1.4837220602526724</v>
      </c>
      <c r="Q41" s="666">
        <v>985</v>
      </c>
    </row>
    <row r="42" spans="1:17" ht="14.4" customHeight="1" x14ac:dyDescent="0.3">
      <c r="A42" s="661" t="s">
        <v>7771</v>
      </c>
      <c r="B42" s="662" t="s">
        <v>7662</v>
      </c>
      <c r="C42" s="662" t="s">
        <v>7663</v>
      </c>
      <c r="D42" s="662" t="s">
        <v>7692</v>
      </c>
      <c r="E42" s="662" t="s">
        <v>7693</v>
      </c>
      <c r="F42" s="665">
        <v>5</v>
      </c>
      <c r="G42" s="665">
        <v>9530</v>
      </c>
      <c r="H42" s="665">
        <v>1</v>
      </c>
      <c r="I42" s="665">
        <v>1906</v>
      </c>
      <c r="J42" s="665">
        <v>5</v>
      </c>
      <c r="K42" s="665">
        <v>9550</v>
      </c>
      <c r="L42" s="665">
        <v>1.0020986358866737</v>
      </c>
      <c r="M42" s="665">
        <v>1910</v>
      </c>
      <c r="N42" s="665">
        <v>6</v>
      </c>
      <c r="O42" s="665">
        <v>11472</v>
      </c>
      <c r="P42" s="678">
        <v>1.2037775445960126</v>
      </c>
      <c r="Q42" s="666">
        <v>1912</v>
      </c>
    </row>
    <row r="43" spans="1:17" ht="14.4" customHeight="1" x14ac:dyDescent="0.3">
      <c r="A43" s="661" t="s">
        <v>7771</v>
      </c>
      <c r="B43" s="662" t="s">
        <v>7708</v>
      </c>
      <c r="C43" s="662" t="s">
        <v>7663</v>
      </c>
      <c r="D43" s="662" t="s">
        <v>7674</v>
      </c>
      <c r="E43" s="662" t="s">
        <v>7675</v>
      </c>
      <c r="F43" s="665">
        <v>6</v>
      </c>
      <c r="G43" s="665">
        <v>5880</v>
      </c>
      <c r="H43" s="665">
        <v>1</v>
      </c>
      <c r="I43" s="665">
        <v>980</v>
      </c>
      <c r="J43" s="665">
        <v>1</v>
      </c>
      <c r="K43" s="665">
        <v>980</v>
      </c>
      <c r="L43" s="665">
        <v>0.16666666666666666</v>
      </c>
      <c r="M43" s="665">
        <v>980</v>
      </c>
      <c r="N43" s="665"/>
      <c r="O43" s="665"/>
      <c r="P43" s="678"/>
      <c r="Q43" s="666"/>
    </row>
    <row r="44" spans="1:17" ht="14.4" customHeight="1" x14ac:dyDescent="0.3">
      <c r="A44" s="661" t="s">
        <v>7771</v>
      </c>
      <c r="B44" s="662" t="s">
        <v>7708</v>
      </c>
      <c r="C44" s="662" t="s">
        <v>7663</v>
      </c>
      <c r="D44" s="662" t="s">
        <v>7763</v>
      </c>
      <c r="E44" s="662" t="s">
        <v>7764</v>
      </c>
      <c r="F44" s="665">
        <v>1</v>
      </c>
      <c r="G44" s="665">
        <v>232</v>
      </c>
      <c r="H44" s="665">
        <v>1</v>
      </c>
      <c r="I44" s="665">
        <v>232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7771</v>
      </c>
      <c r="B45" s="662" t="s">
        <v>7708</v>
      </c>
      <c r="C45" s="662" t="s">
        <v>7663</v>
      </c>
      <c r="D45" s="662" t="s">
        <v>7718</v>
      </c>
      <c r="E45" s="662" t="s">
        <v>7719</v>
      </c>
      <c r="F45" s="665"/>
      <c r="G45" s="665"/>
      <c r="H45" s="665"/>
      <c r="I45" s="665"/>
      <c r="J45" s="665">
        <v>3</v>
      </c>
      <c r="K45" s="665">
        <v>354</v>
      </c>
      <c r="L45" s="665"/>
      <c r="M45" s="665">
        <v>118</v>
      </c>
      <c r="N45" s="665">
        <v>2</v>
      </c>
      <c r="O45" s="665">
        <v>236</v>
      </c>
      <c r="P45" s="678"/>
      <c r="Q45" s="666">
        <v>118</v>
      </c>
    </row>
    <row r="46" spans="1:17" ht="14.4" customHeight="1" x14ac:dyDescent="0.3">
      <c r="A46" s="661" t="s">
        <v>7771</v>
      </c>
      <c r="B46" s="662" t="s">
        <v>7708</v>
      </c>
      <c r="C46" s="662" t="s">
        <v>7663</v>
      </c>
      <c r="D46" s="662" t="s">
        <v>7692</v>
      </c>
      <c r="E46" s="662" t="s">
        <v>7693</v>
      </c>
      <c r="F46" s="665">
        <v>1</v>
      </c>
      <c r="G46" s="665">
        <v>1906</v>
      </c>
      <c r="H46" s="665">
        <v>1</v>
      </c>
      <c r="I46" s="665">
        <v>1906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7771</v>
      </c>
      <c r="B47" s="662" t="s">
        <v>7708</v>
      </c>
      <c r="C47" s="662" t="s">
        <v>7663</v>
      </c>
      <c r="D47" s="662" t="s">
        <v>7694</v>
      </c>
      <c r="E47" s="662" t="s">
        <v>7695</v>
      </c>
      <c r="F47" s="665">
        <v>1</v>
      </c>
      <c r="G47" s="665">
        <v>327</v>
      </c>
      <c r="H47" s="665">
        <v>1</v>
      </c>
      <c r="I47" s="665">
        <v>327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7771</v>
      </c>
      <c r="B48" s="662" t="s">
        <v>7708</v>
      </c>
      <c r="C48" s="662" t="s">
        <v>7663</v>
      </c>
      <c r="D48" s="662" t="s">
        <v>7738</v>
      </c>
      <c r="E48" s="662" t="s">
        <v>7739</v>
      </c>
      <c r="F48" s="665">
        <v>1</v>
      </c>
      <c r="G48" s="665">
        <v>232</v>
      </c>
      <c r="H48" s="665">
        <v>1</v>
      </c>
      <c r="I48" s="665">
        <v>232</v>
      </c>
      <c r="J48" s="665">
        <v>2</v>
      </c>
      <c r="K48" s="665">
        <v>466</v>
      </c>
      <c r="L48" s="665">
        <v>2.0086206896551726</v>
      </c>
      <c r="M48" s="665">
        <v>233</v>
      </c>
      <c r="N48" s="665">
        <v>2</v>
      </c>
      <c r="O48" s="665">
        <v>470</v>
      </c>
      <c r="P48" s="678">
        <v>2.0258620689655173</v>
      </c>
      <c r="Q48" s="666">
        <v>235</v>
      </c>
    </row>
    <row r="49" spans="1:17" ht="14.4" customHeight="1" x14ac:dyDescent="0.3">
      <c r="A49" s="661" t="s">
        <v>7772</v>
      </c>
      <c r="B49" s="662" t="s">
        <v>7662</v>
      </c>
      <c r="C49" s="662" t="s">
        <v>7663</v>
      </c>
      <c r="D49" s="662" t="s">
        <v>7664</v>
      </c>
      <c r="E49" s="662" t="s">
        <v>7665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35</v>
      </c>
      <c r="P49" s="678"/>
      <c r="Q49" s="666">
        <v>35</v>
      </c>
    </row>
    <row r="50" spans="1:17" ht="14.4" customHeight="1" x14ac:dyDescent="0.3">
      <c r="A50" s="661" t="s">
        <v>7772</v>
      </c>
      <c r="B50" s="662" t="s">
        <v>7662</v>
      </c>
      <c r="C50" s="662" t="s">
        <v>7663</v>
      </c>
      <c r="D50" s="662" t="s">
        <v>7674</v>
      </c>
      <c r="E50" s="662" t="s">
        <v>7675</v>
      </c>
      <c r="F50" s="665">
        <v>2</v>
      </c>
      <c r="G50" s="665">
        <v>1960</v>
      </c>
      <c r="H50" s="665">
        <v>1</v>
      </c>
      <c r="I50" s="665">
        <v>980</v>
      </c>
      <c r="J50" s="665">
        <v>2</v>
      </c>
      <c r="K50" s="665">
        <v>1966</v>
      </c>
      <c r="L50" s="665">
        <v>1.0030612244897958</v>
      </c>
      <c r="M50" s="665">
        <v>983</v>
      </c>
      <c r="N50" s="665">
        <v>6</v>
      </c>
      <c r="O50" s="665">
        <v>5910</v>
      </c>
      <c r="P50" s="678">
        <v>3.0153061224489797</v>
      </c>
      <c r="Q50" s="666">
        <v>985</v>
      </c>
    </row>
    <row r="51" spans="1:17" ht="14.4" customHeight="1" x14ac:dyDescent="0.3">
      <c r="A51" s="661" t="s">
        <v>7772</v>
      </c>
      <c r="B51" s="662" t="s">
        <v>7708</v>
      </c>
      <c r="C51" s="662" t="s">
        <v>7663</v>
      </c>
      <c r="D51" s="662" t="s">
        <v>7722</v>
      </c>
      <c r="E51" s="662" t="s">
        <v>7723</v>
      </c>
      <c r="F51" s="665">
        <v>1</v>
      </c>
      <c r="G51" s="665">
        <v>327</v>
      </c>
      <c r="H51" s="665">
        <v>1</v>
      </c>
      <c r="I51" s="665">
        <v>327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7772</v>
      </c>
      <c r="B52" s="662" t="s">
        <v>7708</v>
      </c>
      <c r="C52" s="662" t="s">
        <v>7663</v>
      </c>
      <c r="D52" s="662" t="s">
        <v>7684</v>
      </c>
      <c r="E52" s="662" t="s">
        <v>7685</v>
      </c>
      <c r="F52" s="665">
        <v>1</v>
      </c>
      <c r="G52" s="665">
        <v>0</v>
      </c>
      <c r="H52" s="665"/>
      <c r="I52" s="665">
        <v>0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7773</v>
      </c>
      <c r="B53" s="662" t="s">
        <v>7662</v>
      </c>
      <c r="C53" s="662" t="s">
        <v>7663</v>
      </c>
      <c r="D53" s="662" t="s">
        <v>7674</v>
      </c>
      <c r="E53" s="662" t="s">
        <v>7675</v>
      </c>
      <c r="F53" s="665"/>
      <c r="G53" s="665"/>
      <c r="H53" s="665"/>
      <c r="I53" s="665"/>
      <c r="J53" s="665">
        <v>1</v>
      </c>
      <c r="K53" s="665">
        <v>983</v>
      </c>
      <c r="L53" s="665"/>
      <c r="M53" s="665">
        <v>983</v>
      </c>
      <c r="N53" s="665">
        <v>1</v>
      </c>
      <c r="O53" s="665">
        <v>985</v>
      </c>
      <c r="P53" s="678"/>
      <c r="Q53" s="666">
        <v>985</v>
      </c>
    </row>
    <row r="54" spans="1:17" ht="14.4" customHeight="1" x14ac:dyDescent="0.3">
      <c r="A54" s="661" t="s">
        <v>7773</v>
      </c>
      <c r="B54" s="662" t="s">
        <v>7662</v>
      </c>
      <c r="C54" s="662" t="s">
        <v>7663</v>
      </c>
      <c r="D54" s="662" t="s">
        <v>7684</v>
      </c>
      <c r="E54" s="662" t="s">
        <v>7685</v>
      </c>
      <c r="F54" s="665">
        <v>1</v>
      </c>
      <c r="G54" s="665">
        <v>0</v>
      </c>
      <c r="H54" s="665"/>
      <c r="I54" s="665">
        <v>0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7773</v>
      </c>
      <c r="B55" s="662" t="s">
        <v>7708</v>
      </c>
      <c r="C55" s="662" t="s">
        <v>7663</v>
      </c>
      <c r="D55" s="662" t="s">
        <v>7674</v>
      </c>
      <c r="E55" s="662" t="s">
        <v>7675</v>
      </c>
      <c r="F55" s="665">
        <v>1</v>
      </c>
      <c r="G55" s="665">
        <v>980</v>
      </c>
      <c r="H55" s="665">
        <v>1</v>
      </c>
      <c r="I55" s="665">
        <v>980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7773</v>
      </c>
      <c r="B56" s="662" t="s">
        <v>7708</v>
      </c>
      <c r="C56" s="662" t="s">
        <v>7663</v>
      </c>
      <c r="D56" s="662" t="s">
        <v>7698</v>
      </c>
      <c r="E56" s="662" t="s">
        <v>7699</v>
      </c>
      <c r="F56" s="665">
        <v>1</v>
      </c>
      <c r="G56" s="665">
        <v>163</v>
      </c>
      <c r="H56" s="665">
        <v>1</v>
      </c>
      <c r="I56" s="665">
        <v>163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7774</v>
      </c>
      <c r="B57" s="662" t="s">
        <v>7662</v>
      </c>
      <c r="C57" s="662" t="s">
        <v>7663</v>
      </c>
      <c r="D57" s="662" t="s">
        <v>7664</v>
      </c>
      <c r="E57" s="662" t="s">
        <v>7665</v>
      </c>
      <c r="F57" s="665"/>
      <c r="G57" s="665"/>
      <c r="H57" s="665"/>
      <c r="I57" s="665"/>
      <c r="J57" s="665">
        <v>1</v>
      </c>
      <c r="K57" s="665">
        <v>35</v>
      </c>
      <c r="L57" s="665"/>
      <c r="M57" s="665">
        <v>35</v>
      </c>
      <c r="N57" s="665"/>
      <c r="O57" s="665"/>
      <c r="P57" s="678"/>
      <c r="Q57" s="666"/>
    </row>
    <row r="58" spans="1:17" ht="14.4" customHeight="1" x14ac:dyDescent="0.3">
      <c r="A58" s="661" t="s">
        <v>7774</v>
      </c>
      <c r="B58" s="662" t="s">
        <v>7662</v>
      </c>
      <c r="C58" s="662" t="s">
        <v>7663</v>
      </c>
      <c r="D58" s="662" t="s">
        <v>7674</v>
      </c>
      <c r="E58" s="662" t="s">
        <v>7675</v>
      </c>
      <c r="F58" s="665">
        <v>2</v>
      </c>
      <c r="G58" s="665">
        <v>1960</v>
      </c>
      <c r="H58" s="665">
        <v>1</v>
      </c>
      <c r="I58" s="665">
        <v>980</v>
      </c>
      <c r="J58" s="665">
        <v>1</v>
      </c>
      <c r="K58" s="665">
        <v>983</v>
      </c>
      <c r="L58" s="665">
        <v>0.50153061224489792</v>
      </c>
      <c r="M58" s="665">
        <v>983</v>
      </c>
      <c r="N58" s="665">
        <v>2</v>
      </c>
      <c r="O58" s="665">
        <v>1970</v>
      </c>
      <c r="P58" s="678">
        <v>1.0051020408163265</v>
      </c>
      <c r="Q58" s="666">
        <v>985</v>
      </c>
    </row>
    <row r="59" spans="1:17" ht="14.4" customHeight="1" x14ac:dyDescent="0.3">
      <c r="A59" s="661" t="s">
        <v>7774</v>
      </c>
      <c r="B59" s="662" t="s">
        <v>7708</v>
      </c>
      <c r="C59" s="662" t="s">
        <v>7663</v>
      </c>
      <c r="D59" s="662" t="s">
        <v>7718</v>
      </c>
      <c r="E59" s="662" t="s">
        <v>7719</v>
      </c>
      <c r="F59" s="665"/>
      <c r="G59" s="665"/>
      <c r="H59" s="665"/>
      <c r="I59" s="665"/>
      <c r="J59" s="665"/>
      <c r="K59" s="665"/>
      <c r="L59" s="665"/>
      <c r="M59" s="665"/>
      <c r="N59" s="665">
        <v>2</v>
      </c>
      <c r="O59" s="665">
        <v>236</v>
      </c>
      <c r="P59" s="678"/>
      <c r="Q59" s="666">
        <v>118</v>
      </c>
    </row>
    <row r="60" spans="1:17" ht="14.4" customHeight="1" x14ac:dyDescent="0.3">
      <c r="A60" s="661" t="s">
        <v>7775</v>
      </c>
      <c r="B60" s="662" t="s">
        <v>7662</v>
      </c>
      <c r="C60" s="662" t="s">
        <v>7663</v>
      </c>
      <c r="D60" s="662" t="s">
        <v>7664</v>
      </c>
      <c r="E60" s="662" t="s">
        <v>7665</v>
      </c>
      <c r="F60" s="665"/>
      <c r="G60" s="665"/>
      <c r="H60" s="665"/>
      <c r="I60" s="665"/>
      <c r="J60" s="665">
        <v>1</v>
      </c>
      <c r="K60" s="665">
        <v>35</v>
      </c>
      <c r="L60" s="665"/>
      <c r="M60" s="665">
        <v>35</v>
      </c>
      <c r="N60" s="665">
        <v>1</v>
      </c>
      <c r="O60" s="665">
        <v>35</v>
      </c>
      <c r="P60" s="678"/>
      <c r="Q60" s="666">
        <v>35</v>
      </c>
    </row>
    <row r="61" spans="1:17" ht="14.4" customHeight="1" x14ac:dyDescent="0.3">
      <c r="A61" s="661" t="s">
        <v>7776</v>
      </c>
      <c r="B61" s="662" t="s">
        <v>7662</v>
      </c>
      <c r="C61" s="662" t="s">
        <v>7663</v>
      </c>
      <c r="D61" s="662" t="s">
        <v>7674</v>
      </c>
      <c r="E61" s="662" t="s">
        <v>7675</v>
      </c>
      <c r="F61" s="665"/>
      <c r="G61" s="665"/>
      <c r="H61" s="665"/>
      <c r="I61" s="665"/>
      <c r="J61" s="665">
        <v>1</v>
      </c>
      <c r="K61" s="665">
        <v>983</v>
      </c>
      <c r="L61" s="665"/>
      <c r="M61" s="665">
        <v>983</v>
      </c>
      <c r="N61" s="665"/>
      <c r="O61" s="665"/>
      <c r="P61" s="678"/>
      <c r="Q61" s="666"/>
    </row>
    <row r="62" spans="1:17" ht="14.4" customHeight="1" x14ac:dyDescent="0.3">
      <c r="A62" s="661" t="s">
        <v>7777</v>
      </c>
      <c r="B62" s="662" t="s">
        <v>7662</v>
      </c>
      <c r="C62" s="662" t="s">
        <v>7663</v>
      </c>
      <c r="D62" s="662" t="s">
        <v>7672</v>
      </c>
      <c r="E62" s="662" t="s">
        <v>7673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415</v>
      </c>
      <c r="P62" s="678"/>
      <c r="Q62" s="666">
        <v>415</v>
      </c>
    </row>
    <row r="63" spans="1:17" ht="14.4" customHeight="1" x14ac:dyDescent="0.3">
      <c r="A63" s="661" t="s">
        <v>7777</v>
      </c>
      <c r="B63" s="662" t="s">
        <v>7662</v>
      </c>
      <c r="C63" s="662" t="s">
        <v>7663</v>
      </c>
      <c r="D63" s="662" t="s">
        <v>7674</v>
      </c>
      <c r="E63" s="662" t="s">
        <v>7675</v>
      </c>
      <c r="F63" s="665">
        <v>2</v>
      </c>
      <c r="G63" s="665">
        <v>1960</v>
      </c>
      <c r="H63" s="665">
        <v>1</v>
      </c>
      <c r="I63" s="665">
        <v>980</v>
      </c>
      <c r="J63" s="665">
        <v>4</v>
      </c>
      <c r="K63" s="665">
        <v>3929</v>
      </c>
      <c r="L63" s="665">
        <v>2.004591836734694</v>
      </c>
      <c r="M63" s="665">
        <v>982.25</v>
      </c>
      <c r="N63" s="665">
        <v>2</v>
      </c>
      <c r="O63" s="665">
        <v>1970</v>
      </c>
      <c r="P63" s="678">
        <v>1.0051020408163265</v>
      </c>
      <c r="Q63" s="666">
        <v>985</v>
      </c>
    </row>
    <row r="64" spans="1:17" ht="14.4" customHeight="1" x14ac:dyDescent="0.3">
      <c r="A64" s="661" t="s">
        <v>7777</v>
      </c>
      <c r="B64" s="662" t="s">
        <v>7662</v>
      </c>
      <c r="C64" s="662" t="s">
        <v>7663</v>
      </c>
      <c r="D64" s="662" t="s">
        <v>7684</v>
      </c>
      <c r="E64" s="662" t="s">
        <v>7685</v>
      </c>
      <c r="F64" s="665"/>
      <c r="G64" s="665"/>
      <c r="H64" s="665"/>
      <c r="I64" s="665"/>
      <c r="J64" s="665">
        <v>1</v>
      </c>
      <c r="K64" s="665">
        <v>0</v>
      </c>
      <c r="L64" s="665"/>
      <c r="M64" s="665">
        <v>0</v>
      </c>
      <c r="N64" s="665"/>
      <c r="O64" s="665"/>
      <c r="P64" s="678"/>
      <c r="Q64" s="666"/>
    </row>
    <row r="65" spans="1:17" ht="14.4" customHeight="1" x14ac:dyDescent="0.3">
      <c r="A65" s="661" t="s">
        <v>7777</v>
      </c>
      <c r="B65" s="662" t="s">
        <v>7662</v>
      </c>
      <c r="C65" s="662" t="s">
        <v>7663</v>
      </c>
      <c r="D65" s="662" t="s">
        <v>7692</v>
      </c>
      <c r="E65" s="662" t="s">
        <v>7693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1912</v>
      </c>
      <c r="P65" s="678"/>
      <c r="Q65" s="666">
        <v>1912</v>
      </c>
    </row>
    <row r="66" spans="1:17" ht="14.4" customHeight="1" x14ac:dyDescent="0.3">
      <c r="A66" s="661" t="s">
        <v>7777</v>
      </c>
      <c r="B66" s="662" t="s">
        <v>7662</v>
      </c>
      <c r="C66" s="662" t="s">
        <v>7663</v>
      </c>
      <c r="D66" s="662" t="s">
        <v>7694</v>
      </c>
      <c r="E66" s="662" t="s">
        <v>7695</v>
      </c>
      <c r="F66" s="665"/>
      <c r="G66" s="665"/>
      <c r="H66" s="665"/>
      <c r="I66" s="665"/>
      <c r="J66" s="665">
        <v>1</v>
      </c>
      <c r="K66" s="665">
        <v>327</v>
      </c>
      <c r="L66" s="665"/>
      <c r="M66" s="665">
        <v>327</v>
      </c>
      <c r="N66" s="665">
        <v>1</v>
      </c>
      <c r="O66" s="665">
        <v>331</v>
      </c>
      <c r="P66" s="678"/>
      <c r="Q66" s="666">
        <v>331</v>
      </c>
    </row>
    <row r="67" spans="1:17" ht="14.4" customHeight="1" x14ac:dyDescent="0.3">
      <c r="A67" s="661" t="s">
        <v>7777</v>
      </c>
      <c r="B67" s="662" t="s">
        <v>7708</v>
      </c>
      <c r="C67" s="662" t="s">
        <v>7663</v>
      </c>
      <c r="D67" s="662" t="s">
        <v>7664</v>
      </c>
      <c r="E67" s="662" t="s">
        <v>7665</v>
      </c>
      <c r="F67" s="665"/>
      <c r="G67" s="665"/>
      <c r="H67" s="665"/>
      <c r="I67" s="665"/>
      <c r="J67" s="665">
        <v>1</v>
      </c>
      <c r="K67" s="665">
        <v>35</v>
      </c>
      <c r="L67" s="665"/>
      <c r="M67" s="665">
        <v>35</v>
      </c>
      <c r="N67" s="665"/>
      <c r="O67" s="665"/>
      <c r="P67" s="678"/>
      <c r="Q67" s="666"/>
    </row>
    <row r="68" spans="1:17" ht="14.4" customHeight="1" x14ac:dyDescent="0.3">
      <c r="A68" s="661" t="s">
        <v>7777</v>
      </c>
      <c r="B68" s="662" t="s">
        <v>7708</v>
      </c>
      <c r="C68" s="662" t="s">
        <v>7663</v>
      </c>
      <c r="D68" s="662" t="s">
        <v>7674</v>
      </c>
      <c r="E68" s="662" t="s">
        <v>7675</v>
      </c>
      <c r="F68" s="665">
        <v>3</v>
      </c>
      <c r="G68" s="665">
        <v>2940</v>
      </c>
      <c r="H68" s="665">
        <v>1</v>
      </c>
      <c r="I68" s="665">
        <v>980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7778</v>
      </c>
      <c r="B69" s="662" t="s">
        <v>7662</v>
      </c>
      <c r="C69" s="662" t="s">
        <v>7663</v>
      </c>
      <c r="D69" s="662" t="s">
        <v>7664</v>
      </c>
      <c r="E69" s="662" t="s">
        <v>7665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35</v>
      </c>
      <c r="P69" s="678"/>
      <c r="Q69" s="666">
        <v>35</v>
      </c>
    </row>
    <row r="70" spans="1:17" ht="14.4" customHeight="1" x14ac:dyDescent="0.3">
      <c r="A70" s="661" t="s">
        <v>7778</v>
      </c>
      <c r="B70" s="662" t="s">
        <v>7662</v>
      </c>
      <c r="C70" s="662" t="s">
        <v>7663</v>
      </c>
      <c r="D70" s="662" t="s">
        <v>7674</v>
      </c>
      <c r="E70" s="662" t="s">
        <v>7675</v>
      </c>
      <c r="F70" s="665"/>
      <c r="G70" s="665"/>
      <c r="H70" s="665"/>
      <c r="I70" s="665"/>
      <c r="J70" s="665">
        <v>2</v>
      </c>
      <c r="K70" s="665">
        <v>1966</v>
      </c>
      <c r="L70" s="665"/>
      <c r="M70" s="665">
        <v>983</v>
      </c>
      <c r="N70" s="665">
        <v>15</v>
      </c>
      <c r="O70" s="665">
        <v>14775</v>
      </c>
      <c r="P70" s="678"/>
      <c r="Q70" s="666">
        <v>985</v>
      </c>
    </row>
    <row r="71" spans="1:17" ht="14.4" customHeight="1" x14ac:dyDescent="0.3">
      <c r="A71" s="661" t="s">
        <v>7778</v>
      </c>
      <c r="B71" s="662" t="s">
        <v>7662</v>
      </c>
      <c r="C71" s="662" t="s">
        <v>7663</v>
      </c>
      <c r="D71" s="662" t="s">
        <v>7692</v>
      </c>
      <c r="E71" s="662" t="s">
        <v>7693</v>
      </c>
      <c r="F71" s="665"/>
      <c r="G71" s="665"/>
      <c r="H71" s="665"/>
      <c r="I71" s="665"/>
      <c r="J71" s="665">
        <v>1</v>
      </c>
      <c r="K71" s="665">
        <v>1911</v>
      </c>
      <c r="L71" s="665"/>
      <c r="M71" s="665">
        <v>1911</v>
      </c>
      <c r="N71" s="665">
        <v>11</v>
      </c>
      <c r="O71" s="665">
        <v>21032</v>
      </c>
      <c r="P71" s="678"/>
      <c r="Q71" s="666">
        <v>1912</v>
      </c>
    </row>
    <row r="72" spans="1:17" ht="14.4" customHeight="1" x14ac:dyDescent="0.3">
      <c r="A72" s="661" t="s">
        <v>7778</v>
      </c>
      <c r="B72" s="662" t="s">
        <v>7662</v>
      </c>
      <c r="C72" s="662" t="s">
        <v>7663</v>
      </c>
      <c r="D72" s="662" t="s">
        <v>7698</v>
      </c>
      <c r="E72" s="662" t="s">
        <v>7699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165</v>
      </c>
      <c r="P72" s="678"/>
      <c r="Q72" s="666">
        <v>165</v>
      </c>
    </row>
    <row r="73" spans="1:17" ht="14.4" customHeight="1" x14ac:dyDescent="0.3">
      <c r="A73" s="661" t="s">
        <v>7778</v>
      </c>
      <c r="B73" s="662" t="s">
        <v>7708</v>
      </c>
      <c r="C73" s="662" t="s">
        <v>7663</v>
      </c>
      <c r="D73" s="662" t="s">
        <v>7664</v>
      </c>
      <c r="E73" s="662" t="s">
        <v>7665</v>
      </c>
      <c r="F73" s="665">
        <v>1</v>
      </c>
      <c r="G73" s="665">
        <v>34</v>
      </c>
      <c r="H73" s="665">
        <v>1</v>
      </c>
      <c r="I73" s="665">
        <v>34</v>
      </c>
      <c r="J73" s="665"/>
      <c r="K73" s="665"/>
      <c r="L73" s="665"/>
      <c r="M73" s="665"/>
      <c r="N73" s="665">
        <v>1</v>
      </c>
      <c r="O73" s="665">
        <v>35</v>
      </c>
      <c r="P73" s="678">
        <v>1.0294117647058822</v>
      </c>
      <c r="Q73" s="666">
        <v>35</v>
      </c>
    </row>
    <row r="74" spans="1:17" ht="14.4" customHeight="1" x14ac:dyDescent="0.3">
      <c r="A74" s="661" t="s">
        <v>7778</v>
      </c>
      <c r="B74" s="662" t="s">
        <v>7708</v>
      </c>
      <c r="C74" s="662" t="s">
        <v>7663</v>
      </c>
      <c r="D74" s="662" t="s">
        <v>7674</v>
      </c>
      <c r="E74" s="662" t="s">
        <v>7675</v>
      </c>
      <c r="F74" s="665">
        <v>1</v>
      </c>
      <c r="G74" s="665">
        <v>980</v>
      </c>
      <c r="H74" s="665">
        <v>1</v>
      </c>
      <c r="I74" s="665">
        <v>980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7779</v>
      </c>
      <c r="B75" s="662" t="s">
        <v>7662</v>
      </c>
      <c r="C75" s="662" t="s">
        <v>7663</v>
      </c>
      <c r="D75" s="662" t="s">
        <v>7674</v>
      </c>
      <c r="E75" s="662" t="s">
        <v>7675</v>
      </c>
      <c r="F75" s="665">
        <v>1</v>
      </c>
      <c r="G75" s="665">
        <v>980</v>
      </c>
      <c r="H75" s="665">
        <v>1</v>
      </c>
      <c r="I75" s="665">
        <v>980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7779</v>
      </c>
      <c r="B76" s="662" t="s">
        <v>7662</v>
      </c>
      <c r="C76" s="662" t="s">
        <v>7663</v>
      </c>
      <c r="D76" s="662" t="s">
        <v>7694</v>
      </c>
      <c r="E76" s="662" t="s">
        <v>7695</v>
      </c>
      <c r="F76" s="665">
        <v>1</v>
      </c>
      <c r="G76" s="665">
        <v>327</v>
      </c>
      <c r="H76" s="665">
        <v>1</v>
      </c>
      <c r="I76" s="665">
        <v>327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7779</v>
      </c>
      <c r="B77" s="662" t="s">
        <v>7708</v>
      </c>
      <c r="C77" s="662" t="s">
        <v>7663</v>
      </c>
      <c r="D77" s="662" t="s">
        <v>7674</v>
      </c>
      <c r="E77" s="662" t="s">
        <v>7675</v>
      </c>
      <c r="F77" s="665">
        <v>1</v>
      </c>
      <c r="G77" s="665">
        <v>980</v>
      </c>
      <c r="H77" s="665">
        <v>1</v>
      </c>
      <c r="I77" s="665">
        <v>980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7780</v>
      </c>
      <c r="B78" s="662" t="s">
        <v>7662</v>
      </c>
      <c r="C78" s="662" t="s">
        <v>7663</v>
      </c>
      <c r="D78" s="662" t="s">
        <v>7674</v>
      </c>
      <c r="E78" s="662" t="s">
        <v>7675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985</v>
      </c>
      <c r="P78" s="678"/>
      <c r="Q78" s="666">
        <v>985</v>
      </c>
    </row>
    <row r="79" spans="1:17" ht="14.4" customHeight="1" x14ac:dyDescent="0.3">
      <c r="A79" s="661" t="s">
        <v>7781</v>
      </c>
      <c r="B79" s="662" t="s">
        <v>7662</v>
      </c>
      <c r="C79" s="662" t="s">
        <v>7663</v>
      </c>
      <c r="D79" s="662" t="s">
        <v>7670</v>
      </c>
      <c r="E79" s="662" t="s">
        <v>7671</v>
      </c>
      <c r="F79" s="665"/>
      <c r="G79" s="665"/>
      <c r="H79" s="665"/>
      <c r="I79" s="665"/>
      <c r="J79" s="665">
        <v>1</v>
      </c>
      <c r="K79" s="665">
        <v>946</v>
      </c>
      <c r="L79" s="665"/>
      <c r="M79" s="665">
        <v>946</v>
      </c>
      <c r="N79" s="665"/>
      <c r="O79" s="665"/>
      <c r="P79" s="678"/>
      <c r="Q79" s="666"/>
    </row>
    <row r="80" spans="1:17" ht="14.4" customHeight="1" x14ac:dyDescent="0.3">
      <c r="A80" s="661" t="s">
        <v>7781</v>
      </c>
      <c r="B80" s="662" t="s">
        <v>7662</v>
      </c>
      <c r="C80" s="662" t="s">
        <v>7663</v>
      </c>
      <c r="D80" s="662" t="s">
        <v>7674</v>
      </c>
      <c r="E80" s="662" t="s">
        <v>7675</v>
      </c>
      <c r="F80" s="665">
        <v>1</v>
      </c>
      <c r="G80" s="665">
        <v>980</v>
      </c>
      <c r="H80" s="665">
        <v>1</v>
      </c>
      <c r="I80" s="665">
        <v>980</v>
      </c>
      <c r="J80" s="665">
        <v>1</v>
      </c>
      <c r="K80" s="665">
        <v>983</v>
      </c>
      <c r="L80" s="665">
        <v>1.0030612244897958</v>
      </c>
      <c r="M80" s="665">
        <v>983</v>
      </c>
      <c r="N80" s="665">
        <v>4</v>
      </c>
      <c r="O80" s="665">
        <v>3940</v>
      </c>
      <c r="P80" s="678">
        <v>4.0204081632653059</v>
      </c>
      <c r="Q80" s="666">
        <v>985</v>
      </c>
    </row>
    <row r="81" spans="1:17" ht="14.4" customHeight="1" x14ac:dyDescent="0.3">
      <c r="A81" s="661" t="s">
        <v>7781</v>
      </c>
      <c r="B81" s="662" t="s">
        <v>7662</v>
      </c>
      <c r="C81" s="662" t="s">
        <v>7663</v>
      </c>
      <c r="D81" s="662" t="s">
        <v>7692</v>
      </c>
      <c r="E81" s="662" t="s">
        <v>7693</v>
      </c>
      <c r="F81" s="665"/>
      <c r="G81" s="665"/>
      <c r="H81" s="665"/>
      <c r="I81" s="665"/>
      <c r="J81" s="665">
        <v>1</v>
      </c>
      <c r="K81" s="665">
        <v>1911</v>
      </c>
      <c r="L81" s="665"/>
      <c r="M81" s="665">
        <v>1911</v>
      </c>
      <c r="N81" s="665">
        <v>2</v>
      </c>
      <c r="O81" s="665">
        <v>3824</v>
      </c>
      <c r="P81" s="678"/>
      <c r="Q81" s="666">
        <v>1912</v>
      </c>
    </row>
    <row r="82" spans="1:17" ht="14.4" customHeight="1" x14ac:dyDescent="0.3">
      <c r="A82" s="661" t="s">
        <v>7782</v>
      </c>
      <c r="B82" s="662" t="s">
        <v>7662</v>
      </c>
      <c r="C82" s="662" t="s">
        <v>7663</v>
      </c>
      <c r="D82" s="662" t="s">
        <v>7674</v>
      </c>
      <c r="E82" s="662" t="s">
        <v>7675</v>
      </c>
      <c r="F82" s="665"/>
      <c r="G82" s="665"/>
      <c r="H82" s="665"/>
      <c r="I82" s="665"/>
      <c r="J82" s="665">
        <v>1</v>
      </c>
      <c r="K82" s="665">
        <v>980</v>
      </c>
      <c r="L82" s="665"/>
      <c r="M82" s="665">
        <v>980</v>
      </c>
      <c r="N82" s="665"/>
      <c r="O82" s="665"/>
      <c r="P82" s="678"/>
      <c r="Q82" s="666"/>
    </row>
    <row r="83" spans="1:17" ht="14.4" customHeight="1" x14ac:dyDescent="0.3">
      <c r="A83" s="661" t="s">
        <v>7782</v>
      </c>
      <c r="B83" s="662" t="s">
        <v>7708</v>
      </c>
      <c r="C83" s="662" t="s">
        <v>7663</v>
      </c>
      <c r="D83" s="662" t="s">
        <v>7718</v>
      </c>
      <c r="E83" s="662" t="s">
        <v>7719</v>
      </c>
      <c r="F83" s="665">
        <v>1</v>
      </c>
      <c r="G83" s="665">
        <v>116</v>
      </c>
      <c r="H83" s="665">
        <v>1</v>
      </c>
      <c r="I83" s="665">
        <v>116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7783</v>
      </c>
      <c r="B84" s="662" t="s">
        <v>7662</v>
      </c>
      <c r="C84" s="662" t="s">
        <v>7663</v>
      </c>
      <c r="D84" s="662" t="s">
        <v>7674</v>
      </c>
      <c r="E84" s="662" t="s">
        <v>7675</v>
      </c>
      <c r="F84" s="665">
        <v>3</v>
      </c>
      <c r="G84" s="665">
        <v>2940</v>
      </c>
      <c r="H84" s="665">
        <v>1</v>
      </c>
      <c r="I84" s="665">
        <v>980</v>
      </c>
      <c r="J84" s="665">
        <v>3</v>
      </c>
      <c r="K84" s="665">
        <v>2946</v>
      </c>
      <c r="L84" s="665">
        <v>1.0020408163265306</v>
      </c>
      <c r="M84" s="665">
        <v>982</v>
      </c>
      <c r="N84" s="665">
        <v>3</v>
      </c>
      <c r="O84" s="665">
        <v>2955</v>
      </c>
      <c r="P84" s="678">
        <v>1.0051020408163265</v>
      </c>
      <c r="Q84" s="666">
        <v>985</v>
      </c>
    </row>
    <row r="85" spans="1:17" ht="14.4" customHeight="1" x14ac:dyDescent="0.3">
      <c r="A85" s="661" t="s">
        <v>7783</v>
      </c>
      <c r="B85" s="662" t="s">
        <v>7708</v>
      </c>
      <c r="C85" s="662" t="s">
        <v>7663</v>
      </c>
      <c r="D85" s="662" t="s">
        <v>7674</v>
      </c>
      <c r="E85" s="662" t="s">
        <v>7675</v>
      </c>
      <c r="F85" s="665">
        <v>3</v>
      </c>
      <c r="G85" s="665">
        <v>2940</v>
      </c>
      <c r="H85" s="665">
        <v>1</v>
      </c>
      <c r="I85" s="665">
        <v>980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7783</v>
      </c>
      <c r="B86" s="662" t="s">
        <v>7708</v>
      </c>
      <c r="C86" s="662" t="s">
        <v>7663</v>
      </c>
      <c r="D86" s="662" t="s">
        <v>7738</v>
      </c>
      <c r="E86" s="662" t="s">
        <v>7739</v>
      </c>
      <c r="F86" s="665">
        <v>1</v>
      </c>
      <c r="G86" s="665">
        <v>232</v>
      </c>
      <c r="H86" s="665">
        <v>1</v>
      </c>
      <c r="I86" s="665">
        <v>232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7784</v>
      </c>
      <c r="B87" s="662" t="s">
        <v>7662</v>
      </c>
      <c r="C87" s="662" t="s">
        <v>7663</v>
      </c>
      <c r="D87" s="662" t="s">
        <v>7664</v>
      </c>
      <c r="E87" s="662" t="s">
        <v>7665</v>
      </c>
      <c r="F87" s="665">
        <v>1</v>
      </c>
      <c r="G87" s="665">
        <v>34</v>
      </c>
      <c r="H87" s="665">
        <v>1</v>
      </c>
      <c r="I87" s="665">
        <v>34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7784</v>
      </c>
      <c r="B88" s="662" t="s">
        <v>7662</v>
      </c>
      <c r="C88" s="662" t="s">
        <v>7663</v>
      </c>
      <c r="D88" s="662" t="s">
        <v>7674</v>
      </c>
      <c r="E88" s="662" t="s">
        <v>7675</v>
      </c>
      <c r="F88" s="665">
        <v>1</v>
      </c>
      <c r="G88" s="665">
        <v>980</v>
      </c>
      <c r="H88" s="665">
        <v>1</v>
      </c>
      <c r="I88" s="665">
        <v>980</v>
      </c>
      <c r="J88" s="665"/>
      <c r="K88" s="665"/>
      <c r="L88" s="665"/>
      <c r="M88" s="665"/>
      <c r="N88" s="665">
        <v>1</v>
      </c>
      <c r="O88" s="665">
        <v>985</v>
      </c>
      <c r="P88" s="678">
        <v>1.0051020408163265</v>
      </c>
      <c r="Q88" s="666">
        <v>985</v>
      </c>
    </row>
    <row r="89" spans="1:17" ht="14.4" customHeight="1" x14ac:dyDescent="0.3">
      <c r="A89" s="661" t="s">
        <v>574</v>
      </c>
      <c r="B89" s="662" t="s">
        <v>7662</v>
      </c>
      <c r="C89" s="662" t="s">
        <v>7663</v>
      </c>
      <c r="D89" s="662" t="s">
        <v>7664</v>
      </c>
      <c r="E89" s="662" t="s">
        <v>7665</v>
      </c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35</v>
      </c>
      <c r="P89" s="678"/>
      <c r="Q89" s="666">
        <v>35</v>
      </c>
    </row>
    <row r="90" spans="1:17" ht="14.4" customHeight="1" x14ac:dyDescent="0.3">
      <c r="A90" s="661" t="s">
        <v>574</v>
      </c>
      <c r="B90" s="662" t="s">
        <v>7662</v>
      </c>
      <c r="C90" s="662" t="s">
        <v>7663</v>
      </c>
      <c r="D90" s="662" t="s">
        <v>7666</v>
      </c>
      <c r="E90" s="662" t="s">
        <v>7667</v>
      </c>
      <c r="F90" s="665">
        <v>2</v>
      </c>
      <c r="G90" s="665">
        <v>1290</v>
      </c>
      <c r="H90" s="665">
        <v>1</v>
      </c>
      <c r="I90" s="665">
        <v>645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574</v>
      </c>
      <c r="B91" s="662" t="s">
        <v>7662</v>
      </c>
      <c r="C91" s="662" t="s">
        <v>7663</v>
      </c>
      <c r="D91" s="662" t="s">
        <v>7672</v>
      </c>
      <c r="E91" s="662" t="s">
        <v>7673</v>
      </c>
      <c r="F91" s="665">
        <v>55</v>
      </c>
      <c r="G91" s="665">
        <v>22605</v>
      </c>
      <c r="H91" s="665">
        <v>1</v>
      </c>
      <c r="I91" s="665">
        <v>411</v>
      </c>
      <c r="J91" s="665">
        <v>60</v>
      </c>
      <c r="K91" s="665">
        <v>24789</v>
      </c>
      <c r="L91" s="665">
        <v>1.096615792966158</v>
      </c>
      <c r="M91" s="665">
        <v>413.15</v>
      </c>
      <c r="N91" s="665">
        <v>49</v>
      </c>
      <c r="O91" s="665">
        <v>20335</v>
      </c>
      <c r="P91" s="678">
        <v>0.89957973899579735</v>
      </c>
      <c r="Q91" s="666">
        <v>415</v>
      </c>
    </row>
    <row r="92" spans="1:17" ht="14.4" customHeight="1" x14ac:dyDescent="0.3">
      <c r="A92" s="661" t="s">
        <v>574</v>
      </c>
      <c r="B92" s="662" t="s">
        <v>7662</v>
      </c>
      <c r="C92" s="662" t="s">
        <v>7663</v>
      </c>
      <c r="D92" s="662" t="s">
        <v>7674</v>
      </c>
      <c r="E92" s="662" t="s">
        <v>7675</v>
      </c>
      <c r="F92" s="665">
        <v>626</v>
      </c>
      <c r="G92" s="665">
        <v>613480</v>
      </c>
      <c r="H92" s="665">
        <v>1</v>
      </c>
      <c r="I92" s="665">
        <v>980</v>
      </c>
      <c r="J92" s="665">
        <v>925</v>
      </c>
      <c r="K92" s="665">
        <v>908576</v>
      </c>
      <c r="L92" s="665">
        <v>1.4810197561452696</v>
      </c>
      <c r="M92" s="665">
        <v>982.24432432432434</v>
      </c>
      <c r="N92" s="665">
        <v>900</v>
      </c>
      <c r="O92" s="665">
        <v>886500</v>
      </c>
      <c r="P92" s="678">
        <v>1.4450348829627697</v>
      </c>
      <c r="Q92" s="666">
        <v>985</v>
      </c>
    </row>
    <row r="93" spans="1:17" ht="14.4" customHeight="1" x14ac:dyDescent="0.3">
      <c r="A93" s="661" t="s">
        <v>574</v>
      </c>
      <c r="B93" s="662" t="s">
        <v>7662</v>
      </c>
      <c r="C93" s="662" t="s">
        <v>7663</v>
      </c>
      <c r="D93" s="662" t="s">
        <v>7676</v>
      </c>
      <c r="E93" s="662" t="s">
        <v>7677</v>
      </c>
      <c r="F93" s="665">
        <v>3</v>
      </c>
      <c r="G93" s="665">
        <v>6231</v>
      </c>
      <c r="H93" s="665">
        <v>1</v>
      </c>
      <c r="I93" s="665">
        <v>2077</v>
      </c>
      <c r="J93" s="665">
        <v>5</v>
      </c>
      <c r="K93" s="665">
        <v>10397</v>
      </c>
      <c r="L93" s="665">
        <v>1.6685925212646444</v>
      </c>
      <c r="M93" s="665">
        <v>2079.4</v>
      </c>
      <c r="N93" s="665"/>
      <c r="O93" s="665"/>
      <c r="P93" s="678"/>
      <c r="Q93" s="666"/>
    </row>
    <row r="94" spans="1:17" ht="14.4" customHeight="1" x14ac:dyDescent="0.3">
      <c r="A94" s="661" t="s">
        <v>574</v>
      </c>
      <c r="B94" s="662" t="s">
        <v>7662</v>
      </c>
      <c r="C94" s="662" t="s">
        <v>7663</v>
      </c>
      <c r="D94" s="662" t="s">
        <v>7678</v>
      </c>
      <c r="E94" s="662" t="s">
        <v>7679</v>
      </c>
      <c r="F94" s="665">
        <v>17</v>
      </c>
      <c r="G94" s="665">
        <v>5134</v>
      </c>
      <c r="H94" s="665">
        <v>1</v>
      </c>
      <c r="I94" s="665">
        <v>302</v>
      </c>
      <c r="J94" s="665">
        <v>25</v>
      </c>
      <c r="K94" s="665">
        <v>7610</v>
      </c>
      <c r="L94" s="665">
        <v>1.4822750292169848</v>
      </c>
      <c r="M94" s="665">
        <v>304.39999999999998</v>
      </c>
      <c r="N94" s="665">
        <v>29</v>
      </c>
      <c r="O94" s="665">
        <v>8874</v>
      </c>
      <c r="P94" s="678">
        <v>1.7284768211920529</v>
      </c>
      <c r="Q94" s="666">
        <v>306</v>
      </c>
    </row>
    <row r="95" spans="1:17" ht="14.4" customHeight="1" x14ac:dyDescent="0.3">
      <c r="A95" s="661" t="s">
        <v>574</v>
      </c>
      <c r="B95" s="662" t="s">
        <v>7662</v>
      </c>
      <c r="C95" s="662" t="s">
        <v>7663</v>
      </c>
      <c r="D95" s="662" t="s">
        <v>7785</v>
      </c>
      <c r="E95" s="662" t="s">
        <v>7786</v>
      </c>
      <c r="F95" s="665">
        <v>3</v>
      </c>
      <c r="G95" s="665">
        <v>21336</v>
      </c>
      <c r="H95" s="665">
        <v>1</v>
      </c>
      <c r="I95" s="665">
        <v>7112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574</v>
      </c>
      <c r="B96" s="662" t="s">
        <v>7662</v>
      </c>
      <c r="C96" s="662" t="s">
        <v>7663</v>
      </c>
      <c r="D96" s="662" t="s">
        <v>7684</v>
      </c>
      <c r="E96" s="662" t="s">
        <v>7685</v>
      </c>
      <c r="F96" s="665">
        <v>1</v>
      </c>
      <c r="G96" s="665">
        <v>0</v>
      </c>
      <c r="H96" s="665"/>
      <c r="I96" s="665">
        <v>0</v>
      </c>
      <c r="J96" s="665">
        <v>1</v>
      </c>
      <c r="K96" s="665">
        <v>0</v>
      </c>
      <c r="L96" s="665"/>
      <c r="M96" s="665">
        <v>0</v>
      </c>
      <c r="N96" s="665"/>
      <c r="O96" s="665"/>
      <c r="P96" s="678"/>
      <c r="Q96" s="666"/>
    </row>
    <row r="97" spans="1:17" ht="14.4" customHeight="1" x14ac:dyDescent="0.3">
      <c r="A97" s="661" t="s">
        <v>574</v>
      </c>
      <c r="B97" s="662" t="s">
        <v>7662</v>
      </c>
      <c r="C97" s="662" t="s">
        <v>7663</v>
      </c>
      <c r="D97" s="662" t="s">
        <v>7688</v>
      </c>
      <c r="E97" s="662" t="s">
        <v>7689</v>
      </c>
      <c r="F97" s="665">
        <v>1</v>
      </c>
      <c r="G97" s="665">
        <v>81</v>
      </c>
      <c r="H97" s="665">
        <v>1</v>
      </c>
      <c r="I97" s="665">
        <v>81</v>
      </c>
      <c r="J97" s="665">
        <v>1</v>
      </c>
      <c r="K97" s="665">
        <v>81</v>
      </c>
      <c r="L97" s="665">
        <v>1</v>
      </c>
      <c r="M97" s="665">
        <v>81</v>
      </c>
      <c r="N97" s="665"/>
      <c r="O97" s="665"/>
      <c r="P97" s="678"/>
      <c r="Q97" s="666"/>
    </row>
    <row r="98" spans="1:17" ht="14.4" customHeight="1" x14ac:dyDescent="0.3">
      <c r="A98" s="661" t="s">
        <v>574</v>
      </c>
      <c r="B98" s="662" t="s">
        <v>7662</v>
      </c>
      <c r="C98" s="662" t="s">
        <v>7663</v>
      </c>
      <c r="D98" s="662" t="s">
        <v>7692</v>
      </c>
      <c r="E98" s="662" t="s">
        <v>7693</v>
      </c>
      <c r="F98" s="665">
        <v>64</v>
      </c>
      <c r="G98" s="665">
        <v>121984</v>
      </c>
      <c r="H98" s="665">
        <v>1</v>
      </c>
      <c r="I98" s="665">
        <v>1906</v>
      </c>
      <c r="J98" s="665">
        <v>94</v>
      </c>
      <c r="K98" s="665">
        <v>179514</v>
      </c>
      <c r="L98" s="665">
        <v>1.4716192287513117</v>
      </c>
      <c r="M98" s="665">
        <v>1909.7234042553191</v>
      </c>
      <c r="N98" s="665">
        <v>74</v>
      </c>
      <c r="O98" s="665">
        <v>141488</v>
      </c>
      <c r="P98" s="678">
        <v>1.1598898216159497</v>
      </c>
      <c r="Q98" s="666">
        <v>1912</v>
      </c>
    </row>
    <row r="99" spans="1:17" ht="14.4" customHeight="1" x14ac:dyDescent="0.3">
      <c r="A99" s="661" t="s">
        <v>574</v>
      </c>
      <c r="B99" s="662" t="s">
        <v>7662</v>
      </c>
      <c r="C99" s="662" t="s">
        <v>7663</v>
      </c>
      <c r="D99" s="662" t="s">
        <v>7787</v>
      </c>
      <c r="E99" s="662" t="s">
        <v>7788</v>
      </c>
      <c r="F99" s="665">
        <v>77</v>
      </c>
      <c r="G99" s="665">
        <v>683298</v>
      </c>
      <c r="H99" s="665">
        <v>1</v>
      </c>
      <c r="I99" s="665">
        <v>8874</v>
      </c>
      <c r="J99" s="665">
        <v>86</v>
      </c>
      <c r="K99" s="665">
        <v>745968</v>
      </c>
      <c r="L99" s="665">
        <v>1.0917169375587226</v>
      </c>
      <c r="M99" s="665">
        <v>8674.0465116279065</v>
      </c>
      <c r="N99" s="665">
        <v>82</v>
      </c>
      <c r="O99" s="665">
        <v>728652</v>
      </c>
      <c r="P99" s="678">
        <v>1.0663751393974519</v>
      </c>
      <c r="Q99" s="666">
        <v>8886</v>
      </c>
    </row>
    <row r="100" spans="1:17" ht="14.4" customHeight="1" x14ac:dyDescent="0.3">
      <c r="A100" s="661" t="s">
        <v>574</v>
      </c>
      <c r="B100" s="662" t="s">
        <v>7662</v>
      </c>
      <c r="C100" s="662" t="s">
        <v>7663</v>
      </c>
      <c r="D100" s="662" t="s">
        <v>7694</v>
      </c>
      <c r="E100" s="662" t="s">
        <v>7695</v>
      </c>
      <c r="F100" s="665">
        <v>1</v>
      </c>
      <c r="G100" s="665">
        <v>327</v>
      </c>
      <c r="H100" s="665">
        <v>1</v>
      </c>
      <c r="I100" s="665">
        <v>327</v>
      </c>
      <c r="J100" s="665"/>
      <c r="K100" s="665"/>
      <c r="L100" s="665"/>
      <c r="M100" s="665"/>
      <c r="N100" s="665">
        <v>2</v>
      </c>
      <c r="O100" s="665">
        <v>662</v>
      </c>
      <c r="P100" s="678">
        <v>2.0244648318042815</v>
      </c>
      <c r="Q100" s="666">
        <v>331</v>
      </c>
    </row>
    <row r="101" spans="1:17" ht="14.4" customHeight="1" x14ac:dyDescent="0.3">
      <c r="A101" s="661" t="s">
        <v>574</v>
      </c>
      <c r="B101" s="662" t="s">
        <v>7662</v>
      </c>
      <c r="C101" s="662" t="s">
        <v>7663</v>
      </c>
      <c r="D101" s="662" t="s">
        <v>7789</v>
      </c>
      <c r="E101" s="662" t="s">
        <v>7790</v>
      </c>
      <c r="F101" s="665">
        <v>1964</v>
      </c>
      <c r="G101" s="665">
        <v>1423900</v>
      </c>
      <c r="H101" s="665">
        <v>1</v>
      </c>
      <c r="I101" s="665">
        <v>725</v>
      </c>
      <c r="J101" s="665">
        <v>2114</v>
      </c>
      <c r="K101" s="665">
        <v>1537990</v>
      </c>
      <c r="L101" s="665">
        <v>1.0801250087787064</v>
      </c>
      <c r="M101" s="665">
        <v>727.52601702932827</v>
      </c>
      <c r="N101" s="665">
        <v>1730</v>
      </c>
      <c r="O101" s="665">
        <v>1268086</v>
      </c>
      <c r="P101" s="678">
        <v>0.89057237165531289</v>
      </c>
      <c r="Q101" s="666">
        <v>732.99768786127163</v>
      </c>
    </row>
    <row r="102" spans="1:17" ht="14.4" customHeight="1" x14ac:dyDescent="0.3">
      <c r="A102" s="661" t="s">
        <v>574</v>
      </c>
      <c r="B102" s="662" t="s">
        <v>7662</v>
      </c>
      <c r="C102" s="662" t="s">
        <v>7663</v>
      </c>
      <c r="D102" s="662" t="s">
        <v>7706</v>
      </c>
      <c r="E102" s="662" t="s">
        <v>7707</v>
      </c>
      <c r="F102" s="665">
        <v>2</v>
      </c>
      <c r="G102" s="665">
        <v>1058</v>
      </c>
      <c r="H102" s="665">
        <v>1</v>
      </c>
      <c r="I102" s="665">
        <v>529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574</v>
      </c>
      <c r="B103" s="662" t="s">
        <v>7662</v>
      </c>
      <c r="C103" s="662" t="s">
        <v>7663</v>
      </c>
      <c r="D103" s="662" t="s">
        <v>7791</v>
      </c>
      <c r="E103" s="662" t="s">
        <v>7792</v>
      </c>
      <c r="F103" s="665"/>
      <c r="G103" s="665"/>
      <c r="H103" s="665"/>
      <c r="I103" s="665"/>
      <c r="J103" s="665">
        <v>2</v>
      </c>
      <c r="K103" s="665">
        <v>7258</v>
      </c>
      <c r="L103" s="665"/>
      <c r="M103" s="665">
        <v>3629</v>
      </c>
      <c r="N103" s="665"/>
      <c r="O103" s="665"/>
      <c r="P103" s="678"/>
      <c r="Q103" s="666"/>
    </row>
    <row r="104" spans="1:17" ht="14.4" customHeight="1" x14ac:dyDescent="0.3">
      <c r="A104" s="661" t="s">
        <v>574</v>
      </c>
      <c r="B104" s="662" t="s">
        <v>7662</v>
      </c>
      <c r="C104" s="662" t="s">
        <v>7663</v>
      </c>
      <c r="D104" s="662" t="s">
        <v>7793</v>
      </c>
      <c r="E104" s="662" t="s">
        <v>7794</v>
      </c>
      <c r="F104" s="665">
        <v>4</v>
      </c>
      <c r="G104" s="665">
        <v>4844</v>
      </c>
      <c r="H104" s="665">
        <v>1</v>
      </c>
      <c r="I104" s="665">
        <v>1211</v>
      </c>
      <c r="J104" s="665">
        <v>7</v>
      </c>
      <c r="K104" s="665">
        <v>8489</v>
      </c>
      <c r="L104" s="665">
        <v>1.7524772914946325</v>
      </c>
      <c r="M104" s="665">
        <v>1212.7142857142858</v>
      </c>
      <c r="N104" s="665">
        <v>3</v>
      </c>
      <c r="O104" s="665">
        <v>3651</v>
      </c>
      <c r="P104" s="678">
        <v>0.75371593724194885</v>
      </c>
      <c r="Q104" s="666">
        <v>1217</v>
      </c>
    </row>
    <row r="105" spans="1:17" ht="14.4" customHeight="1" x14ac:dyDescent="0.3">
      <c r="A105" s="661" t="s">
        <v>574</v>
      </c>
      <c r="B105" s="662" t="s">
        <v>7708</v>
      </c>
      <c r="C105" s="662" t="s">
        <v>7663</v>
      </c>
      <c r="D105" s="662" t="s">
        <v>7664</v>
      </c>
      <c r="E105" s="662" t="s">
        <v>7665</v>
      </c>
      <c r="F105" s="665">
        <v>1</v>
      </c>
      <c r="G105" s="665">
        <v>34</v>
      </c>
      <c r="H105" s="665">
        <v>1</v>
      </c>
      <c r="I105" s="665">
        <v>34</v>
      </c>
      <c r="J105" s="665"/>
      <c r="K105" s="665"/>
      <c r="L105" s="665"/>
      <c r="M105" s="665"/>
      <c r="N105" s="665">
        <v>1</v>
      </c>
      <c r="O105" s="665">
        <v>35</v>
      </c>
      <c r="P105" s="678">
        <v>1.0294117647058822</v>
      </c>
      <c r="Q105" s="666">
        <v>35</v>
      </c>
    </row>
    <row r="106" spans="1:17" ht="14.4" customHeight="1" x14ac:dyDescent="0.3">
      <c r="A106" s="661" t="s">
        <v>574</v>
      </c>
      <c r="B106" s="662" t="s">
        <v>7708</v>
      </c>
      <c r="C106" s="662" t="s">
        <v>7663</v>
      </c>
      <c r="D106" s="662" t="s">
        <v>7672</v>
      </c>
      <c r="E106" s="662" t="s">
        <v>7673</v>
      </c>
      <c r="F106" s="665">
        <v>16</v>
      </c>
      <c r="G106" s="665">
        <v>6576</v>
      </c>
      <c r="H106" s="665">
        <v>1</v>
      </c>
      <c r="I106" s="665">
        <v>411</v>
      </c>
      <c r="J106" s="665">
        <v>1</v>
      </c>
      <c r="K106" s="665">
        <v>411</v>
      </c>
      <c r="L106" s="665">
        <v>6.25E-2</v>
      </c>
      <c r="M106" s="665">
        <v>411</v>
      </c>
      <c r="N106" s="665"/>
      <c r="O106" s="665"/>
      <c r="P106" s="678"/>
      <c r="Q106" s="666"/>
    </row>
    <row r="107" spans="1:17" ht="14.4" customHeight="1" x14ac:dyDescent="0.3">
      <c r="A107" s="661" t="s">
        <v>574</v>
      </c>
      <c r="B107" s="662" t="s">
        <v>7708</v>
      </c>
      <c r="C107" s="662" t="s">
        <v>7663</v>
      </c>
      <c r="D107" s="662" t="s">
        <v>7674</v>
      </c>
      <c r="E107" s="662" t="s">
        <v>7675</v>
      </c>
      <c r="F107" s="665">
        <v>183</v>
      </c>
      <c r="G107" s="665">
        <v>179340</v>
      </c>
      <c r="H107" s="665">
        <v>1</v>
      </c>
      <c r="I107" s="665">
        <v>980</v>
      </c>
      <c r="J107" s="665">
        <v>14</v>
      </c>
      <c r="K107" s="665">
        <v>13720</v>
      </c>
      <c r="L107" s="665">
        <v>7.650273224043716E-2</v>
      </c>
      <c r="M107" s="665">
        <v>980</v>
      </c>
      <c r="N107" s="665"/>
      <c r="O107" s="665"/>
      <c r="P107" s="678"/>
      <c r="Q107" s="666"/>
    </row>
    <row r="108" spans="1:17" ht="14.4" customHeight="1" x14ac:dyDescent="0.3">
      <c r="A108" s="661" t="s">
        <v>574</v>
      </c>
      <c r="B108" s="662" t="s">
        <v>7708</v>
      </c>
      <c r="C108" s="662" t="s">
        <v>7663</v>
      </c>
      <c r="D108" s="662" t="s">
        <v>7676</v>
      </c>
      <c r="E108" s="662" t="s">
        <v>7677</v>
      </c>
      <c r="F108" s="665"/>
      <c r="G108" s="665"/>
      <c r="H108" s="665"/>
      <c r="I108" s="665"/>
      <c r="J108" s="665">
        <v>1</v>
      </c>
      <c r="K108" s="665">
        <v>2077</v>
      </c>
      <c r="L108" s="665"/>
      <c r="M108" s="665">
        <v>2077</v>
      </c>
      <c r="N108" s="665"/>
      <c r="O108" s="665"/>
      <c r="P108" s="678"/>
      <c r="Q108" s="666"/>
    </row>
    <row r="109" spans="1:17" ht="14.4" customHeight="1" x14ac:dyDescent="0.3">
      <c r="A109" s="661" t="s">
        <v>574</v>
      </c>
      <c r="B109" s="662" t="s">
        <v>7708</v>
      </c>
      <c r="C109" s="662" t="s">
        <v>7663</v>
      </c>
      <c r="D109" s="662" t="s">
        <v>7692</v>
      </c>
      <c r="E109" s="662" t="s">
        <v>7693</v>
      </c>
      <c r="F109" s="665">
        <v>14</v>
      </c>
      <c r="G109" s="665">
        <v>26684</v>
      </c>
      <c r="H109" s="665">
        <v>1</v>
      </c>
      <c r="I109" s="665">
        <v>1906</v>
      </c>
      <c r="J109" s="665">
        <v>1</v>
      </c>
      <c r="K109" s="665">
        <v>1906</v>
      </c>
      <c r="L109" s="665">
        <v>7.1428571428571425E-2</v>
      </c>
      <c r="M109" s="665">
        <v>1906</v>
      </c>
      <c r="N109" s="665"/>
      <c r="O109" s="665"/>
      <c r="P109" s="678"/>
      <c r="Q109" s="666"/>
    </row>
    <row r="110" spans="1:17" ht="14.4" customHeight="1" x14ac:dyDescent="0.3">
      <c r="A110" s="661" t="s">
        <v>574</v>
      </c>
      <c r="B110" s="662" t="s">
        <v>7708</v>
      </c>
      <c r="C110" s="662" t="s">
        <v>7663</v>
      </c>
      <c r="D110" s="662" t="s">
        <v>7694</v>
      </c>
      <c r="E110" s="662" t="s">
        <v>7695</v>
      </c>
      <c r="F110" s="665">
        <v>1</v>
      </c>
      <c r="G110" s="665">
        <v>327</v>
      </c>
      <c r="H110" s="665">
        <v>1</v>
      </c>
      <c r="I110" s="665">
        <v>327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574</v>
      </c>
      <c r="B111" s="662" t="s">
        <v>7708</v>
      </c>
      <c r="C111" s="662" t="s">
        <v>7663</v>
      </c>
      <c r="D111" s="662" t="s">
        <v>7726</v>
      </c>
      <c r="E111" s="662" t="s">
        <v>7727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436</v>
      </c>
      <c r="P111" s="678"/>
      <c r="Q111" s="666">
        <v>436</v>
      </c>
    </row>
    <row r="112" spans="1:17" ht="14.4" customHeight="1" x14ac:dyDescent="0.3">
      <c r="A112" s="661" t="s">
        <v>574</v>
      </c>
      <c r="B112" s="662" t="s">
        <v>7708</v>
      </c>
      <c r="C112" s="662" t="s">
        <v>7663</v>
      </c>
      <c r="D112" s="662" t="s">
        <v>7732</v>
      </c>
      <c r="E112" s="662" t="s">
        <v>7733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179</v>
      </c>
      <c r="P112" s="678"/>
      <c r="Q112" s="666">
        <v>179</v>
      </c>
    </row>
    <row r="113" spans="1:17" ht="14.4" customHeight="1" x14ac:dyDescent="0.3">
      <c r="A113" s="661" t="s">
        <v>574</v>
      </c>
      <c r="B113" s="662" t="s">
        <v>7708</v>
      </c>
      <c r="C113" s="662" t="s">
        <v>7663</v>
      </c>
      <c r="D113" s="662" t="s">
        <v>7736</v>
      </c>
      <c r="E113" s="662" t="s">
        <v>7737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698</v>
      </c>
      <c r="P113" s="678"/>
      <c r="Q113" s="666">
        <v>349</v>
      </c>
    </row>
    <row r="114" spans="1:17" ht="14.4" customHeight="1" x14ac:dyDescent="0.3">
      <c r="A114" s="661" t="s">
        <v>574</v>
      </c>
      <c r="B114" s="662" t="s">
        <v>7708</v>
      </c>
      <c r="C114" s="662" t="s">
        <v>7663</v>
      </c>
      <c r="D114" s="662" t="s">
        <v>7738</v>
      </c>
      <c r="E114" s="662" t="s">
        <v>7739</v>
      </c>
      <c r="F114" s="665">
        <v>1</v>
      </c>
      <c r="G114" s="665">
        <v>232</v>
      </c>
      <c r="H114" s="665">
        <v>1</v>
      </c>
      <c r="I114" s="665">
        <v>232</v>
      </c>
      <c r="J114" s="665">
        <v>4</v>
      </c>
      <c r="K114" s="665">
        <v>936</v>
      </c>
      <c r="L114" s="665">
        <v>4.0344827586206895</v>
      </c>
      <c r="M114" s="665">
        <v>234</v>
      </c>
      <c r="N114" s="665"/>
      <c r="O114" s="665"/>
      <c r="P114" s="678"/>
      <c r="Q114" s="666"/>
    </row>
    <row r="115" spans="1:17" ht="14.4" customHeight="1" x14ac:dyDescent="0.3">
      <c r="A115" s="661" t="s">
        <v>574</v>
      </c>
      <c r="B115" s="662" t="s">
        <v>7795</v>
      </c>
      <c r="C115" s="662" t="s">
        <v>7663</v>
      </c>
      <c r="D115" s="662" t="s">
        <v>7796</v>
      </c>
      <c r="E115" s="662" t="s">
        <v>7797</v>
      </c>
      <c r="F115" s="665">
        <v>1</v>
      </c>
      <c r="G115" s="665">
        <v>2961</v>
      </c>
      <c r="H115" s="665">
        <v>1</v>
      </c>
      <c r="I115" s="665">
        <v>2961</v>
      </c>
      <c r="J115" s="665"/>
      <c r="K115" s="665"/>
      <c r="L115" s="665"/>
      <c r="M115" s="665"/>
      <c r="N115" s="665">
        <v>2</v>
      </c>
      <c r="O115" s="665">
        <v>5982</v>
      </c>
      <c r="P115" s="678">
        <v>2.0202634245187436</v>
      </c>
      <c r="Q115" s="666">
        <v>2991</v>
      </c>
    </row>
    <row r="116" spans="1:17" ht="14.4" customHeight="1" x14ac:dyDescent="0.3">
      <c r="A116" s="661" t="s">
        <v>574</v>
      </c>
      <c r="B116" s="662" t="s">
        <v>7795</v>
      </c>
      <c r="C116" s="662" t="s">
        <v>7663</v>
      </c>
      <c r="D116" s="662" t="s">
        <v>7798</v>
      </c>
      <c r="E116" s="662" t="s">
        <v>7799</v>
      </c>
      <c r="F116" s="665">
        <v>1</v>
      </c>
      <c r="G116" s="665">
        <v>2430</v>
      </c>
      <c r="H116" s="665">
        <v>1</v>
      </c>
      <c r="I116" s="665">
        <v>2430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574</v>
      </c>
      <c r="B117" s="662" t="s">
        <v>7795</v>
      </c>
      <c r="C117" s="662" t="s">
        <v>7663</v>
      </c>
      <c r="D117" s="662" t="s">
        <v>7800</v>
      </c>
      <c r="E117" s="662" t="s">
        <v>7801</v>
      </c>
      <c r="F117" s="665">
        <v>2</v>
      </c>
      <c r="G117" s="665">
        <v>5356</v>
      </c>
      <c r="H117" s="665">
        <v>1</v>
      </c>
      <c r="I117" s="665">
        <v>2678</v>
      </c>
      <c r="J117" s="665">
        <v>1</v>
      </c>
      <c r="K117" s="665">
        <v>2692</v>
      </c>
      <c r="L117" s="665">
        <v>0.50261389096340547</v>
      </c>
      <c r="M117" s="665">
        <v>2692</v>
      </c>
      <c r="N117" s="665">
        <v>1</v>
      </c>
      <c r="O117" s="665">
        <v>2698</v>
      </c>
      <c r="P117" s="678">
        <v>0.50373412994772215</v>
      </c>
      <c r="Q117" s="666">
        <v>2698</v>
      </c>
    </row>
    <row r="118" spans="1:17" ht="14.4" customHeight="1" x14ac:dyDescent="0.3">
      <c r="A118" s="661" t="s">
        <v>574</v>
      </c>
      <c r="B118" s="662" t="s">
        <v>7795</v>
      </c>
      <c r="C118" s="662" t="s">
        <v>7663</v>
      </c>
      <c r="D118" s="662" t="s">
        <v>7802</v>
      </c>
      <c r="E118" s="662" t="s">
        <v>7803</v>
      </c>
      <c r="F118" s="665"/>
      <c r="G118" s="665"/>
      <c r="H118" s="665"/>
      <c r="I118" s="665"/>
      <c r="J118" s="665">
        <v>1</v>
      </c>
      <c r="K118" s="665">
        <v>2067</v>
      </c>
      <c r="L118" s="665"/>
      <c r="M118" s="665">
        <v>2067</v>
      </c>
      <c r="N118" s="665">
        <v>1</v>
      </c>
      <c r="O118" s="665">
        <v>2073</v>
      </c>
      <c r="P118" s="678"/>
      <c r="Q118" s="666">
        <v>2073</v>
      </c>
    </row>
    <row r="119" spans="1:17" ht="14.4" customHeight="1" x14ac:dyDescent="0.3">
      <c r="A119" s="661" t="s">
        <v>574</v>
      </c>
      <c r="B119" s="662" t="s">
        <v>7795</v>
      </c>
      <c r="C119" s="662" t="s">
        <v>7663</v>
      </c>
      <c r="D119" s="662" t="s">
        <v>7804</v>
      </c>
      <c r="E119" s="662" t="s">
        <v>7805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2697</v>
      </c>
      <c r="P119" s="678"/>
      <c r="Q119" s="666">
        <v>2697</v>
      </c>
    </row>
    <row r="120" spans="1:17" ht="14.4" customHeight="1" x14ac:dyDescent="0.3">
      <c r="A120" s="661" t="s">
        <v>574</v>
      </c>
      <c r="B120" s="662" t="s">
        <v>7795</v>
      </c>
      <c r="C120" s="662" t="s">
        <v>7663</v>
      </c>
      <c r="D120" s="662" t="s">
        <v>7806</v>
      </c>
      <c r="E120" s="662" t="s">
        <v>7807</v>
      </c>
      <c r="F120" s="665">
        <v>1</v>
      </c>
      <c r="G120" s="665">
        <v>5148</v>
      </c>
      <c r="H120" s="665">
        <v>1</v>
      </c>
      <c r="I120" s="665">
        <v>5148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574</v>
      </c>
      <c r="B121" s="662" t="s">
        <v>7795</v>
      </c>
      <c r="C121" s="662" t="s">
        <v>7663</v>
      </c>
      <c r="D121" s="662" t="s">
        <v>7808</v>
      </c>
      <c r="E121" s="662" t="s">
        <v>7809</v>
      </c>
      <c r="F121" s="665">
        <v>3</v>
      </c>
      <c r="G121" s="665">
        <v>0</v>
      </c>
      <c r="H121" s="665"/>
      <c r="I121" s="665">
        <v>0</v>
      </c>
      <c r="J121" s="665"/>
      <c r="K121" s="665"/>
      <c r="L121" s="665"/>
      <c r="M121" s="665"/>
      <c r="N121" s="665">
        <v>3</v>
      </c>
      <c r="O121" s="665">
        <v>0</v>
      </c>
      <c r="P121" s="678"/>
      <c r="Q121" s="666">
        <v>0</v>
      </c>
    </row>
    <row r="122" spans="1:17" ht="14.4" customHeight="1" x14ac:dyDescent="0.3">
      <c r="A122" s="661" t="s">
        <v>574</v>
      </c>
      <c r="B122" s="662" t="s">
        <v>7795</v>
      </c>
      <c r="C122" s="662" t="s">
        <v>7663</v>
      </c>
      <c r="D122" s="662" t="s">
        <v>7810</v>
      </c>
      <c r="E122" s="662" t="s">
        <v>7811</v>
      </c>
      <c r="F122" s="665"/>
      <c r="G122" s="665"/>
      <c r="H122" s="665"/>
      <c r="I122" s="665"/>
      <c r="J122" s="665"/>
      <c r="K122" s="665"/>
      <c r="L122" s="665"/>
      <c r="M122" s="665"/>
      <c r="N122" s="665">
        <v>1</v>
      </c>
      <c r="O122" s="665">
        <v>0</v>
      </c>
      <c r="P122" s="678"/>
      <c r="Q122" s="666">
        <v>0</v>
      </c>
    </row>
    <row r="123" spans="1:17" ht="14.4" customHeight="1" x14ac:dyDescent="0.3">
      <c r="A123" s="661" t="s">
        <v>574</v>
      </c>
      <c r="B123" s="662" t="s">
        <v>7795</v>
      </c>
      <c r="C123" s="662" t="s">
        <v>7663</v>
      </c>
      <c r="D123" s="662" t="s">
        <v>7812</v>
      </c>
      <c r="E123" s="662" t="s">
        <v>7813</v>
      </c>
      <c r="F123" s="665">
        <v>1</v>
      </c>
      <c r="G123" s="665">
        <v>0</v>
      </c>
      <c r="H123" s="665"/>
      <c r="I123" s="665">
        <v>0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574</v>
      </c>
      <c r="B124" s="662" t="s">
        <v>7795</v>
      </c>
      <c r="C124" s="662" t="s">
        <v>7663</v>
      </c>
      <c r="D124" s="662" t="s">
        <v>7814</v>
      </c>
      <c r="E124" s="662" t="s">
        <v>7815</v>
      </c>
      <c r="F124" s="665">
        <v>1</v>
      </c>
      <c r="G124" s="665">
        <v>0</v>
      </c>
      <c r="H124" s="665"/>
      <c r="I124" s="665">
        <v>0</v>
      </c>
      <c r="J124" s="665"/>
      <c r="K124" s="665"/>
      <c r="L124" s="665"/>
      <c r="M124" s="665"/>
      <c r="N124" s="665">
        <v>1</v>
      </c>
      <c r="O124" s="665">
        <v>0</v>
      </c>
      <c r="P124" s="678"/>
      <c r="Q124" s="666">
        <v>0</v>
      </c>
    </row>
    <row r="125" spans="1:17" ht="14.4" customHeight="1" x14ac:dyDescent="0.3">
      <c r="A125" s="661" t="s">
        <v>574</v>
      </c>
      <c r="B125" s="662" t="s">
        <v>7795</v>
      </c>
      <c r="C125" s="662" t="s">
        <v>7663</v>
      </c>
      <c r="D125" s="662" t="s">
        <v>7816</v>
      </c>
      <c r="E125" s="662" t="s">
        <v>7817</v>
      </c>
      <c r="F125" s="665">
        <v>1</v>
      </c>
      <c r="G125" s="665">
        <v>0</v>
      </c>
      <c r="H125" s="665"/>
      <c r="I125" s="665">
        <v>0</v>
      </c>
      <c r="J125" s="665">
        <v>5</v>
      </c>
      <c r="K125" s="665">
        <v>0</v>
      </c>
      <c r="L125" s="665"/>
      <c r="M125" s="665">
        <v>0</v>
      </c>
      <c r="N125" s="665">
        <v>2</v>
      </c>
      <c r="O125" s="665">
        <v>0</v>
      </c>
      <c r="P125" s="678"/>
      <c r="Q125" s="666">
        <v>0</v>
      </c>
    </row>
    <row r="126" spans="1:17" ht="14.4" customHeight="1" x14ac:dyDescent="0.3">
      <c r="A126" s="661" t="s">
        <v>574</v>
      </c>
      <c r="B126" s="662" t="s">
        <v>7795</v>
      </c>
      <c r="C126" s="662" t="s">
        <v>7663</v>
      </c>
      <c r="D126" s="662" t="s">
        <v>7818</v>
      </c>
      <c r="E126" s="662" t="s">
        <v>7819</v>
      </c>
      <c r="F126" s="665">
        <v>1</v>
      </c>
      <c r="G126" s="665">
        <v>0</v>
      </c>
      <c r="H126" s="665"/>
      <c r="I126" s="665">
        <v>0</v>
      </c>
      <c r="J126" s="665"/>
      <c r="K126" s="665"/>
      <c r="L126" s="665"/>
      <c r="M126" s="665"/>
      <c r="N126" s="665">
        <v>2</v>
      </c>
      <c r="O126" s="665">
        <v>0</v>
      </c>
      <c r="P126" s="678"/>
      <c r="Q126" s="666">
        <v>0</v>
      </c>
    </row>
    <row r="127" spans="1:17" ht="14.4" customHeight="1" x14ac:dyDescent="0.3">
      <c r="A127" s="661" t="s">
        <v>574</v>
      </c>
      <c r="B127" s="662" t="s">
        <v>7795</v>
      </c>
      <c r="C127" s="662" t="s">
        <v>7663</v>
      </c>
      <c r="D127" s="662" t="s">
        <v>7820</v>
      </c>
      <c r="E127" s="662" t="s">
        <v>7821</v>
      </c>
      <c r="F127" s="665">
        <v>1</v>
      </c>
      <c r="G127" s="665">
        <v>0</v>
      </c>
      <c r="H127" s="665"/>
      <c r="I127" s="665">
        <v>0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574</v>
      </c>
      <c r="B128" s="662" t="s">
        <v>7795</v>
      </c>
      <c r="C128" s="662" t="s">
        <v>7663</v>
      </c>
      <c r="D128" s="662" t="s">
        <v>7822</v>
      </c>
      <c r="E128" s="662" t="s">
        <v>7823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0</v>
      </c>
      <c r="P128" s="678"/>
      <c r="Q128" s="666">
        <v>0</v>
      </c>
    </row>
    <row r="129" spans="1:17" ht="14.4" customHeight="1" x14ac:dyDescent="0.3">
      <c r="A129" s="661" t="s">
        <v>574</v>
      </c>
      <c r="B129" s="662" t="s">
        <v>7795</v>
      </c>
      <c r="C129" s="662" t="s">
        <v>7663</v>
      </c>
      <c r="D129" s="662" t="s">
        <v>7824</v>
      </c>
      <c r="E129" s="662" t="s">
        <v>7825</v>
      </c>
      <c r="F129" s="665">
        <v>1</v>
      </c>
      <c r="G129" s="665">
        <v>0</v>
      </c>
      <c r="H129" s="665"/>
      <c r="I129" s="665">
        <v>0</v>
      </c>
      <c r="J129" s="665">
        <v>5</v>
      </c>
      <c r="K129" s="665">
        <v>0</v>
      </c>
      <c r="L129" s="665"/>
      <c r="M129" s="665">
        <v>0</v>
      </c>
      <c r="N129" s="665">
        <v>1</v>
      </c>
      <c r="O129" s="665">
        <v>0</v>
      </c>
      <c r="P129" s="678"/>
      <c r="Q129" s="666">
        <v>0</v>
      </c>
    </row>
    <row r="130" spans="1:17" ht="14.4" customHeight="1" x14ac:dyDescent="0.3">
      <c r="A130" s="661" t="s">
        <v>574</v>
      </c>
      <c r="B130" s="662" t="s">
        <v>7795</v>
      </c>
      <c r="C130" s="662" t="s">
        <v>7663</v>
      </c>
      <c r="D130" s="662" t="s">
        <v>7826</v>
      </c>
      <c r="E130" s="662" t="s">
        <v>7827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0</v>
      </c>
      <c r="P130" s="678"/>
      <c r="Q130" s="666">
        <v>0</v>
      </c>
    </row>
    <row r="131" spans="1:17" ht="14.4" customHeight="1" x14ac:dyDescent="0.3">
      <c r="A131" s="661" t="s">
        <v>574</v>
      </c>
      <c r="B131" s="662" t="s">
        <v>7795</v>
      </c>
      <c r="C131" s="662" t="s">
        <v>7663</v>
      </c>
      <c r="D131" s="662" t="s">
        <v>7828</v>
      </c>
      <c r="E131" s="662" t="s">
        <v>7829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574</v>
      </c>
      <c r="B132" s="662" t="s">
        <v>7795</v>
      </c>
      <c r="C132" s="662" t="s">
        <v>7663</v>
      </c>
      <c r="D132" s="662" t="s">
        <v>7830</v>
      </c>
      <c r="E132" s="662" t="s">
        <v>7831</v>
      </c>
      <c r="F132" s="665">
        <v>5</v>
      </c>
      <c r="G132" s="665">
        <v>0</v>
      </c>
      <c r="H132" s="665"/>
      <c r="I132" s="665">
        <v>0</v>
      </c>
      <c r="J132" s="665">
        <v>5</v>
      </c>
      <c r="K132" s="665">
        <v>0</v>
      </c>
      <c r="L132" s="665"/>
      <c r="M132" s="665">
        <v>0</v>
      </c>
      <c r="N132" s="665">
        <v>7</v>
      </c>
      <c r="O132" s="665">
        <v>0</v>
      </c>
      <c r="P132" s="678"/>
      <c r="Q132" s="666">
        <v>0</v>
      </c>
    </row>
    <row r="133" spans="1:17" ht="14.4" customHeight="1" x14ac:dyDescent="0.3">
      <c r="A133" s="661" t="s">
        <v>574</v>
      </c>
      <c r="B133" s="662" t="s">
        <v>7795</v>
      </c>
      <c r="C133" s="662" t="s">
        <v>7663</v>
      </c>
      <c r="D133" s="662" t="s">
        <v>7832</v>
      </c>
      <c r="E133" s="662" t="s">
        <v>7833</v>
      </c>
      <c r="F133" s="665"/>
      <c r="G133" s="665"/>
      <c r="H133" s="665"/>
      <c r="I133" s="665"/>
      <c r="J133" s="665">
        <v>1</v>
      </c>
      <c r="K133" s="665">
        <v>752</v>
      </c>
      <c r="L133" s="665"/>
      <c r="M133" s="665">
        <v>752</v>
      </c>
      <c r="N133" s="665"/>
      <c r="O133" s="665"/>
      <c r="P133" s="678"/>
      <c r="Q133" s="666"/>
    </row>
    <row r="134" spans="1:17" ht="14.4" customHeight="1" x14ac:dyDescent="0.3">
      <c r="A134" s="661" t="s">
        <v>574</v>
      </c>
      <c r="B134" s="662" t="s">
        <v>7795</v>
      </c>
      <c r="C134" s="662" t="s">
        <v>7663</v>
      </c>
      <c r="D134" s="662" t="s">
        <v>7834</v>
      </c>
      <c r="E134" s="662" t="s">
        <v>7835</v>
      </c>
      <c r="F134" s="665"/>
      <c r="G134" s="665"/>
      <c r="H134" s="665"/>
      <c r="I134" s="665"/>
      <c r="J134" s="665">
        <v>1</v>
      </c>
      <c r="K134" s="665">
        <v>3388</v>
      </c>
      <c r="L134" s="665"/>
      <c r="M134" s="665">
        <v>3388</v>
      </c>
      <c r="N134" s="665"/>
      <c r="O134" s="665"/>
      <c r="P134" s="678"/>
      <c r="Q134" s="666"/>
    </row>
    <row r="135" spans="1:17" ht="14.4" customHeight="1" x14ac:dyDescent="0.3">
      <c r="A135" s="661" t="s">
        <v>574</v>
      </c>
      <c r="B135" s="662" t="s">
        <v>7795</v>
      </c>
      <c r="C135" s="662" t="s">
        <v>7663</v>
      </c>
      <c r="D135" s="662" t="s">
        <v>7836</v>
      </c>
      <c r="E135" s="662" t="s">
        <v>7837</v>
      </c>
      <c r="F135" s="665">
        <v>1</v>
      </c>
      <c r="G135" s="665">
        <v>800</v>
      </c>
      <c r="H135" s="665">
        <v>1</v>
      </c>
      <c r="I135" s="665">
        <v>800</v>
      </c>
      <c r="J135" s="665"/>
      <c r="K135" s="665"/>
      <c r="L135" s="665"/>
      <c r="M135" s="665"/>
      <c r="N135" s="665">
        <v>2</v>
      </c>
      <c r="O135" s="665">
        <v>1630</v>
      </c>
      <c r="P135" s="678">
        <v>2.0375000000000001</v>
      </c>
      <c r="Q135" s="666">
        <v>815</v>
      </c>
    </row>
    <row r="136" spans="1:17" ht="14.4" customHeight="1" x14ac:dyDescent="0.3">
      <c r="A136" s="661" t="s">
        <v>574</v>
      </c>
      <c r="B136" s="662" t="s">
        <v>7795</v>
      </c>
      <c r="C136" s="662" t="s">
        <v>7663</v>
      </c>
      <c r="D136" s="662" t="s">
        <v>7838</v>
      </c>
      <c r="E136" s="662" t="s">
        <v>7839</v>
      </c>
      <c r="F136" s="665"/>
      <c r="G136" s="665"/>
      <c r="H136" s="665"/>
      <c r="I136" s="665"/>
      <c r="J136" s="665">
        <v>1</v>
      </c>
      <c r="K136" s="665">
        <v>6111</v>
      </c>
      <c r="L136" s="665"/>
      <c r="M136" s="665">
        <v>6111</v>
      </c>
      <c r="N136" s="665">
        <v>1</v>
      </c>
      <c r="O136" s="665">
        <v>6126</v>
      </c>
      <c r="P136" s="678"/>
      <c r="Q136" s="666">
        <v>6126</v>
      </c>
    </row>
    <row r="137" spans="1:17" ht="14.4" customHeight="1" x14ac:dyDescent="0.3">
      <c r="A137" s="661" t="s">
        <v>574</v>
      </c>
      <c r="B137" s="662" t="s">
        <v>7795</v>
      </c>
      <c r="C137" s="662" t="s">
        <v>7663</v>
      </c>
      <c r="D137" s="662" t="s">
        <v>7840</v>
      </c>
      <c r="E137" s="662" t="s">
        <v>7841</v>
      </c>
      <c r="F137" s="665">
        <v>1</v>
      </c>
      <c r="G137" s="665">
        <v>9034</v>
      </c>
      <c r="H137" s="665">
        <v>1</v>
      </c>
      <c r="I137" s="665">
        <v>9034</v>
      </c>
      <c r="J137" s="665">
        <v>2</v>
      </c>
      <c r="K137" s="665">
        <v>18192</v>
      </c>
      <c r="L137" s="665">
        <v>2.0137259242860304</v>
      </c>
      <c r="M137" s="665">
        <v>9096</v>
      </c>
      <c r="N137" s="665"/>
      <c r="O137" s="665"/>
      <c r="P137" s="678"/>
      <c r="Q137" s="666"/>
    </row>
    <row r="138" spans="1:17" ht="14.4" customHeight="1" x14ac:dyDescent="0.3">
      <c r="A138" s="661" t="s">
        <v>574</v>
      </c>
      <c r="B138" s="662" t="s">
        <v>7795</v>
      </c>
      <c r="C138" s="662" t="s">
        <v>7663</v>
      </c>
      <c r="D138" s="662" t="s">
        <v>7726</v>
      </c>
      <c r="E138" s="662" t="s">
        <v>7727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436</v>
      </c>
      <c r="P138" s="678"/>
      <c r="Q138" s="666">
        <v>436</v>
      </c>
    </row>
    <row r="139" spans="1:17" ht="14.4" customHeight="1" x14ac:dyDescent="0.3">
      <c r="A139" s="661" t="s">
        <v>574</v>
      </c>
      <c r="B139" s="662" t="s">
        <v>7795</v>
      </c>
      <c r="C139" s="662" t="s">
        <v>7663</v>
      </c>
      <c r="D139" s="662" t="s">
        <v>7842</v>
      </c>
      <c r="E139" s="662" t="s">
        <v>7843</v>
      </c>
      <c r="F139" s="665">
        <v>1</v>
      </c>
      <c r="G139" s="665">
        <v>15368</v>
      </c>
      <c r="H139" s="665">
        <v>1</v>
      </c>
      <c r="I139" s="665">
        <v>15368</v>
      </c>
      <c r="J139" s="665"/>
      <c r="K139" s="665"/>
      <c r="L139" s="665"/>
      <c r="M139" s="665"/>
      <c r="N139" s="665">
        <v>2</v>
      </c>
      <c r="O139" s="665">
        <v>31030</v>
      </c>
      <c r="P139" s="678">
        <v>2.0191306611140032</v>
      </c>
      <c r="Q139" s="666">
        <v>15515</v>
      </c>
    </row>
    <row r="140" spans="1:17" ht="14.4" customHeight="1" x14ac:dyDescent="0.3">
      <c r="A140" s="661" t="s">
        <v>574</v>
      </c>
      <c r="B140" s="662" t="s">
        <v>7795</v>
      </c>
      <c r="C140" s="662" t="s">
        <v>7663</v>
      </c>
      <c r="D140" s="662" t="s">
        <v>7844</v>
      </c>
      <c r="E140" s="662" t="s">
        <v>7845</v>
      </c>
      <c r="F140" s="665">
        <v>3</v>
      </c>
      <c r="G140" s="665">
        <v>0</v>
      </c>
      <c r="H140" s="665"/>
      <c r="I140" s="665">
        <v>0</v>
      </c>
      <c r="J140" s="665">
        <v>4</v>
      </c>
      <c r="K140" s="665">
        <v>0</v>
      </c>
      <c r="L140" s="665"/>
      <c r="M140" s="665">
        <v>0</v>
      </c>
      <c r="N140" s="665">
        <v>5</v>
      </c>
      <c r="O140" s="665">
        <v>0</v>
      </c>
      <c r="P140" s="678"/>
      <c r="Q140" s="666">
        <v>0</v>
      </c>
    </row>
    <row r="141" spans="1:17" ht="14.4" customHeight="1" x14ac:dyDescent="0.3">
      <c r="A141" s="661" t="s">
        <v>574</v>
      </c>
      <c r="B141" s="662" t="s">
        <v>7795</v>
      </c>
      <c r="C141" s="662" t="s">
        <v>7663</v>
      </c>
      <c r="D141" s="662" t="s">
        <v>7846</v>
      </c>
      <c r="E141" s="662" t="s">
        <v>7847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0</v>
      </c>
      <c r="P141" s="678"/>
      <c r="Q141" s="666">
        <v>0</v>
      </c>
    </row>
    <row r="142" spans="1:17" ht="14.4" customHeight="1" x14ac:dyDescent="0.3">
      <c r="A142" s="661" t="s">
        <v>574</v>
      </c>
      <c r="B142" s="662" t="s">
        <v>7795</v>
      </c>
      <c r="C142" s="662" t="s">
        <v>7663</v>
      </c>
      <c r="D142" s="662" t="s">
        <v>7848</v>
      </c>
      <c r="E142" s="662" t="s">
        <v>7849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6852</v>
      </c>
      <c r="P142" s="678"/>
      <c r="Q142" s="666">
        <v>6852</v>
      </c>
    </row>
    <row r="143" spans="1:17" ht="14.4" customHeight="1" x14ac:dyDescent="0.3">
      <c r="A143" s="661" t="s">
        <v>574</v>
      </c>
      <c r="B143" s="662" t="s">
        <v>7795</v>
      </c>
      <c r="C143" s="662" t="s">
        <v>7663</v>
      </c>
      <c r="D143" s="662" t="s">
        <v>7850</v>
      </c>
      <c r="E143" s="662" t="s">
        <v>7851</v>
      </c>
      <c r="F143" s="665">
        <v>5</v>
      </c>
      <c r="G143" s="665">
        <v>0</v>
      </c>
      <c r="H143" s="665"/>
      <c r="I143" s="665">
        <v>0</v>
      </c>
      <c r="J143" s="665">
        <v>5</v>
      </c>
      <c r="K143" s="665">
        <v>0</v>
      </c>
      <c r="L143" s="665"/>
      <c r="M143" s="665">
        <v>0</v>
      </c>
      <c r="N143" s="665">
        <v>8</v>
      </c>
      <c r="O143" s="665">
        <v>0</v>
      </c>
      <c r="P143" s="678"/>
      <c r="Q143" s="666">
        <v>0</v>
      </c>
    </row>
    <row r="144" spans="1:17" ht="14.4" customHeight="1" x14ac:dyDescent="0.3">
      <c r="A144" s="661" t="s">
        <v>574</v>
      </c>
      <c r="B144" s="662" t="s">
        <v>7795</v>
      </c>
      <c r="C144" s="662" t="s">
        <v>7663</v>
      </c>
      <c r="D144" s="662" t="s">
        <v>7852</v>
      </c>
      <c r="E144" s="662" t="s">
        <v>7853</v>
      </c>
      <c r="F144" s="665"/>
      <c r="G144" s="665"/>
      <c r="H144" s="665"/>
      <c r="I144" s="665"/>
      <c r="J144" s="665"/>
      <c r="K144" s="665"/>
      <c r="L144" s="665"/>
      <c r="M144" s="665"/>
      <c r="N144" s="665">
        <v>4</v>
      </c>
      <c r="O144" s="665">
        <v>17556</v>
      </c>
      <c r="P144" s="678"/>
      <c r="Q144" s="666">
        <v>4389</v>
      </c>
    </row>
    <row r="145" spans="1:17" ht="14.4" customHeight="1" x14ac:dyDescent="0.3">
      <c r="A145" s="661" t="s">
        <v>574</v>
      </c>
      <c r="B145" s="662" t="s">
        <v>7795</v>
      </c>
      <c r="C145" s="662" t="s">
        <v>7663</v>
      </c>
      <c r="D145" s="662" t="s">
        <v>7854</v>
      </c>
      <c r="E145" s="662" t="s">
        <v>7855</v>
      </c>
      <c r="F145" s="665"/>
      <c r="G145" s="665"/>
      <c r="H145" s="665"/>
      <c r="I145" s="665"/>
      <c r="J145" s="665"/>
      <c r="K145" s="665"/>
      <c r="L145" s="665"/>
      <c r="M145" s="665"/>
      <c r="N145" s="665">
        <v>2</v>
      </c>
      <c r="O145" s="665">
        <v>0</v>
      </c>
      <c r="P145" s="678"/>
      <c r="Q145" s="666">
        <v>0</v>
      </c>
    </row>
    <row r="146" spans="1:17" ht="14.4" customHeight="1" x14ac:dyDescent="0.3">
      <c r="A146" s="661" t="s">
        <v>574</v>
      </c>
      <c r="B146" s="662" t="s">
        <v>7795</v>
      </c>
      <c r="C146" s="662" t="s">
        <v>7663</v>
      </c>
      <c r="D146" s="662" t="s">
        <v>7856</v>
      </c>
      <c r="E146" s="662" t="s">
        <v>7857</v>
      </c>
      <c r="F146" s="665"/>
      <c r="G146" s="665"/>
      <c r="H146" s="665"/>
      <c r="I146" s="665"/>
      <c r="J146" s="665">
        <v>1</v>
      </c>
      <c r="K146" s="665">
        <v>3219</v>
      </c>
      <c r="L146" s="665"/>
      <c r="M146" s="665">
        <v>3219</v>
      </c>
      <c r="N146" s="665">
        <v>1</v>
      </c>
      <c r="O146" s="665">
        <v>3225</v>
      </c>
      <c r="P146" s="678"/>
      <c r="Q146" s="666">
        <v>3225</v>
      </c>
    </row>
    <row r="147" spans="1:17" ht="14.4" customHeight="1" x14ac:dyDescent="0.3">
      <c r="A147" s="661" t="s">
        <v>574</v>
      </c>
      <c r="B147" s="662" t="s">
        <v>7795</v>
      </c>
      <c r="C147" s="662" t="s">
        <v>7663</v>
      </c>
      <c r="D147" s="662" t="s">
        <v>7858</v>
      </c>
      <c r="E147" s="662" t="s">
        <v>7859</v>
      </c>
      <c r="F147" s="665">
        <v>2</v>
      </c>
      <c r="G147" s="665">
        <v>0</v>
      </c>
      <c r="H147" s="665"/>
      <c r="I147" s="665">
        <v>0</v>
      </c>
      <c r="J147" s="665">
        <v>1</v>
      </c>
      <c r="K147" s="665">
        <v>0</v>
      </c>
      <c r="L147" s="665"/>
      <c r="M147" s="665">
        <v>0</v>
      </c>
      <c r="N147" s="665">
        <v>2</v>
      </c>
      <c r="O147" s="665">
        <v>0</v>
      </c>
      <c r="P147" s="678"/>
      <c r="Q147" s="666">
        <v>0</v>
      </c>
    </row>
    <row r="148" spans="1:17" ht="14.4" customHeight="1" x14ac:dyDescent="0.3">
      <c r="A148" s="661" t="s">
        <v>574</v>
      </c>
      <c r="B148" s="662" t="s">
        <v>7795</v>
      </c>
      <c r="C148" s="662" t="s">
        <v>7663</v>
      </c>
      <c r="D148" s="662" t="s">
        <v>7860</v>
      </c>
      <c r="E148" s="662" t="s">
        <v>7861</v>
      </c>
      <c r="F148" s="665"/>
      <c r="G148" s="665"/>
      <c r="H148" s="665"/>
      <c r="I148" s="665"/>
      <c r="J148" s="665">
        <v>1</v>
      </c>
      <c r="K148" s="665">
        <v>308</v>
      </c>
      <c r="L148" s="665"/>
      <c r="M148" s="665">
        <v>308</v>
      </c>
      <c r="N148" s="665"/>
      <c r="O148" s="665"/>
      <c r="P148" s="678"/>
      <c r="Q148" s="666"/>
    </row>
    <row r="149" spans="1:17" ht="14.4" customHeight="1" x14ac:dyDescent="0.3">
      <c r="A149" s="661" t="s">
        <v>574</v>
      </c>
      <c r="B149" s="662" t="s">
        <v>7795</v>
      </c>
      <c r="C149" s="662" t="s">
        <v>7663</v>
      </c>
      <c r="D149" s="662" t="s">
        <v>7862</v>
      </c>
      <c r="E149" s="662" t="s">
        <v>7863</v>
      </c>
      <c r="F149" s="665"/>
      <c r="G149" s="665"/>
      <c r="H149" s="665"/>
      <c r="I149" s="665"/>
      <c r="J149" s="665"/>
      <c r="K149" s="665"/>
      <c r="L149" s="665"/>
      <c r="M149" s="665"/>
      <c r="N149" s="665">
        <v>2</v>
      </c>
      <c r="O149" s="665">
        <v>18104</v>
      </c>
      <c r="P149" s="678"/>
      <c r="Q149" s="666">
        <v>9052</v>
      </c>
    </row>
    <row r="150" spans="1:17" ht="14.4" customHeight="1" x14ac:dyDescent="0.3">
      <c r="A150" s="661" t="s">
        <v>574</v>
      </c>
      <c r="B150" s="662" t="s">
        <v>7795</v>
      </c>
      <c r="C150" s="662" t="s">
        <v>7663</v>
      </c>
      <c r="D150" s="662" t="s">
        <v>7864</v>
      </c>
      <c r="E150" s="662" t="s">
        <v>7865</v>
      </c>
      <c r="F150" s="665">
        <v>1</v>
      </c>
      <c r="G150" s="665">
        <v>0</v>
      </c>
      <c r="H150" s="665"/>
      <c r="I150" s="665">
        <v>0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574</v>
      </c>
      <c r="B151" s="662" t="s">
        <v>7795</v>
      </c>
      <c r="C151" s="662" t="s">
        <v>7663</v>
      </c>
      <c r="D151" s="662" t="s">
        <v>7866</v>
      </c>
      <c r="E151" s="662" t="s">
        <v>7867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3569</v>
      </c>
      <c r="P151" s="678"/>
      <c r="Q151" s="666">
        <v>3569</v>
      </c>
    </row>
    <row r="152" spans="1:17" ht="14.4" customHeight="1" x14ac:dyDescent="0.3">
      <c r="A152" s="661" t="s">
        <v>574</v>
      </c>
      <c r="B152" s="662" t="s">
        <v>7795</v>
      </c>
      <c r="C152" s="662" t="s">
        <v>7663</v>
      </c>
      <c r="D152" s="662" t="s">
        <v>7868</v>
      </c>
      <c r="E152" s="662" t="s">
        <v>7869</v>
      </c>
      <c r="F152" s="665">
        <v>2</v>
      </c>
      <c r="G152" s="665">
        <v>9234</v>
      </c>
      <c r="H152" s="665">
        <v>1</v>
      </c>
      <c r="I152" s="665">
        <v>4617</v>
      </c>
      <c r="J152" s="665"/>
      <c r="K152" s="665"/>
      <c r="L152" s="665"/>
      <c r="M152" s="665"/>
      <c r="N152" s="665">
        <v>7</v>
      </c>
      <c r="O152" s="665">
        <v>32725</v>
      </c>
      <c r="P152" s="678">
        <v>3.5439679445527399</v>
      </c>
      <c r="Q152" s="666">
        <v>4675</v>
      </c>
    </row>
    <row r="153" spans="1:17" ht="14.4" customHeight="1" x14ac:dyDescent="0.3">
      <c r="A153" s="661" t="s">
        <v>574</v>
      </c>
      <c r="B153" s="662" t="s">
        <v>7795</v>
      </c>
      <c r="C153" s="662" t="s">
        <v>7663</v>
      </c>
      <c r="D153" s="662" t="s">
        <v>7870</v>
      </c>
      <c r="E153" s="662" t="s">
        <v>7871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4557</v>
      </c>
      <c r="P153" s="678"/>
      <c r="Q153" s="666">
        <v>4557</v>
      </c>
    </row>
    <row r="154" spans="1:17" ht="14.4" customHeight="1" x14ac:dyDescent="0.3">
      <c r="A154" s="661" t="s">
        <v>574</v>
      </c>
      <c r="B154" s="662" t="s">
        <v>7795</v>
      </c>
      <c r="C154" s="662" t="s">
        <v>7663</v>
      </c>
      <c r="D154" s="662" t="s">
        <v>7872</v>
      </c>
      <c r="E154" s="662" t="s">
        <v>7873</v>
      </c>
      <c r="F154" s="665">
        <v>1</v>
      </c>
      <c r="G154" s="665">
        <v>5098</v>
      </c>
      <c r="H154" s="665">
        <v>1</v>
      </c>
      <c r="I154" s="665">
        <v>5098</v>
      </c>
      <c r="J154" s="665"/>
      <c r="K154" s="665"/>
      <c r="L154" s="665"/>
      <c r="M154" s="665"/>
      <c r="N154" s="665">
        <v>1</v>
      </c>
      <c r="O154" s="665">
        <v>5137</v>
      </c>
      <c r="P154" s="678">
        <v>1.0076500588466064</v>
      </c>
      <c r="Q154" s="666">
        <v>5137</v>
      </c>
    </row>
    <row r="155" spans="1:17" ht="14.4" customHeight="1" x14ac:dyDescent="0.3">
      <c r="A155" s="661" t="s">
        <v>574</v>
      </c>
      <c r="B155" s="662" t="s">
        <v>7795</v>
      </c>
      <c r="C155" s="662" t="s">
        <v>7663</v>
      </c>
      <c r="D155" s="662" t="s">
        <v>7874</v>
      </c>
      <c r="E155" s="662" t="s">
        <v>7875</v>
      </c>
      <c r="F155" s="665"/>
      <c r="G155" s="665"/>
      <c r="H155" s="665"/>
      <c r="I155" s="665"/>
      <c r="J155" s="665"/>
      <c r="K155" s="665"/>
      <c r="L155" s="665"/>
      <c r="M155" s="665"/>
      <c r="N155" s="665">
        <v>2</v>
      </c>
      <c r="O155" s="665">
        <v>0</v>
      </c>
      <c r="P155" s="678"/>
      <c r="Q155" s="666">
        <v>0</v>
      </c>
    </row>
    <row r="156" spans="1:17" ht="14.4" customHeight="1" x14ac:dyDescent="0.3">
      <c r="A156" s="661" t="s">
        <v>574</v>
      </c>
      <c r="B156" s="662" t="s">
        <v>7795</v>
      </c>
      <c r="C156" s="662" t="s">
        <v>7663</v>
      </c>
      <c r="D156" s="662" t="s">
        <v>7876</v>
      </c>
      <c r="E156" s="662" t="s">
        <v>7877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7669</v>
      </c>
      <c r="P156" s="678"/>
      <c r="Q156" s="666">
        <v>7669</v>
      </c>
    </row>
    <row r="157" spans="1:17" ht="14.4" customHeight="1" x14ac:dyDescent="0.3">
      <c r="A157" s="661" t="s">
        <v>574</v>
      </c>
      <c r="B157" s="662" t="s">
        <v>7795</v>
      </c>
      <c r="C157" s="662" t="s">
        <v>7663</v>
      </c>
      <c r="D157" s="662" t="s">
        <v>7878</v>
      </c>
      <c r="E157" s="662" t="s">
        <v>7879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0</v>
      </c>
      <c r="P157" s="678"/>
      <c r="Q157" s="666">
        <v>0</v>
      </c>
    </row>
    <row r="158" spans="1:17" ht="14.4" customHeight="1" x14ac:dyDescent="0.3">
      <c r="A158" s="661" t="s">
        <v>574</v>
      </c>
      <c r="B158" s="662" t="s">
        <v>7795</v>
      </c>
      <c r="C158" s="662" t="s">
        <v>7663</v>
      </c>
      <c r="D158" s="662" t="s">
        <v>7880</v>
      </c>
      <c r="E158" s="662" t="s">
        <v>7881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0</v>
      </c>
      <c r="P158" s="678"/>
      <c r="Q158" s="666">
        <v>0</v>
      </c>
    </row>
    <row r="159" spans="1:17" ht="14.4" customHeight="1" x14ac:dyDescent="0.3">
      <c r="A159" s="661" t="s">
        <v>574</v>
      </c>
      <c r="B159" s="662" t="s">
        <v>7795</v>
      </c>
      <c r="C159" s="662" t="s">
        <v>7663</v>
      </c>
      <c r="D159" s="662" t="s">
        <v>7882</v>
      </c>
      <c r="E159" s="662" t="s">
        <v>7883</v>
      </c>
      <c r="F159" s="665">
        <v>1</v>
      </c>
      <c r="G159" s="665">
        <v>13175</v>
      </c>
      <c r="H159" s="665">
        <v>1</v>
      </c>
      <c r="I159" s="665">
        <v>13175</v>
      </c>
      <c r="J159" s="665">
        <v>3</v>
      </c>
      <c r="K159" s="665">
        <v>13257</v>
      </c>
      <c r="L159" s="665">
        <v>1.006223908918406</v>
      </c>
      <c r="M159" s="665">
        <v>4419</v>
      </c>
      <c r="N159" s="665">
        <v>1</v>
      </c>
      <c r="O159" s="665">
        <v>13293</v>
      </c>
      <c r="P159" s="678">
        <v>1.008956356736243</v>
      </c>
      <c r="Q159" s="666">
        <v>13293</v>
      </c>
    </row>
    <row r="160" spans="1:17" ht="14.4" customHeight="1" x14ac:dyDescent="0.3">
      <c r="A160" s="661" t="s">
        <v>574</v>
      </c>
      <c r="B160" s="662" t="s">
        <v>7795</v>
      </c>
      <c r="C160" s="662" t="s">
        <v>7663</v>
      </c>
      <c r="D160" s="662" t="s">
        <v>7884</v>
      </c>
      <c r="E160" s="662" t="s">
        <v>7885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0</v>
      </c>
      <c r="P160" s="678"/>
      <c r="Q160" s="666">
        <v>0</v>
      </c>
    </row>
    <row r="161" spans="1:17" ht="14.4" customHeight="1" x14ac:dyDescent="0.3">
      <c r="A161" s="661" t="s">
        <v>574</v>
      </c>
      <c r="B161" s="662" t="s">
        <v>7795</v>
      </c>
      <c r="C161" s="662" t="s">
        <v>7663</v>
      </c>
      <c r="D161" s="662" t="s">
        <v>7886</v>
      </c>
      <c r="E161" s="662" t="s">
        <v>7887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0</v>
      </c>
      <c r="P161" s="678"/>
      <c r="Q161" s="666">
        <v>0</v>
      </c>
    </row>
    <row r="162" spans="1:17" ht="14.4" customHeight="1" x14ac:dyDescent="0.3">
      <c r="A162" s="661" t="s">
        <v>574</v>
      </c>
      <c r="B162" s="662" t="s">
        <v>7795</v>
      </c>
      <c r="C162" s="662" t="s">
        <v>7663</v>
      </c>
      <c r="D162" s="662" t="s">
        <v>7888</v>
      </c>
      <c r="E162" s="662" t="s">
        <v>7889</v>
      </c>
      <c r="F162" s="665"/>
      <c r="G162" s="665"/>
      <c r="H162" s="665"/>
      <c r="I162" s="665"/>
      <c r="J162" s="665"/>
      <c r="K162" s="665"/>
      <c r="L162" s="665"/>
      <c r="M162" s="665"/>
      <c r="N162" s="665">
        <v>1</v>
      </c>
      <c r="O162" s="665">
        <v>0</v>
      </c>
      <c r="P162" s="678"/>
      <c r="Q162" s="666">
        <v>0</v>
      </c>
    </row>
    <row r="163" spans="1:17" ht="14.4" customHeight="1" x14ac:dyDescent="0.3">
      <c r="A163" s="661" t="s">
        <v>574</v>
      </c>
      <c r="B163" s="662" t="s">
        <v>7890</v>
      </c>
      <c r="C163" s="662" t="s">
        <v>7663</v>
      </c>
      <c r="D163" s="662" t="s">
        <v>7891</v>
      </c>
      <c r="E163" s="662" t="s">
        <v>7892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4082</v>
      </c>
      <c r="P163" s="678"/>
      <c r="Q163" s="666">
        <v>4082</v>
      </c>
    </row>
    <row r="164" spans="1:17" ht="14.4" customHeight="1" x14ac:dyDescent="0.3">
      <c r="A164" s="661" t="s">
        <v>574</v>
      </c>
      <c r="B164" s="662" t="s">
        <v>7890</v>
      </c>
      <c r="C164" s="662" t="s">
        <v>7663</v>
      </c>
      <c r="D164" s="662" t="s">
        <v>7893</v>
      </c>
      <c r="E164" s="662" t="s">
        <v>7894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114</v>
      </c>
      <c r="P164" s="678"/>
      <c r="Q164" s="666">
        <v>114</v>
      </c>
    </row>
    <row r="165" spans="1:17" ht="14.4" customHeight="1" x14ac:dyDescent="0.3">
      <c r="A165" s="661" t="s">
        <v>574</v>
      </c>
      <c r="B165" s="662" t="s">
        <v>7890</v>
      </c>
      <c r="C165" s="662" t="s">
        <v>7663</v>
      </c>
      <c r="D165" s="662" t="s">
        <v>7895</v>
      </c>
      <c r="E165" s="662" t="s">
        <v>7896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8050</v>
      </c>
      <c r="P165" s="678"/>
      <c r="Q165" s="666">
        <v>8050</v>
      </c>
    </row>
    <row r="166" spans="1:17" ht="14.4" customHeight="1" x14ac:dyDescent="0.3">
      <c r="A166" s="661" t="s">
        <v>574</v>
      </c>
      <c r="B166" s="662" t="s">
        <v>7897</v>
      </c>
      <c r="C166" s="662" t="s">
        <v>7709</v>
      </c>
      <c r="D166" s="662" t="s">
        <v>7898</v>
      </c>
      <c r="E166" s="662" t="s">
        <v>7899</v>
      </c>
      <c r="F166" s="665">
        <v>0.3</v>
      </c>
      <c r="G166" s="665">
        <v>29.76</v>
      </c>
      <c r="H166" s="665">
        <v>1</v>
      </c>
      <c r="I166" s="665">
        <v>99.2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574</v>
      </c>
      <c r="B167" s="662" t="s">
        <v>7897</v>
      </c>
      <c r="C167" s="662" t="s">
        <v>7709</v>
      </c>
      <c r="D167" s="662" t="s">
        <v>7900</v>
      </c>
      <c r="E167" s="662" t="s">
        <v>7901</v>
      </c>
      <c r="F167" s="665">
        <v>3.7</v>
      </c>
      <c r="G167" s="665">
        <v>44915.59</v>
      </c>
      <c r="H167" s="665">
        <v>1</v>
      </c>
      <c r="I167" s="665">
        <v>12139.348648648647</v>
      </c>
      <c r="J167" s="665"/>
      <c r="K167" s="665"/>
      <c r="L167" s="665"/>
      <c r="M167" s="665"/>
      <c r="N167" s="665">
        <v>0.6</v>
      </c>
      <c r="O167" s="665">
        <v>6878.98</v>
      </c>
      <c r="P167" s="678">
        <v>0.15315350416191795</v>
      </c>
      <c r="Q167" s="666">
        <v>11464.966666666667</v>
      </c>
    </row>
    <row r="168" spans="1:17" ht="14.4" customHeight="1" x14ac:dyDescent="0.3">
      <c r="A168" s="661" t="s">
        <v>574</v>
      </c>
      <c r="B168" s="662" t="s">
        <v>7897</v>
      </c>
      <c r="C168" s="662" t="s">
        <v>7709</v>
      </c>
      <c r="D168" s="662" t="s">
        <v>7902</v>
      </c>
      <c r="E168" s="662" t="s">
        <v>4455</v>
      </c>
      <c r="F168" s="665"/>
      <c r="G168" s="665"/>
      <c r="H168" s="665"/>
      <c r="I168" s="665"/>
      <c r="J168" s="665">
        <v>6</v>
      </c>
      <c r="K168" s="665">
        <v>662.22</v>
      </c>
      <c r="L168" s="665"/>
      <c r="M168" s="665">
        <v>110.37</v>
      </c>
      <c r="N168" s="665"/>
      <c r="O168" s="665"/>
      <c r="P168" s="678"/>
      <c r="Q168" s="666"/>
    </row>
    <row r="169" spans="1:17" ht="14.4" customHeight="1" x14ac:dyDescent="0.3">
      <c r="A169" s="661" t="s">
        <v>574</v>
      </c>
      <c r="B169" s="662" t="s">
        <v>7897</v>
      </c>
      <c r="C169" s="662" t="s">
        <v>7709</v>
      </c>
      <c r="D169" s="662" t="s">
        <v>7903</v>
      </c>
      <c r="E169" s="662" t="s">
        <v>7904</v>
      </c>
      <c r="F169" s="665">
        <v>2</v>
      </c>
      <c r="G169" s="665">
        <v>10429.64</v>
      </c>
      <c r="H169" s="665">
        <v>1</v>
      </c>
      <c r="I169" s="665">
        <v>5214.82</v>
      </c>
      <c r="J169" s="665">
        <v>1</v>
      </c>
      <c r="K169" s="665">
        <v>5214.82</v>
      </c>
      <c r="L169" s="665">
        <v>0.5</v>
      </c>
      <c r="M169" s="665">
        <v>5214.82</v>
      </c>
      <c r="N169" s="665">
        <v>2</v>
      </c>
      <c r="O169" s="665">
        <v>9976.26</v>
      </c>
      <c r="P169" s="678">
        <v>0.95652965970062254</v>
      </c>
      <c r="Q169" s="666">
        <v>4988.13</v>
      </c>
    </row>
    <row r="170" spans="1:17" ht="14.4" customHeight="1" x14ac:dyDescent="0.3">
      <c r="A170" s="661" t="s">
        <v>574</v>
      </c>
      <c r="B170" s="662" t="s">
        <v>7897</v>
      </c>
      <c r="C170" s="662" t="s">
        <v>7709</v>
      </c>
      <c r="D170" s="662" t="s">
        <v>7905</v>
      </c>
      <c r="E170" s="662" t="s">
        <v>7906</v>
      </c>
      <c r="F170" s="665">
        <v>14</v>
      </c>
      <c r="G170" s="665">
        <v>1934.79</v>
      </c>
      <c r="H170" s="665">
        <v>1</v>
      </c>
      <c r="I170" s="665">
        <v>138.19928571428571</v>
      </c>
      <c r="J170" s="665">
        <v>39</v>
      </c>
      <c r="K170" s="665">
        <v>4600.4399999999996</v>
      </c>
      <c r="L170" s="665">
        <v>2.3777464220923199</v>
      </c>
      <c r="M170" s="665">
        <v>117.96</v>
      </c>
      <c r="N170" s="665"/>
      <c r="O170" s="665"/>
      <c r="P170" s="678"/>
      <c r="Q170" s="666"/>
    </row>
    <row r="171" spans="1:17" ht="14.4" customHeight="1" x14ac:dyDescent="0.3">
      <c r="A171" s="661" t="s">
        <v>574</v>
      </c>
      <c r="B171" s="662" t="s">
        <v>7897</v>
      </c>
      <c r="C171" s="662" t="s">
        <v>7709</v>
      </c>
      <c r="D171" s="662" t="s">
        <v>7907</v>
      </c>
      <c r="E171" s="662" t="s">
        <v>7906</v>
      </c>
      <c r="F171" s="665">
        <v>54</v>
      </c>
      <c r="G171" s="665">
        <v>9158.76</v>
      </c>
      <c r="H171" s="665">
        <v>1</v>
      </c>
      <c r="I171" s="665">
        <v>169.60666666666668</v>
      </c>
      <c r="J171" s="665">
        <v>12</v>
      </c>
      <c r="K171" s="665">
        <v>955.08</v>
      </c>
      <c r="L171" s="665">
        <v>0.10428049211902048</v>
      </c>
      <c r="M171" s="665">
        <v>79.59</v>
      </c>
      <c r="N171" s="665">
        <v>45</v>
      </c>
      <c r="O171" s="665">
        <v>3425.85</v>
      </c>
      <c r="P171" s="678">
        <v>0.37405172752643367</v>
      </c>
      <c r="Q171" s="666">
        <v>76.13</v>
      </c>
    </row>
    <row r="172" spans="1:17" ht="14.4" customHeight="1" x14ac:dyDescent="0.3">
      <c r="A172" s="661" t="s">
        <v>574</v>
      </c>
      <c r="B172" s="662" t="s">
        <v>7897</v>
      </c>
      <c r="C172" s="662" t="s">
        <v>7709</v>
      </c>
      <c r="D172" s="662" t="s">
        <v>7908</v>
      </c>
      <c r="E172" s="662" t="s">
        <v>2247</v>
      </c>
      <c r="F172" s="665">
        <v>3.6</v>
      </c>
      <c r="G172" s="665">
        <v>992.57999999999993</v>
      </c>
      <c r="H172" s="665">
        <v>1</v>
      </c>
      <c r="I172" s="665">
        <v>275.71666666666664</v>
      </c>
      <c r="J172" s="665"/>
      <c r="K172" s="665"/>
      <c r="L172" s="665"/>
      <c r="M172" s="665"/>
      <c r="N172" s="665">
        <v>3.2</v>
      </c>
      <c r="O172" s="665">
        <v>996.23</v>
      </c>
      <c r="P172" s="678">
        <v>1.0036772854580991</v>
      </c>
      <c r="Q172" s="666">
        <v>311.32187499999998</v>
      </c>
    </row>
    <row r="173" spans="1:17" ht="14.4" customHeight="1" x14ac:dyDescent="0.3">
      <c r="A173" s="661" t="s">
        <v>574</v>
      </c>
      <c r="B173" s="662" t="s">
        <v>7897</v>
      </c>
      <c r="C173" s="662" t="s">
        <v>7709</v>
      </c>
      <c r="D173" s="662" t="s">
        <v>7909</v>
      </c>
      <c r="E173" s="662" t="s">
        <v>7910</v>
      </c>
      <c r="F173" s="665">
        <v>2.5</v>
      </c>
      <c r="G173" s="665">
        <v>210.2</v>
      </c>
      <c r="H173" s="665">
        <v>1</v>
      </c>
      <c r="I173" s="665">
        <v>84.08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574</v>
      </c>
      <c r="B174" s="662" t="s">
        <v>7897</v>
      </c>
      <c r="C174" s="662" t="s">
        <v>7709</v>
      </c>
      <c r="D174" s="662" t="s">
        <v>7911</v>
      </c>
      <c r="E174" s="662"/>
      <c r="F174" s="665">
        <v>5</v>
      </c>
      <c r="G174" s="665">
        <v>5396.56</v>
      </c>
      <c r="H174" s="665">
        <v>1</v>
      </c>
      <c r="I174" s="665">
        <v>1079.3120000000001</v>
      </c>
      <c r="J174" s="665">
        <v>3.4</v>
      </c>
      <c r="K174" s="665">
        <v>3669.67</v>
      </c>
      <c r="L174" s="665">
        <v>0.68000170478971789</v>
      </c>
      <c r="M174" s="665">
        <v>1079.3147058823529</v>
      </c>
      <c r="N174" s="665"/>
      <c r="O174" s="665"/>
      <c r="P174" s="678"/>
      <c r="Q174" s="666"/>
    </row>
    <row r="175" spans="1:17" ht="14.4" customHeight="1" x14ac:dyDescent="0.3">
      <c r="A175" s="661" t="s">
        <v>574</v>
      </c>
      <c r="B175" s="662" t="s">
        <v>7897</v>
      </c>
      <c r="C175" s="662" t="s">
        <v>7709</v>
      </c>
      <c r="D175" s="662" t="s">
        <v>7912</v>
      </c>
      <c r="E175" s="662" t="s">
        <v>2224</v>
      </c>
      <c r="F175" s="665">
        <v>902</v>
      </c>
      <c r="G175" s="665">
        <v>55761.4</v>
      </c>
      <c r="H175" s="665">
        <v>1</v>
      </c>
      <c r="I175" s="665">
        <v>61.819733924611974</v>
      </c>
      <c r="J175" s="665">
        <v>986</v>
      </c>
      <c r="K175" s="665">
        <v>59706.9</v>
      </c>
      <c r="L175" s="665">
        <v>1.0707568317868632</v>
      </c>
      <c r="M175" s="665">
        <v>60.554665314401625</v>
      </c>
      <c r="N175" s="665">
        <v>1003</v>
      </c>
      <c r="O175" s="665">
        <v>58575.199999999997</v>
      </c>
      <c r="P175" s="678">
        <v>1.0504614303084212</v>
      </c>
      <c r="Q175" s="666">
        <v>58.4</v>
      </c>
    </row>
    <row r="176" spans="1:17" ht="14.4" customHeight="1" x14ac:dyDescent="0.3">
      <c r="A176" s="661" t="s">
        <v>574</v>
      </c>
      <c r="B176" s="662" t="s">
        <v>7897</v>
      </c>
      <c r="C176" s="662" t="s">
        <v>7709</v>
      </c>
      <c r="D176" s="662" t="s">
        <v>7913</v>
      </c>
      <c r="E176" s="662" t="s">
        <v>7914</v>
      </c>
      <c r="F176" s="665"/>
      <c r="G176" s="665"/>
      <c r="H176" s="665"/>
      <c r="I176" s="665"/>
      <c r="J176" s="665">
        <v>15</v>
      </c>
      <c r="K176" s="665">
        <v>1661.55</v>
      </c>
      <c r="L176" s="665"/>
      <c r="M176" s="665">
        <v>110.77</v>
      </c>
      <c r="N176" s="665"/>
      <c r="O176" s="665"/>
      <c r="P176" s="678"/>
      <c r="Q176" s="666"/>
    </row>
    <row r="177" spans="1:17" ht="14.4" customHeight="1" x14ac:dyDescent="0.3">
      <c r="A177" s="661" t="s">
        <v>574</v>
      </c>
      <c r="B177" s="662" t="s">
        <v>7897</v>
      </c>
      <c r="C177" s="662" t="s">
        <v>7709</v>
      </c>
      <c r="D177" s="662" t="s">
        <v>7915</v>
      </c>
      <c r="E177" s="662" t="s">
        <v>3736</v>
      </c>
      <c r="F177" s="665">
        <v>10</v>
      </c>
      <c r="G177" s="665">
        <v>12321.4</v>
      </c>
      <c r="H177" s="665">
        <v>1</v>
      </c>
      <c r="I177" s="665">
        <v>1232.1399999999999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574</v>
      </c>
      <c r="B178" s="662" t="s">
        <v>7897</v>
      </c>
      <c r="C178" s="662" t="s">
        <v>7709</v>
      </c>
      <c r="D178" s="662" t="s">
        <v>7916</v>
      </c>
      <c r="E178" s="662" t="s">
        <v>2328</v>
      </c>
      <c r="F178" s="665"/>
      <c r="G178" s="665"/>
      <c r="H178" s="665"/>
      <c r="I178" s="665"/>
      <c r="J178" s="665">
        <v>3</v>
      </c>
      <c r="K178" s="665">
        <v>37678.35</v>
      </c>
      <c r="L178" s="665"/>
      <c r="M178" s="665">
        <v>12559.449999999999</v>
      </c>
      <c r="N178" s="665">
        <v>8.5</v>
      </c>
      <c r="O178" s="665">
        <v>102113.89999999998</v>
      </c>
      <c r="P178" s="678"/>
      <c r="Q178" s="666">
        <v>12013.399999999998</v>
      </c>
    </row>
    <row r="179" spans="1:17" ht="14.4" customHeight="1" x14ac:dyDescent="0.3">
      <c r="A179" s="661" t="s">
        <v>574</v>
      </c>
      <c r="B179" s="662" t="s">
        <v>7897</v>
      </c>
      <c r="C179" s="662" t="s">
        <v>7709</v>
      </c>
      <c r="D179" s="662" t="s">
        <v>7917</v>
      </c>
      <c r="E179" s="662" t="s">
        <v>7918</v>
      </c>
      <c r="F179" s="665"/>
      <c r="G179" s="665"/>
      <c r="H179" s="665"/>
      <c r="I179" s="665"/>
      <c r="J179" s="665"/>
      <c r="K179" s="665"/>
      <c r="L179" s="665"/>
      <c r="M179" s="665"/>
      <c r="N179" s="665">
        <v>0.2</v>
      </c>
      <c r="O179" s="665">
        <v>988.79</v>
      </c>
      <c r="P179" s="678"/>
      <c r="Q179" s="666">
        <v>4943.95</v>
      </c>
    </row>
    <row r="180" spans="1:17" ht="14.4" customHeight="1" x14ac:dyDescent="0.3">
      <c r="A180" s="661" t="s">
        <v>574</v>
      </c>
      <c r="B180" s="662" t="s">
        <v>7897</v>
      </c>
      <c r="C180" s="662" t="s">
        <v>7709</v>
      </c>
      <c r="D180" s="662" t="s">
        <v>7919</v>
      </c>
      <c r="E180" s="662"/>
      <c r="F180" s="665">
        <v>0.4</v>
      </c>
      <c r="G180" s="665">
        <v>175.81</v>
      </c>
      <c r="H180" s="665">
        <v>1</v>
      </c>
      <c r="I180" s="665">
        <v>439.52499999999998</v>
      </c>
      <c r="J180" s="665">
        <v>0.8</v>
      </c>
      <c r="K180" s="665">
        <v>353.16</v>
      </c>
      <c r="L180" s="665">
        <v>2.0087594562311586</v>
      </c>
      <c r="M180" s="665">
        <v>441.45</v>
      </c>
      <c r="N180" s="665"/>
      <c r="O180" s="665"/>
      <c r="P180" s="678"/>
      <c r="Q180" s="666"/>
    </row>
    <row r="181" spans="1:17" ht="14.4" customHeight="1" x14ac:dyDescent="0.3">
      <c r="A181" s="661" t="s">
        <v>574</v>
      </c>
      <c r="B181" s="662" t="s">
        <v>7897</v>
      </c>
      <c r="C181" s="662" t="s">
        <v>7709</v>
      </c>
      <c r="D181" s="662" t="s">
        <v>7920</v>
      </c>
      <c r="E181" s="662" t="s">
        <v>4463</v>
      </c>
      <c r="F181" s="665">
        <v>286</v>
      </c>
      <c r="G181" s="665">
        <v>16562.859999999997</v>
      </c>
      <c r="H181" s="665">
        <v>1</v>
      </c>
      <c r="I181" s="665">
        <v>57.912097902097891</v>
      </c>
      <c r="J181" s="665">
        <v>219</v>
      </c>
      <c r="K181" s="665">
        <v>8838.8399999999983</v>
      </c>
      <c r="L181" s="665">
        <v>0.5336542118933566</v>
      </c>
      <c r="M181" s="665">
        <v>40.359999999999992</v>
      </c>
      <c r="N181" s="665">
        <v>204.1</v>
      </c>
      <c r="O181" s="665">
        <v>7880.3</v>
      </c>
      <c r="P181" s="678">
        <v>0.4757813566014566</v>
      </c>
      <c r="Q181" s="666">
        <v>38.609995100440962</v>
      </c>
    </row>
    <row r="182" spans="1:17" ht="14.4" customHeight="1" x14ac:dyDescent="0.3">
      <c r="A182" s="661" t="s">
        <v>574</v>
      </c>
      <c r="B182" s="662" t="s">
        <v>7897</v>
      </c>
      <c r="C182" s="662" t="s">
        <v>7709</v>
      </c>
      <c r="D182" s="662" t="s">
        <v>7921</v>
      </c>
      <c r="E182" s="662" t="s">
        <v>2302</v>
      </c>
      <c r="F182" s="665">
        <v>115.8</v>
      </c>
      <c r="G182" s="665">
        <v>46806.36</v>
      </c>
      <c r="H182" s="665">
        <v>1</v>
      </c>
      <c r="I182" s="665">
        <v>404.2</v>
      </c>
      <c r="J182" s="665">
        <v>152.1</v>
      </c>
      <c r="K182" s="665">
        <v>61478.83</v>
      </c>
      <c r="L182" s="665">
        <v>1.3134717162368532</v>
      </c>
      <c r="M182" s="665">
        <v>404.20006574621959</v>
      </c>
      <c r="N182" s="665">
        <v>97.600000000000009</v>
      </c>
      <c r="O182" s="665">
        <v>37734.69</v>
      </c>
      <c r="P182" s="678">
        <v>0.80618723609355658</v>
      </c>
      <c r="Q182" s="666">
        <v>386.62592213114755</v>
      </c>
    </row>
    <row r="183" spans="1:17" ht="14.4" customHeight="1" x14ac:dyDescent="0.3">
      <c r="A183" s="661" t="s">
        <v>574</v>
      </c>
      <c r="B183" s="662" t="s">
        <v>7897</v>
      </c>
      <c r="C183" s="662" t="s">
        <v>7709</v>
      </c>
      <c r="D183" s="662" t="s">
        <v>7922</v>
      </c>
      <c r="E183" s="662" t="s">
        <v>7923</v>
      </c>
      <c r="F183" s="665">
        <v>3</v>
      </c>
      <c r="G183" s="665">
        <v>174.03</v>
      </c>
      <c r="H183" s="665">
        <v>1</v>
      </c>
      <c r="I183" s="665">
        <v>58.01</v>
      </c>
      <c r="J183" s="665">
        <v>37</v>
      </c>
      <c r="K183" s="665">
        <v>1493.32</v>
      </c>
      <c r="L183" s="665">
        <v>8.580819398954203</v>
      </c>
      <c r="M183" s="665">
        <v>40.36</v>
      </c>
      <c r="N183" s="665"/>
      <c r="O183" s="665"/>
      <c r="P183" s="678"/>
      <c r="Q183" s="666"/>
    </row>
    <row r="184" spans="1:17" ht="14.4" customHeight="1" x14ac:dyDescent="0.3">
      <c r="A184" s="661" t="s">
        <v>574</v>
      </c>
      <c r="B184" s="662" t="s">
        <v>7897</v>
      </c>
      <c r="C184" s="662" t="s">
        <v>7709</v>
      </c>
      <c r="D184" s="662" t="s">
        <v>2900</v>
      </c>
      <c r="E184" s="662" t="s">
        <v>3766</v>
      </c>
      <c r="F184" s="665">
        <v>2</v>
      </c>
      <c r="G184" s="665">
        <v>13793</v>
      </c>
      <c r="H184" s="665">
        <v>1</v>
      </c>
      <c r="I184" s="665">
        <v>6896.5</v>
      </c>
      <c r="J184" s="665">
        <v>3</v>
      </c>
      <c r="K184" s="665">
        <v>29303.22</v>
      </c>
      <c r="L184" s="665">
        <v>2.1244993837453783</v>
      </c>
      <c r="M184" s="665">
        <v>9767.74</v>
      </c>
      <c r="N184" s="665">
        <v>2</v>
      </c>
      <c r="O184" s="665">
        <v>16470.3</v>
      </c>
      <c r="P184" s="678">
        <v>1.1941057057927933</v>
      </c>
      <c r="Q184" s="666">
        <v>8235.15</v>
      </c>
    </row>
    <row r="185" spans="1:17" ht="14.4" customHeight="1" x14ac:dyDescent="0.3">
      <c r="A185" s="661" t="s">
        <v>574</v>
      </c>
      <c r="B185" s="662" t="s">
        <v>7897</v>
      </c>
      <c r="C185" s="662" t="s">
        <v>7709</v>
      </c>
      <c r="D185" s="662" t="s">
        <v>7924</v>
      </c>
      <c r="E185" s="662" t="s">
        <v>4546</v>
      </c>
      <c r="F185" s="665">
        <v>45</v>
      </c>
      <c r="G185" s="665">
        <v>2137.5</v>
      </c>
      <c r="H185" s="665">
        <v>1</v>
      </c>
      <c r="I185" s="665">
        <v>47.5</v>
      </c>
      <c r="J185" s="665">
        <v>2</v>
      </c>
      <c r="K185" s="665">
        <v>95</v>
      </c>
      <c r="L185" s="665">
        <v>4.4444444444444446E-2</v>
      </c>
      <c r="M185" s="665">
        <v>47.5</v>
      </c>
      <c r="N185" s="665">
        <v>5.5</v>
      </c>
      <c r="O185" s="665">
        <v>235.84</v>
      </c>
      <c r="P185" s="678">
        <v>0.1103345029239766</v>
      </c>
      <c r="Q185" s="666">
        <v>42.88</v>
      </c>
    </row>
    <row r="186" spans="1:17" ht="14.4" customHeight="1" x14ac:dyDescent="0.3">
      <c r="A186" s="661" t="s">
        <v>574</v>
      </c>
      <c r="B186" s="662" t="s">
        <v>7897</v>
      </c>
      <c r="C186" s="662" t="s">
        <v>7709</v>
      </c>
      <c r="D186" s="662" t="s">
        <v>7925</v>
      </c>
      <c r="E186" s="662" t="s">
        <v>7926</v>
      </c>
      <c r="F186" s="665">
        <v>14.1</v>
      </c>
      <c r="G186" s="665">
        <v>8111.73</v>
      </c>
      <c r="H186" s="665">
        <v>1</v>
      </c>
      <c r="I186" s="665">
        <v>575.29999999999995</v>
      </c>
      <c r="J186" s="665">
        <v>12.7</v>
      </c>
      <c r="K186" s="665">
        <v>7306.3100000000013</v>
      </c>
      <c r="L186" s="665">
        <v>0.90070921985815622</v>
      </c>
      <c r="M186" s="665">
        <v>575.30000000000018</v>
      </c>
      <c r="N186" s="665">
        <v>0.8</v>
      </c>
      <c r="O186" s="665">
        <v>436.82</v>
      </c>
      <c r="P186" s="678">
        <v>5.3850411687765741E-2</v>
      </c>
      <c r="Q186" s="666">
        <v>546.02499999999998</v>
      </c>
    </row>
    <row r="187" spans="1:17" ht="14.4" customHeight="1" x14ac:dyDescent="0.3">
      <c r="A187" s="661" t="s">
        <v>574</v>
      </c>
      <c r="B187" s="662" t="s">
        <v>7897</v>
      </c>
      <c r="C187" s="662" t="s">
        <v>7709</v>
      </c>
      <c r="D187" s="662" t="s">
        <v>7927</v>
      </c>
      <c r="E187" s="662" t="s">
        <v>2318</v>
      </c>
      <c r="F187" s="665"/>
      <c r="G187" s="665"/>
      <c r="H187" s="665"/>
      <c r="I187" s="665"/>
      <c r="J187" s="665">
        <v>10</v>
      </c>
      <c r="K187" s="665">
        <v>807.3</v>
      </c>
      <c r="L187" s="665"/>
      <c r="M187" s="665">
        <v>80.72999999999999</v>
      </c>
      <c r="N187" s="665">
        <v>12</v>
      </c>
      <c r="O187" s="665">
        <v>926.6400000000001</v>
      </c>
      <c r="P187" s="678"/>
      <c r="Q187" s="666">
        <v>77.220000000000013</v>
      </c>
    </row>
    <row r="188" spans="1:17" ht="14.4" customHeight="1" x14ac:dyDescent="0.3">
      <c r="A188" s="661" t="s">
        <v>574</v>
      </c>
      <c r="B188" s="662" t="s">
        <v>7897</v>
      </c>
      <c r="C188" s="662" t="s">
        <v>7709</v>
      </c>
      <c r="D188" s="662" t="s">
        <v>7928</v>
      </c>
      <c r="E188" s="662" t="s">
        <v>2306</v>
      </c>
      <c r="F188" s="665">
        <v>22.2</v>
      </c>
      <c r="G188" s="665">
        <v>4346.24</v>
      </c>
      <c r="H188" s="665">
        <v>1</v>
      </c>
      <c r="I188" s="665">
        <v>195.77657657657656</v>
      </c>
      <c r="J188" s="665">
        <v>24.5</v>
      </c>
      <c r="K188" s="665">
        <v>6920.42</v>
      </c>
      <c r="L188" s="665">
        <v>1.5922774628184362</v>
      </c>
      <c r="M188" s="665">
        <v>282.4661224489796</v>
      </c>
      <c r="N188" s="665">
        <v>30.7</v>
      </c>
      <c r="O188" s="665">
        <v>8294.76</v>
      </c>
      <c r="P188" s="678">
        <v>1.9084910175231926</v>
      </c>
      <c r="Q188" s="666">
        <v>270.18762214983713</v>
      </c>
    </row>
    <row r="189" spans="1:17" ht="14.4" customHeight="1" x14ac:dyDescent="0.3">
      <c r="A189" s="661" t="s">
        <v>574</v>
      </c>
      <c r="B189" s="662" t="s">
        <v>7897</v>
      </c>
      <c r="C189" s="662" t="s">
        <v>7709</v>
      </c>
      <c r="D189" s="662" t="s">
        <v>7929</v>
      </c>
      <c r="E189" s="662" t="s">
        <v>7930</v>
      </c>
      <c r="F189" s="665"/>
      <c r="G189" s="665"/>
      <c r="H189" s="665"/>
      <c r="I189" s="665"/>
      <c r="J189" s="665"/>
      <c r="K189" s="665"/>
      <c r="L189" s="665"/>
      <c r="M189" s="665"/>
      <c r="N189" s="665">
        <v>1.6</v>
      </c>
      <c r="O189" s="665">
        <v>216.16</v>
      </c>
      <c r="P189" s="678"/>
      <c r="Q189" s="666">
        <v>135.1</v>
      </c>
    </row>
    <row r="190" spans="1:17" ht="14.4" customHeight="1" x14ac:dyDescent="0.3">
      <c r="A190" s="661" t="s">
        <v>574</v>
      </c>
      <c r="B190" s="662" t="s">
        <v>7897</v>
      </c>
      <c r="C190" s="662" t="s">
        <v>7709</v>
      </c>
      <c r="D190" s="662" t="s">
        <v>7931</v>
      </c>
      <c r="E190" s="662" t="s">
        <v>4421</v>
      </c>
      <c r="F190" s="665">
        <v>74.2</v>
      </c>
      <c r="G190" s="665">
        <v>28157.33</v>
      </c>
      <c r="H190" s="665">
        <v>1</v>
      </c>
      <c r="I190" s="665">
        <v>379.4788409703504</v>
      </c>
      <c r="J190" s="665">
        <v>98.800000000000011</v>
      </c>
      <c r="K190" s="665">
        <v>37519.300000000003</v>
      </c>
      <c r="L190" s="665">
        <v>1.3324878459711911</v>
      </c>
      <c r="M190" s="665">
        <v>379.75</v>
      </c>
      <c r="N190" s="665">
        <v>100.8</v>
      </c>
      <c r="O190" s="665">
        <v>34418.94</v>
      </c>
      <c r="P190" s="678">
        <v>1.2223793946372046</v>
      </c>
      <c r="Q190" s="666">
        <v>341.45773809523814</v>
      </c>
    </row>
    <row r="191" spans="1:17" ht="14.4" customHeight="1" x14ac:dyDescent="0.3">
      <c r="A191" s="661" t="s">
        <v>574</v>
      </c>
      <c r="B191" s="662" t="s">
        <v>7897</v>
      </c>
      <c r="C191" s="662" t="s">
        <v>7709</v>
      </c>
      <c r="D191" s="662" t="s">
        <v>7932</v>
      </c>
      <c r="E191" s="662" t="s">
        <v>7933</v>
      </c>
      <c r="F191" s="665">
        <v>1</v>
      </c>
      <c r="G191" s="665">
        <v>6257.79</v>
      </c>
      <c r="H191" s="665">
        <v>1</v>
      </c>
      <c r="I191" s="665">
        <v>6257.79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574</v>
      </c>
      <c r="B192" s="662" t="s">
        <v>7897</v>
      </c>
      <c r="C192" s="662" t="s">
        <v>7709</v>
      </c>
      <c r="D192" s="662" t="s">
        <v>7934</v>
      </c>
      <c r="E192" s="662" t="s">
        <v>7935</v>
      </c>
      <c r="F192" s="665">
        <v>1</v>
      </c>
      <c r="G192" s="665">
        <v>40.950000000000003</v>
      </c>
      <c r="H192" s="665">
        <v>1</v>
      </c>
      <c r="I192" s="665">
        <v>40.950000000000003</v>
      </c>
      <c r="J192" s="665">
        <v>109</v>
      </c>
      <c r="K192" s="665">
        <v>6098.13</v>
      </c>
      <c r="L192" s="665">
        <v>148.91648351648351</v>
      </c>
      <c r="M192" s="665">
        <v>55.946146788990823</v>
      </c>
      <c r="N192" s="665">
        <v>20</v>
      </c>
      <c r="O192" s="665">
        <v>1362.4</v>
      </c>
      <c r="P192" s="678">
        <v>33.269841269841272</v>
      </c>
      <c r="Q192" s="666">
        <v>68.12</v>
      </c>
    </row>
    <row r="193" spans="1:17" ht="14.4" customHeight="1" x14ac:dyDescent="0.3">
      <c r="A193" s="661" t="s">
        <v>574</v>
      </c>
      <c r="B193" s="662" t="s">
        <v>7897</v>
      </c>
      <c r="C193" s="662" t="s">
        <v>7709</v>
      </c>
      <c r="D193" s="662" t="s">
        <v>7936</v>
      </c>
      <c r="E193" s="662" t="s">
        <v>7937</v>
      </c>
      <c r="F193" s="665">
        <v>1</v>
      </c>
      <c r="G193" s="665">
        <v>1956.12</v>
      </c>
      <c r="H193" s="665">
        <v>1</v>
      </c>
      <c r="I193" s="665">
        <v>1956.12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574</v>
      </c>
      <c r="B194" s="662" t="s">
        <v>7897</v>
      </c>
      <c r="C194" s="662" t="s">
        <v>7709</v>
      </c>
      <c r="D194" s="662" t="s">
        <v>7938</v>
      </c>
      <c r="E194" s="662" t="s">
        <v>7939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19.59</v>
      </c>
      <c r="P194" s="678"/>
      <c r="Q194" s="666">
        <v>19.59</v>
      </c>
    </row>
    <row r="195" spans="1:17" ht="14.4" customHeight="1" x14ac:dyDescent="0.3">
      <c r="A195" s="661" t="s">
        <v>574</v>
      </c>
      <c r="B195" s="662" t="s">
        <v>7897</v>
      </c>
      <c r="C195" s="662" t="s">
        <v>7709</v>
      </c>
      <c r="D195" s="662" t="s">
        <v>7940</v>
      </c>
      <c r="E195" s="662" t="s">
        <v>4535</v>
      </c>
      <c r="F195" s="665">
        <v>6.4</v>
      </c>
      <c r="G195" s="665">
        <v>25125.79</v>
      </c>
      <c r="H195" s="665">
        <v>1</v>
      </c>
      <c r="I195" s="665">
        <v>3925.9046874999999</v>
      </c>
      <c r="J195" s="665">
        <v>12.6</v>
      </c>
      <c r="K195" s="665">
        <v>49466.34</v>
      </c>
      <c r="L195" s="665">
        <v>1.9687476493276428</v>
      </c>
      <c r="M195" s="665">
        <v>3925.8999999999996</v>
      </c>
      <c r="N195" s="665">
        <v>9.3999999999999986</v>
      </c>
      <c r="O195" s="665">
        <v>34709.19</v>
      </c>
      <c r="P195" s="678">
        <v>1.3814168629125692</v>
      </c>
      <c r="Q195" s="666">
        <v>3692.4670212765964</v>
      </c>
    </row>
    <row r="196" spans="1:17" ht="14.4" customHeight="1" x14ac:dyDescent="0.3">
      <c r="A196" s="661" t="s">
        <v>574</v>
      </c>
      <c r="B196" s="662" t="s">
        <v>7897</v>
      </c>
      <c r="C196" s="662" t="s">
        <v>7709</v>
      </c>
      <c r="D196" s="662" t="s">
        <v>7941</v>
      </c>
      <c r="E196" s="662" t="s">
        <v>4437</v>
      </c>
      <c r="F196" s="665">
        <v>6</v>
      </c>
      <c r="G196" s="665">
        <v>1623.24</v>
      </c>
      <c r="H196" s="665">
        <v>1</v>
      </c>
      <c r="I196" s="665">
        <v>270.54000000000002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574</v>
      </c>
      <c r="B197" s="662" t="s">
        <v>7897</v>
      </c>
      <c r="C197" s="662" t="s">
        <v>7709</v>
      </c>
      <c r="D197" s="662" t="s">
        <v>7942</v>
      </c>
      <c r="E197" s="662" t="s">
        <v>2208</v>
      </c>
      <c r="F197" s="665">
        <v>0.4</v>
      </c>
      <c r="G197" s="665">
        <v>161.68</v>
      </c>
      <c r="H197" s="665">
        <v>1</v>
      </c>
      <c r="I197" s="665">
        <v>404.2</v>
      </c>
      <c r="J197" s="665"/>
      <c r="K197" s="665"/>
      <c r="L197" s="665"/>
      <c r="M197" s="665"/>
      <c r="N197" s="665">
        <v>5.5000000000000009</v>
      </c>
      <c r="O197" s="665">
        <v>2126.4300000000003</v>
      </c>
      <c r="P197" s="678">
        <v>13.152090549233055</v>
      </c>
      <c r="Q197" s="666">
        <v>386.62363636363636</v>
      </c>
    </row>
    <row r="198" spans="1:17" ht="14.4" customHeight="1" x14ac:dyDescent="0.3">
      <c r="A198" s="661" t="s">
        <v>574</v>
      </c>
      <c r="B198" s="662" t="s">
        <v>7897</v>
      </c>
      <c r="C198" s="662" t="s">
        <v>7709</v>
      </c>
      <c r="D198" s="662" t="s">
        <v>7943</v>
      </c>
      <c r="E198" s="662" t="s">
        <v>7944</v>
      </c>
      <c r="F198" s="665">
        <v>11</v>
      </c>
      <c r="G198" s="665">
        <v>1260.3800000000001</v>
      </c>
      <c r="H198" s="665">
        <v>1</v>
      </c>
      <c r="I198" s="665">
        <v>114.58000000000001</v>
      </c>
      <c r="J198" s="665">
        <v>35</v>
      </c>
      <c r="K198" s="665">
        <v>4010.3</v>
      </c>
      <c r="L198" s="665">
        <v>3.1818181818181817</v>
      </c>
      <c r="M198" s="665">
        <v>114.58</v>
      </c>
      <c r="N198" s="665">
        <v>19</v>
      </c>
      <c r="O198" s="665">
        <v>2082.4</v>
      </c>
      <c r="P198" s="678">
        <v>1.6522001301194877</v>
      </c>
      <c r="Q198" s="666">
        <v>109.60000000000001</v>
      </c>
    </row>
    <row r="199" spans="1:17" ht="14.4" customHeight="1" x14ac:dyDescent="0.3">
      <c r="A199" s="661" t="s">
        <v>574</v>
      </c>
      <c r="B199" s="662" t="s">
        <v>7897</v>
      </c>
      <c r="C199" s="662" t="s">
        <v>7709</v>
      </c>
      <c r="D199" s="662" t="s">
        <v>7945</v>
      </c>
      <c r="E199" s="662" t="s">
        <v>7946</v>
      </c>
      <c r="F199" s="665">
        <v>78.5</v>
      </c>
      <c r="G199" s="665">
        <v>17989.059999999998</v>
      </c>
      <c r="H199" s="665">
        <v>1</v>
      </c>
      <c r="I199" s="665">
        <v>229.15999999999997</v>
      </c>
      <c r="J199" s="665">
        <v>41.5</v>
      </c>
      <c r="K199" s="665">
        <v>9510.14</v>
      </c>
      <c r="L199" s="665">
        <v>0.5286624203821656</v>
      </c>
      <c r="M199" s="665">
        <v>229.16</v>
      </c>
      <c r="N199" s="665">
        <v>79.5</v>
      </c>
      <c r="O199" s="665">
        <v>17426.399999999998</v>
      </c>
      <c r="P199" s="678">
        <v>0.96872210109922363</v>
      </c>
      <c r="Q199" s="666">
        <v>219.19999999999996</v>
      </c>
    </row>
    <row r="200" spans="1:17" ht="14.4" customHeight="1" x14ac:dyDescent="0.3">
      <c r="A200" s="661" t="s">
        <v>574</v>
      </c>
      <c r="B200" s="662" t="s">
        <v>7897</v>
      </c>
      <c r="C200" s="662" t="s">
        <v>7709</v>
      </c>
      <c r="D200" s="662" t="s">
        <v>7947</v>
      </c>
      <c r="E200" s="662" t="s">
        <v>7948</v>
      </c>
      <c r="F200" s="665">
        <v>4</v>
      </c>
      <c r="G200" s="665">
        <v>14143.36</v>
      </c>
      <c r="H200" s="665">
        <v>1</v>
      </c>
      <c r="I200" s="665">
        <v>3535.84</v>
      </c>
      <c r="J200" s="665"/>
      <c r="K200" s="665"/>
      <c r="L200" s="665"/>
      <c r="M200" s="665"/>
      <c r="N200" s="665">
        <v>4</v>
      </c>
      <c r="O200" s="665">
        <v>14343.240000000002</v>
      </c>
      <c r="P200" s="678">
        <v>1.014132426806643</v>
      </c>
      <c r="Q200" s="666">
        <v>3585.8100000000004</v>
      </c>
    </row>
    <row r="201" spans="1:17" ht="14.4" customHeight="1" x14ac:dyDescent="0.3">
      <c r="A201" s="661" t="s">
        <v>574</v>
      </c>
      <c r="B201" s="662" t="s">
        <v>7897</v>
      </c>
      <c r="C201" s="662" t="s">
        <v>7709</v>
      </c>
      <c r="D201" s="662" t="s">
        <v>7949</v>
      </c>
      <c r="E201" s="662" t="s">
        <v>7950</v>
      </c>
      <c r="F201" s="665"/>
      <c r="G201" s="665"/>
      <c r="H201" s="665"/>
      <c r="I201" s="665"/>
      <c r="J201" s="665">
        <v>2</v>
      </c>
      <c r="K201" s="665">
        <v>434.02</v>
      </c>
      <c r="L201" s="665"/>
      <c r="M201" s="665">
        <v>217.01</v>
      </c>
      <c r="N201" s="665"/>
      <c r="O201" s="665"/>
      <c r="P201" s="678"/>
      <c r="Q201" s="666"/>
    </row>
    <row r="202" spans="1:17" ht="14.4" customHeight="1" x14ac:dyDescent="0.3">
      <c r="A202" s="661" t="s">
        <v>574</v>
      </c>
      <c r="B202" s="662" t="s">
        <v>7897</v>
      </c>
      <c r="C202" s="662" t="s">
        <v>7709</v>
      </c>
      <c r="D202" s="662" t="s">
        <v>7951</v>
      </c>
      <c r="E202" s="662" t="s">
        <v>2350</v>
      </c>
      <c r="F202" s="665"/>
      <c r="G202" s="665"/>
      <c r="H202" s="665"/>
      <c r="I202" s="665"/>
      <c r="J202" s="665"/>
      <c r="K202" s="665"/>
      <c r="L202" s="665"/>
      <c r="M202" s="665"/>
      <c r="N202" s="665">
        <v>12</v>
      </c>
      <c r="O202" s="665">
        <v>789</v>
      </c>
      <c r="P202" s="678"/>
      <c r="Q202" s="666">
        <v>65.75</v>
      </c>
    </row>
    <row r="203" spans="1:17" ht="14.4" customHeight="1" x14ac:dyDescent="0.3">
      <c r="A203" s="661" t="s">
        <v>574</v>
      </c>
      <c r="B203" s="662" t="s">
        <v>7897</v>
      </c>
      <c r="C203" s="662" t="s">
        <v>7709</v>
      </c>
      <c r="D203" s="662" t="s">
        <v>7952</v>
      </c>
      <c r="E203" s="662" t="s">
        <v>2287</v>
      </c>
      <c r="F203" s="665">
        <v>17.100000000000001</v>
      </c>
      <c r="G203" s="665">
        <v>1657.59</v>
      </c>
      <c r="H203" s="665">
        <v>1</v>
      </c>
      <c r="I203" s="665">
        <v>96.935087719298238</v>
      </c>
      <c r="J203" s="665">
        <v>14.8</v>
      </c>
      <c r="K203" s="665">
        <v>1435.02</v>
      </c>
      <c r="L203" s="665">
        <v>0.86572674786889403</v>
      </c>
      <c r="M203" s="665">
        <v>96.960810810810798</v>
      </c>
      <c r="N203" s="665">
        <v>14.899999999999999</v>
      </c>
      <c r="O203" s="665">
        <v>1377.67</v>
      </c>
      <c r="P203" s="678">
        <v>0.83112832485717225</v>
      </c>
      <c r="Q203" s="666">
        <v>92.461073825503362</v>
      </c>
    </row>
    <row r="204" spans="1:17" ht="14.4" customHeight="1" x14ac:dyDescent="0.3">
      <c r="A204" s="661" t="s">
        <v>574</v>
      </c>
      <c r="B204" s="662" t="s">
        <v>7897</v>
      </c>
      <c r="C204" s="662" t="s">
        <v>7709</v>
      </c>
      <c r="D204" s="662" t="s">
        <v>7953</v>
      </c>
      <c r="E204" s="662" t="s">
        <v>7954</v>
      </c>
      <c r="F204" s="665">
        <v>2</v>
      </c>
      <c r="G204" s="665">
        <v>2691.76</v>
      </c>
      <c r="H204" s="665">
        <v>1</v>
      </c>
      <c r="I204" s="665">
        <v>1345.88</v>
      </c>
      <c r="J204" s="665">
        <v>5</v>
      </c>
      <c r="K204" s="665">
        <v>6729.4000000000005</v>
      </c>
      <c r="L204" s="665">
        <v>2.5</v>
      </c>
      <c r="M204" s="665">
        <v>1345.88</v>
      </c>
      <c r="N204" s="665">
        <v>1</v>
      </c>
      <c r="O204" s="665">
        <v>1287.3599999999999</v>
      </c>
      <c r="P204" s="678">
        <v>0.47825957737688346</v>
      </c>
      <c r="Q204" s="666">
        <v>1287.3599999999999</v>
      </c>
    </row>
    <row r="205" spans="1:17" ht="14.4" customHeight="1" x14ac:dyDescent="0.3">
      <c r="A205" s="661" t="s">
        <v>574</v>
      </c>
      <c r="B205" s="662" t="s">
        <v>7897</v>
      </c>
      <c r="C205" s="662" t="s">
        <v>7709</v>
      </c>
      <c r="D205" s="662" t="s">
        <v>7955</v>
      </c>
      <c r="E205" s="662" t="s">
        <v>7956</v>
      </c>
      <c r="F205" s="665">
        <v>1.4</v>
      </c>
      <c r="G205" s="665">
        <v>3022.06</v>
      </c>
      <c r="H205" s="665">
        <v>1</v>
      </c>
      <c r="I205" s="665">
        <v>2158.6142857142859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574</v>
      </c>
      <c r="B206" s="662" t="s">
        <v>7897</v>
      </c>
      <c r="C206" s="662" t="s">
        <v>7709</v>
      </c>
      <c r="D206" s="662" t="s">
        <v>7957</v>
      </c>
      <c r="E206" s="662"/>
      <c r="F206" s="665"/>
      <c r="G206" s="665"/>
      <c r="H206" s="665"/>
      <c r="I206" s="665"/>
      <c r="J206" s="665"/>
      <c r="K206" s="665"/>
      <c r="L206" s="665"/>
      <c r="M206" s="665"/>
      <c r="N206" s="665">
        <v>4.8</v>
      </c>
      <c r="O206" s="665">
        <v>4143.21</v>
      </c>
      <c r="P206" s="678"/>
      <c r="Q206" s="666">
        <v>863.16875000000005</v>
      </c>
    </row>
    <row r="207" spans="1:17" ht="14.4" customHeight="1" x14ac:dyDescent="0.3">
      <c r="A207" s="661" t="s">
        <v>574</v>
      </c>
      <c r="B207" s="662" t="s">
        <v>7897</v>
      </c>
      <c r="C207" s="662" t="s">
        <v>7709</v>
      </c>
      <c r="D207" s="662" t="s">
        <v>7958</v>
      </c>
      <c r="E207" s="662" t="s">
        <v>4434</v>
      </c>
      <c r="F207" s="665"/>
      <c r="G207" s="665"/>
      <c r="H207" s="665"/>
      <c r="I207" s="665"/>
      <c r="J207" s="665"/>
      <c r="K207" s="665"/>
      <c r="L207" s="665"/>
      <c r="M207" s="665"/>
      <c r="N207" s="665">
        <v>2.8</v>
      </c>
      <c r="O207" s="665">
        <v>2239.34</v>
      </c>
      <c r="P207" s="678"/>
      <c r="Q207" s="666">
        <v>799.76428571428585</v>
      </c>
    </row>
    <row r="208" spans="1:17" ht="14.4" customHeight="1" x14ac:dyDescent="0.3">
      <c r="A208" s="661" t="s">
        <v>574</v>
      </c>
      <c r="B208" s="662" t="s">
        <v>7897</v>
      </c>
      <c r="C208" s="662" t="s">
        <v>7709</v>
      </c>
      <c r="D208" s="662" t="s">
        <v>7959</v>
      </c>
      <c r="E208" s="662" t="s">
        <v>7960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3789.51</v>
      </c>
      <c r="P208" s="678"/>
      <c r="Q208" s="666">
        <v>3789.51</v>
      </c>
    </row>
    <row r="209" spans="1:17" ht="14.4" customHeight="1" x14ac:dyDescent="0.3">
      <c r="A209" s="661" t="s">
        <v>574</v>
      </c>
      <c r="B209" s="662" t="s">
        <v>7897</v>
      </c>
      <c r="C209" s="662" t="s">
        <v>7709</v>
      </c>
      <c r="D209" s="662" t="s">
        <v>7961</v>
      </c>
      <c r="E209" s="662" t="s">
        <v>2356</v>
      </c>
      <c r="F209" s="665">
        <v>4</v>
      </c>
      <c r="G209" s="665">
        <v>1097.08</v>
      </c>
      <c r="H209" s="665">
        <v>1</v>
      </c>
      <c r="I209" s="665">
        <v>274.27</v>
      </c>
      <c r="J209" s="665">
        <v>4</v>
      </c>
      <c r="K209" s="665">
        <v>386.76</v>
      </c>
      <c r="L209" s="665">
        <v>0.352535822364823</v>
      </c>
      <c r="M209" s="665">
        <v>96.69</v>
      </c>
      <c r="N209" s="665">
        <v>8</v>
      </c>
      <c r="O209" s="665">
        <v>739.92000000000007</v>
      </c>
      <c r="P209" s="678">
        <v>0.67444489007182717</v>
      </c>
      <c r="Q209" s="666">
        <v>92.490000000000009</v>
      </c>
    </row>
    <row r="210" spans="1:17" ht="14.4" customHeight="1" x14ac:dyDescent="0.3">
      <c r="A210" s="661" t="s">
        <v>574</v>
      </c>
      <c r="B210" s="662" t="s">
        <v>7897</v>
      </c>
      <c r="C210" s="662" t="s">
        <v>7709</v>
      </c>
      <c r="D210" s="662" t="s">
        <v>7962</v>
      </c>
      <c r="E210" s="662" t="s">
        <v>7963</v>
      </c>
      <c r="F210" s="665"/>
      <c r="G210" s="665"/>
      <c r="H210" s="665"/>
      <c r="I210" s="665"/>
      <c r="J210" s="665">
        <v>0.1</v>
      </c>
      <c r="K210" s="665">
        <v>165.15</v>
      </c>
      <c r="L210" s="665"/>
      <c r="M210" s="665">
        <v>1651.5</v>
      </c>
      <c r="N210" s="665"/>
      <c r="O210" s="665"/>
      <c r="P210" s="678"/>
      <c r="Q210" s="666"/>
    </row>
    <row r="211" spans="1:17" ht="14.4" customHeight="1" x14ac:dyDescent="0.3">
      <c r="A211" s="661" t="s">
        <v>574</v>
      </c>
      <c r="B211" s="662" t="s">
        <v>7897</v>
      </c>
      <c r="C211" s="662" t="s">
        <v>7709</v>
      </c>
      <c r="D211" s="662" t="s">
        <v>7964</v>
      </c>
      <c r="E211" s="662" t="s">
        <v>2344</v>
      </c>
      <c r="F211" s="665"/>
      <c r="G211" s="665"/>
      <c r="H211" s="665"/>
      <c r="I211" s="665"/>
      <c r="J211" s="665">
        <v>0.8</v>
      </c>
      <c r="K211" s="665">
        <v>1726.89</v>
      </c>
      <c r="L211" s="665"/>
      <c r="M211" s="665">
        <v>2158.6125000000002</v>
      </c>
      <c r="N211" s="665">
        <v>5.4</v>
      </c>
      <c r="O211" s="665">
        <v>11149.73</v>
      </c>
      <c r="P211" s="678"/>
      <c r="Q211" s="666">
        <v>2064.7648148148146</v>
      </c>
    </row>
    <row r="212" spans="1:17" ht="14.4" customHeight="1" x14ac:dyDescent="0.3">
      <c r="A212" s="661" t="s">
        <v>574</v>
      </c>
      <c r="B212" s="662" t="s">
        <v>7897</v>
      </c>
      <c r="C212" s="662" t="s">
        <v>7709</v>
      </c>
      <c r="D212" s="662" t="s">
        <v>7965</v>
      </c>
      <c r="E212" s="662" t="s">
        <v>7966</v>
      </c>
      <c r="F212" s="665"/>
      <c r="G212" s="665"/>
      <c r="H212" s="665"/>
      <c r="I212" s="665"/>
      <c r="J212" s="665"/>
      <c r="K212" s="665"/>
      <c r="L212" s="665"/>
      <c r="M212" s="665"/>
      <c r="N212" s="665">
        <v>3</v>
      </c>
      <c r="O212" s="665">
        <v>657.6</v>
      </c>
      <c r="P212" s="678"/>
      <c r="Q212" s="666">
        <v>219.20000000000002</v>
      </c>
    </row>
    <row r="213" spans="1:17" ht="14.4" customHeight="1" x14ac:dyDescent="0.3">
      <c r="A213" s="661" t="s">
        <v>574</v>
      </c>
      <c r="B213" s="662" t="s">
        <v>7897</v>
      </c>
      <c r="C213" s="662" t="s">
        <v>7709</v>
      </c>
      <c r="D213" s="662" t="s">
        <v>7967</v>
      </c>
      <c r="E213" s="662" t="s">
        <v>2361</v>
      </c>
      <c r="F213" s="665"/>
      <c r="G213" s="665"/>
      <c r="H213" s="665"/>
      <c r="I213" s="665"/>
      <c r="J213" s="665"/>
      <c r="K213" s="665"/>
      <c r="L213" s="665"/>
      <c r="M213" s="665"/>
      <c r="N213" s="665">
        <v>11.5</v>
      </c>
      <c r="O213" s="665">
        <v>4439.7700000000004</v>
      </c>
      <c r="P213" s="678"/>
      <c r="Q213" s="666">
        <v>386.06695652173914</v>
      </c>
    </row>
    <row r="214" spans="1:17" ht="14.4" customHeight="1" x14ac:dyDescent="0.3">
      <c r="A214" s="661" t="s">
        <v>574</v>
      </c>
      <c r="B214" s="662" t="s">
        <v>7897</v>
      </c>
      <c r="C214" s="662" t="s">
        <v>7709</v>
      </c>
      <c r="D214" s="662" t="s">
        <v>7968</v>
      </c>
      <c r="E214" s="662" t="s">
        <v>2279</v>
      </c>
      <c r="F214" s="665">
        <v>0.2</v>
      </c>
      <c r="G214" s="665">
        <v>229.99</v>
      </c>
      <c r="H214" s="665">
        <v>1</v>
      </c>
      <c r="I214" s="665">
        <v>1149.95</v>
      </c>
      <c r="J214" s="665">
        <v>4.5</v>
      </c>
      <c r="K214" s="665">
        <v>3632.6800000000003</v>
      </c>
      <c r="L214" s="665">
        <v>15.79494760641767</v>
      </c>
      <c r="M214" s="665">
        <v>807.26222222222225</v>
      </c>
      <c r="N214" s="665">
        <v>3.4000000000000004</v>
      </c>
      <c r="O214" s="665">
        <v>2625.2999999999997</v>
      </c>
      <c r="P214" s="678">
        <v>11.414844123657549</v>
      </c>
      <c r="Q214" s="666">
        <v>772.14705882352928</v>
      </c>
    </row>
    <row r="215" spans="1:17" ht="14.4" customHeight="1" x14ac:dyDescent="0.3">
      <c r="A215" s="661" t="s">
        <v>574</v>
      </c>
      <c r="B215" s="662" t="s">
        <v>7897</v>
      </c>
      <c r="C215" s="662" t="s">
        <v>7709</v>
      </c>
      <c r="D215" s="662" t="s">
        <v>7969</v>
      </c>
      <c r="E215" s="662" t="s">
        <v>7970</v>
      </c>
      <c r="F215" s="665">
        <v>0.7</v>
      </c>
      <c r="G215" s="665">
        <v>438.97</v>
      </c>
      <c r="H215" s="665">
        <v>1</v>
      </c>
      <c r="I215" s="665">
        <v>627.1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574</v>
      </c>
      <c r="B216" s="662" t="s">
        <v>7897</v>
      </c>
      <c r="C216" s="662" t="s">
        <v>7709</v>
      </c>
      <c r="D216" s="662" t="s">
        <v>7971</v>
      </c>
      <c r="E216" s="662" t="s">
        <v>7972</v>
      </c>
      <c r="F216" s="665">
        <v>0.2</v>
      </c>
      <c r="G216" s="665">
        <v>170.93</v>
      </c>
      <c r="H216" s="665">
        <v>1</v>
      </c>
      <c r="I216" s="665">
        <v>854.65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574</v>
      </c>
      <c r="B217" s="662" t="s">
        <v>7897</v>
      </c>
      <c r="C217" s="662" t="s">
        <v>7709</v>
      </c>
      <c r="D217" s="662" t="s">
        <v>7973</v>
      </c>
      <c r="E217" s="662" t="s">
        <v>7974</v>
      </c>
      <c r="F217" s="665">
        <v>3.3200000000000003</v>
      </c>
      <c r="G217" s="665">
        <v>12045.12</v>
      </c>
      <c r="H217" s="665">
        <v>1</v>
      </c>
      <c r="I217" s="665">
        <v>3628.0481927710844</v>
      </c>
      <c r="J217" s="665">
        <v>7.1899999999999995</v>
      </c>
      <c r="K217" s="665">
        <v>26085.55</v>
      </c>
      <c r="L217" s="665">
        <v>2.1656529781355434</v>
      </c>
      <c r="M217" s="665">
        <v>3628.0319888734357</v>
      </c>
      <c r="N217" s="665">
        <v>6.75</v>
      </c>
      <c r="O217" s="665">
        <v>23098.82</v>
      </c>
      <c r="P217" s="678">
        <v>1.9176911479503731</v>
      </c>
      <c r="Q217" s="666">
        <v>3422.0474074074073</v>
      </c>
    </row>
    <row r="218" spans="1:17" ht="14.4" customHeight="1" x14ac:dyDescent="0.3">
      <c r="A218" s="661" t="s">
        <v>574</v>
      </c>
      <c r="B218" s="662" t="s">
        <v>7897</v>
      </c>
      <c r="C218" s="662" t="s">
        <v>7709</v>
      </c>
      <c r="D218" s="662" t="s">
        <v>7975</v>
      </c>
      <c r="E218" s="662" t="s">
        <v>2366</v>
      </c>
      <c r="F218" s="665"/>
      <c r="G218" s="665"/>
      <c r="H218" s="665"/>
      <c r="I218" s="665"/>
      <c r="J218" s="665"/>
      <c r="K218" s="665"/>
      <c r="L218" s="665"/>
      <c r="M218" s="665"/>
      <c r="N218" s="665">
        <v>8</v>
      </c>
      <c r="O218" s="665">
        <v>1753.6</v>
      </c>
      <c r="P218" s="678"/>
      <c r="Q218" s="666">
        <v>219.2</v>
      </c>
    </row>
    <row r="219" spans="1:17" ht="14.4" customHeight="1" x14ac:dyDescent="0.3">
      <c r="A219" s="661" t="s">
        <v>574</v>
      </c>
      <c r="B219" s="662" t="s">
        <v>7897</v>
      </c>
      <c r="C219" s="662" t="s">
        <v>7709</v>
      </c>
      <c r="D219" s="662" t="s">
        <v>2916</v>
      </c>
      <c r="E219" s="662" t="s">
        <v>7976</v>
      </c>
      <c r="F219" s="665"/>
      <c r="G219" s="665"/>
      <c r="H219" s="665"/>
      <c r="I219" s="665"/>
      <c r="J219" s="665">
        <v>1</v>
      </c>
      <c r="K219" s="665">
        <v>3503.39</v>
      </c>
      <c r="L219" s="665"/>
      <c r="M219" s="665">
        <v>3503.39</v>
      </c>
      <c r="N219" s="665"/>
      <c r="O219" s="665"/>
      <c r="P219" s="678"/>
      <c r="Q219" s="666"/>
    </row>
    <row r="220" spans="1:17" ht="14.4" customHeight="1" x14ac:dyDescent="0.3">
      <c r="A220" s="661" t="s">
        <v>574</v>
      </c>
      <c r="B220" s="662" t="s">
        <v>7897</v>
      </c>
      <c r="C220" s="662" t="s">
        <v>7709</v>
      </c>
      <c r="D220" s="662" t="s">
        <v>7977</v>
      </c>
      <c r="E220" s="662" t="s">
        <v>2395</v>
      </c>
      <c r="F220" s="665"/>
      <c r="G220" s="665"/>
      <c r="H220" s="665"/>
      <c r="I220" s="665"/>
      <c r="J220" s="665"/>
      <c r="K220" s="665"/>
      <c r="L220" s="665"/>
      <c r="M220" s="665"/>
      <c r="N220" s="665">
        <v>0.1</v>
      </c>
      <c r="O220" s="665">
        <v>85.75</v>
      </c>
      <c r="P220" s="678"/>
      <c r="Q220" s="666">
        <v>857.5</v>
      </c>
    </row>
    <row r="221" spans="1:17" ht="14.4" customHeight="1" x14ac:dyDescent="0.3">
      <c r="A221" s="661" t="s">
        <v>574</v>
      </c>
      <c r="B221" s="662" t="s">
        <v>7897</v>
      </c>
      <c r="C221" s="662" t="s">
        <v>7709</v>
      </c>
      <c r="D221" s="662" t="s">
        <v>7978</v>
      </c>
      <c r="E221" s="662" t="s">
        <v>613</v>
      </c>
      <c r="F221" s="665"/>
      <c r="G221" s="665"/>
      <c r="H221" s="665"/>
      <c r="I221" s="665"/>
      <c r="J221" s="665"/>
      <c r="K221" s="665"/>
      <c r="L221" s="665"/>
      <c r="M221" s="665"/>
      <c r="N221" s="665">
        <v>5.4</v>
      </c>
      <c r="O221" s="665">
        <v>3153.33</v>
      </c>
      <c r="P221" s="678"/>
      <c r="Q221" s="666">
        <v>583.94999999999993</v>
      </c>
    </row>
    <row r="222" spans="1:17" ht="14.4" customHeight="1" x14ac:dyDescent="0.3">
      <c r="A222" s="661" t="s">
        <v>574</v>
      </c>
      <c r="B222" s="662" t="s">
        <v>7897</v>
      </c>
      <c r="C222" s="662" t="s">
        <v>7709</v>
      </c>
      <c r="D222" s="662" t="s">
        <v>7979</v>
      </c>
      <c r="E222" s="662" t="s">
        <v>4438</v>
      </c>
      <c r="F222" s="665"/>
      <c r="G222" s="665"/>
      <c r="H222" s="665"/>
      <c r="I222" s="665"/>
      <c r="J222" s="665"/>
      <c r="K222" s="665"/>
      <c r="L222" s="665"/>
      <c r="M222" s="665"/>
      <c r="N222" s="665">
        <v>25</v>
      </c>
      <c r="O222" s="665">
        <v>9096.75</v>
      </c>
      <c r="P222" s="678"/>
      <c r="Q222" s="666">
        <v>363.87</v>
      </c>
    </row>
    <row r="223" spans="1:17" ht="14.4" customHeight="1" x14ac:dyDescent="0.3">
      <c r="A223" s="661" t="s">
        <v>574</v>
      </c>
      <c r="B223" s="662" t="s">
        <v>7897</v>
      </c>
      <c r="C223" s="662" t="s">
        <v>7709</v>
      </c>
      <c r="D223" s="662" t="s">
        <v>7980</v>
      </c>
      <c r="E223" s="662" t="s">
        <v>4412</v>
      </c>
      <c r="F223" s="665"/>
      <c r="G223" s="665"/>
      <c r="H223" s="665"/>
      <c r="I223" s="665"/>
      <c r="J223" s="665">
        <v>17</v>
      </c>
      <c r="K223" s="665">
        <v>851.53</v>
      </c>
      <c r="L223" s="665"/>
      <c r="M223" s="665">
        <v>50.089999999999996</v>
      </c>
      <c r="N223" s="665">
        <v>38</v>
      </c>
      <c r="O223" s="665">
        <v>1820.58</v>
      </c>
      <c r="P223" s="678"/>
      <c r="Q223" s="666">
        <v>47.91</v>
      </c>
    </row>
    <row r="224" spans="1:17" ht="14.4" customHeight="1" x14ac:dyDescent="0.3">
      <c r="A224" s="661" t="s">
        <v>574</v>
      </c>
      <c r="B224" s="662" t="s">
        <v>7897</v>
      </c>
      <c r="C224" s="662" t="s">
        <v>7709</v>
      </c>
      <c r="D224" s="662" t="s">
        <v>7981</v>
      </c>
      <c r="E224" s="662" t="s">
        <v>7982</v>
      </c>
      <c r="F224" s="665"/>
      <c r="G224" s="665"/>
      <c r="H224" s="665"/>
      <c r="I224" s="665"/>
      <c r="J224" s="665"/>
      <c r="K224" s="665"/>
      <c r="L224" s="665"/>
      <c r="M224" s="665"/>
      <c r="N224" s="665">
        <v>3.3</v>
      </c>
      <c r="O224" s="665">
        <v>2606.5</v>
      </c>
      <c r="P224" s="678"/>
      <c r="Q224" s="666">
        <v>789.84848484848487</v>
      </c>
    </row>
    <row r="225" spans="1:17" ht="14.4" customHeight="1" x14ac:dyDescent="0.3">
      <c r="A225" s="661" t="s">
        <v>574</v>
      </c>
      <c r="B225" s="662" t="s">
        <v>7897</v>
      </c>
      <c r="C225" s="662" t="s">
        <v>7709</v>
      </c>
      <c r="D225" s="662" t="s">
        <v>7983</v>
      </c>
      <c r="E225" s="662" t="s">
        <v>7984</v>
      </c>
      <c r="F225" s="665"/>
      <c r="G225" s="665"/>
      <c r="H225" s="665"/>
      <c r="I225" s="665"/>
      <c r="J225" s="665">
        <v>6.3</v>
      </c>
      <c r="K225" s="665">
        <v>72371.25</v>
      </c>
      <c r="L225" s="665"/>
      <c r="M225" s="665">
        <v>11487.5</v>
      </c>
      <c r="N225" s="665"/>
      <c r="O225" s="665"/>
      <c r="P225" s="678"/>
      <c r="Q225" s="666"/>
    </row>
    <row r="226" spans="1:17" ht="14.4" customHeight="1" x14ac:dyDescent="0.3">
      <c r="A226" s="661" t="s">
        <v>574</v>
      </c>
      <c r="B226" s="662" t="s">
        <v>7897</v>
      </c>
      <c r="C226" s="662" t="s">
        <v>7709</v>
      </c>
      <c r="D226" s="662" t="s">
        <v>7985</v>
      </c>
      <c r="E226" s="662" t="s">
        <v>3695</v>
      </c>
      <c r="F226" s="665"/>
      <c r="G226" s="665"/>
      <c r="H226" s="665"/>
      <c r="I226" s="665"/>
      <c r="J226" s="665">
        <v>0.7</v>
      </c>
      <c r="K226" s="665">
        <v>397.71</v>
      </c>
      <c r="L226" s="665"/>
      <c r="M226" s="665">
        <v>568.15714285714284</v>
      </c>
      <c r="N226" s="665"/>
      <c r="O226" s="665"/>
      <c r="P226" s="678"/>
      <c r="Q226" s="666"/>
    </row>
    <row r="227" spans="1:17" ht="14.4" customHeight="1" x14ac:dyDescent="0.3">
      <c r="A227" s="661" t="s">
        <v>574</v>
      </c>
      <c r="B227" s="662" t="s">
        <v>7897</v>
      </c>
      <c r="C227" s="662" t="s">
        <v>7709</v>
      </c>
      <c r="D227" s="662" t="s">
        <v>7986</v>
      </c>
      <c r="E227" s="662" t="s">
        <v>2347</v>
      </c>
      <c r="F227" s="665"/>
      <c r="G227" s="665"/>
      <c r="H227" s="665"/>
      <c r="I227" s="665"/>
      <c r="J227" s="665"/>
      <c r="K227" s="665"/>
      <c r="L227" s="665"/>
      <c r="M227" s="665"/>
      <c r="N227" s="665">
        <v>0.3</v>
      </c>
      <c r="O227" s="665">
        <v>637.67999999999995</v>
      </c>
      <c r="P227" s="678"/>
      <c r="Q227" s="666">
        <v>2125.6</v>
      </c>
    </row>
    <row r="228" spans="1:17" ht="14.4" customHeight="1" x14ac:dyDescent="0.3">
      <c r="A228" s="661" t="s">
        <v>574</v>
      </c>
      <c r="B228" s="662" t="s">
        <v>7897</v>
      </c>
      <c r="C228" s="662" t="s">
        <v>7709</v>
      </c>
      <c r="D228" s="662" t="s">
        <v>7987</v>
      </c>
      <c r="E228" s="662" t="s">
        <v>2194</v>
      </c>
      <c r="F228" s="665"/>
      <c r="G228" s="665"/>
      <c r="H228" s="665"/>
      <c r="I228" s="665"/>
      <c r="J228" s="665">
        <v>1.1000000000000001</v>
      </c>
      <c r="K228" s="665">
        <v>4318.49</v>
      </c>
      <c r="L228" s="665"/>
      <c r="M228" s="665">
        <v>3925.8999999999996</v>
      </c>
      <c r="N228" s="665"/>
      <c r="O228" s="665"/>
      <c r="P228" s="678"/>
      <c r="Q228" s="666"/>
    </row>
    <row r="229" spans="1:17" ht="14.4" customHeight="1" x14ac:dyDescent="0.3">
      <c r="A229" s="661" t="s">
        <v>574</v>
      </c>
      <c r="B229" s="662" t="s">
        <v>7897</v>
      </c>
      <c r="C229" s="662" t="s">
        <v>7709</v>
      </c>
      <c r="D229" s="662" t="s">
        <v>7988</v>
      </c>
      <c r="E229" s="662" t="s">
        <v>4447</v>
      </c>
      <c r="F229" s="665"/>
      <c r="G229" s="665"/>
      <c r="H229" s="665"/>
      <c r="I229" s="665"/>
      <c r="J229" s="665"/>
      <c r="K229" s="665"/>
      <c r="L229" s="665"/>
      <c r="M229" s="665"/>
      <c r="N229" s="665">
        <v>0.9</v>
      </c>
      <c r="O229" s="665">
        <v>1030.53</v>
      </c>
      <c r="P229" s="678"/>
      <c r="Q229" s="666">
        <v>1145.0333333333333</v>
      </c>
    </row>
    <row r="230" spans="1:17" ht="14.4" customHeight="1" x14ac:dyDescent="0.3">
      <c r="A230" s="661" t="s">
        <v>574</v>
      </c>
      <c r="B230" s="662" t="s">
        <v>7897</v>
      </c>
      <c r="C230" s="662" t="s">
        <v>7709</v>
      </c>
      <c r="D230" s="662" t="s">
        <v>7989</v>
      </c>
      <c r="E230" s="662" t="s">
        <v>2197</v>
      </c>
      <c r="F230" s="665"/>
      <c r="G230" s="665"/>
      <c r="H230" s="665"/>
      <c r="I230" s="665"/>
      <c r="J230" s="665">
        <v>8</v>
      </c>
      <c r="K230" s="665">
        <v>2772</v>
      </c>
      <c r="L230" s="665"/>
      <c r="M230" s="665">
        <v>346.5</v>
      </c>
      <c r="N230" s="665">
        <v>54.399999999999991</v>
      </c>
      <c r="O230" s="665">
        <v>18029.52</v>
      </c>
      <c r="P230" s="678"/>
      <c r="Q230" s="666">
        <v>331.42500000000007</v>
      </c>
    </row>
    <row r="231" spans="1:17" ht="14.4" customHeight="1" x14ac:dyDescent="0.3">
      <c r="A231" s="661" t="s">
        <v>574</v>
      </c>
      <c r="B231" s="662" t="s">
        <v>7897</v>
      </c>
      <c r="C231" s="662" t="s">
        <v>7709</v>
      </c>
      <c r="D231" s="662" t="s">
        <v>7990</v>
      </c>
      <c r="E231" s="662" t="s">
        <v>2205</v>
      </c>
      <c r="F231" s="665"/>
      <c r="G231" s="665"/>
      <c r="H231" s="665"/>
      <c r="I231" s="665"/>
      <c r="J231" s="665"/>
      <c r="K231" s="665"/>
      <c r="L231" s="665"/>
      <c r="M231" s="665"/>
      <c r="N231" s="665">
        <v>1.6</v>
      </c>
      <c r="O231" s="665">
        <v>934.32</v>
      </c>
      <c r="P231" s="678"/>
      <c r="Q231" s="666">
        <v>583.95000000000005</v>
      </c>
    </row>
    <row r="232" spans="1:17" ht="14.4" customHeight="1" x14ac:dyDescent="0.3">
      <c r="A232" s="661" t="s">
        <v>574</v>
      </c>
      <c r="B232" s="662" t="s">
        <v>7897</v>
      </c>
      <c r="C232" s="662" t="s">
        <v>7709</v>
      </c>
      <c r="D232" s="662" t="s">
        <v>7991</v>
      </c>
      <c r="E232" s="662" t="s">
        <v>2208</v>
      </c>
      <c r="F232" s="665"/>
      <c r="G232" s="665"/>
      <c r="H232" s="665"/>
      <c r="I232" s="665"/>
      <c r="J232" s="665"/>
      <c r="K232" s="665"/>
      <c r="L232" s="665"/>
      <c r="M232" s="665"/>
      <c r="N232" s="665">
        <v>0.8</v>
      </c>
      <c r="O232" s="665">
        <v>1325.8</v>
      </c>
      <c r="P232" s="678"/>
      <c r="Q232" s="666">
        <v>1657.2499999999998</v>
      </c>
    </row>
    <row r="233" spans="1:17" ht="14.4" customHeight="1" x14ac:dyDescent="0.3">
      <c r="A233" s="661" t="s">
        <v>574</v>
      </c>
      <c r="B233" s="662" t="s">
        <v>7897</v>
      </c>
      <c r="C233" s="662" t="s">
        <v>7992</v>
      </c>
      <c r="D233" s="662" t="s">
        <v>7993</v>
      </c>
      <c r="E233" s="662" t="s">
        <v>7994</v>
      </c>
      <c r="F233" s="665">
        <v>305</v>
      </c>
      <c r="G233" s="665">
        <v>829373.85</v>
      </c>
      <c r="H233" s="665">
        <v>1</v>
      </c>
      <c r="I233" s="665">
        <v>2719.2585245901637</v>
      </c>
      <c r="J233" s="665">
        <v>323</v>
      </c>
      <c r="K233" s="665">
        <v>881373.33</v>
      </c>
      <c r="L233" s="665">
        <v>1.0626972745764771</v>
      </c>
      <c r="M233" s="665">
        <v>2728.71</v>
      </c>
      <c r="N233" s="665">
        <v>399</v>
      </c>
      <c r="O233" s="665">
        <v>1030906.1699999999</v>
      </c>
      <c r="P233" s="678">
        <v>1.2429933376848088</v>
      </c>
      <c r="Q233" s="666">
        <v>2583.7247368421049</v>
      </c>
    </row>
    <row r="234" spans="1:17" ht="14.4" customHeight="1" x14ac:dyDescent="0.3">
      <c r="A234" s="661" t="s">
        <v>574</v>
      </c>
      <c r="B234" s="662" t="s">
        <v>7897</v>
      </c>
      <c r="C234" s="662" t="s">
        <v>7992</v>
      </c>
      <c r="D234" s="662" t="s">
        <v>7995</v>
      </c>
      <c r="E234" s="662" t="s">
        <v>7996</v>
      </c>
      <c r="F234" s="665">
        <v>4</v>
      </c>
      <c r="G234" s="665">
        <v>38744.400000000001</v>
      </c>
      <c r="H234" s="665">
        <v>1</v>
      </c>
      <c r="I234" s="665">
        <v>9686.1</v>
      </c>
      <c r="J234" s="665">
        <v>2</v>
      </c>
      <c r="K234" s="665">
        <v>19372.2</v>
      </c>
      <c r="L234" s="665">
        <v>0.5</v>
      </c>
      <c r="M234" s="665">
        <v>9686.1</v>
      </c>
      <c r="N234" s="665">
        <v>3</v>
      </c>
      <c r="O234" s="665">
        <v>29058.300000000003</v>
      </c>
      <c r="P234" s="678">
        <v>0.75</v>
      </c>
      <c r="Q234" s="666">
        <v>9686.1</v>
      </c>
    </row>
    <row r="235" spans="1:17" ht="14.4" customHeight="1" x14ac:dyDescent="0.3">
      <c r="A235" s="661" t="s">
        <v>574</v>
      </c>
      <c r="B235" s="662" t="s">
        <v>7897</v>
      </c>
      <c r="C235" s="662" t="s">
        <v>7992</v>
      </c>
      <c r="D235" s="662" t="s">
        <v>7997</v>
      </c>
      <c r="E235" s="662" t="s">
        <v>7998</v>
      </c>
      <c r="F235" s="665">
        <v>62</v>
      </c>
      <c r="G235" s="665">
        <v>57165.38</v>
      </c>
      <c r="H235" s="665">
        <v>1</v>
      </c>
      <c r="I235" s="665">
        <v>922.02225806451611</v>
      </c>
      <c r="J235" s="665">
        <v>80</v>
      </c>
      <c r="K235" s="665">
        <v>74045.600000000006</v>
      </c>
      <c r="L235" s="665">
        <v>1.2952874624466768</v>
      </c>
      <c r="M235" s="665">
        <v>925.57</v>
      </c>
      <c r="N235" s="665">
        <v>80</v>
      </c>
      <c r="O235" s="665">
        <v>74045.599999999991</v>
      </c>
      <c r="P235" s="678">
        <v>1.2952874624466766</v>
      </c>
      <c r="Q235" s="666">
        <v>925.56999999999994</v>
      </c>
    </row>
    <row r="236" spans="1:17" ht="14.4" customHeight="1" x14ac:dyDescent="0.3">
      <c r="A236" s="661" t="s">
        <v>574</v>
      </c>
      <c r="B236" s="662" t="s">
        <v>7897</v>
      </c>
      <c r="C236" s="662" t="s">
        <v>7999</v>
      </c>
      <c r="D236" s="662" t="s">
        <v>8000</v>
      </c>
      <c r="E236" s="662" t="s">
        <v>8001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6340</v>
      </c>
      <c r="P236" s="678"/>
      <c r="Q236" s="666">
        <v>6340</v>
      </c>
    </row>
    <row r="237" spans="1:17" ht="14.4" customHeight="1" x14ac:dyDescent="0.3">
      <c r="A237" s="661" t="s">
        <v>574</v>
      </c>
      <c r="B237" s="662" t="s">
        <v>7897</v>
      </c>
      <c r="C237" s="662" t="s">
        <v>7999</v>
      </c>
      <c r="D237" s="662" t="s">
        <v>8002</v>
      </c>
      <c r="E237" s="662" t="s">
        <v>8003</v>
      </c>
      <c r="F237" s="665"/>
      <c r="G237" s="665"/>
      <c r="H237" s="665"/>
      <c r="I237" s="665"/>
      <c r="J237" s="665">
        <v>5</v>
      </c>
      <c r="K237" s="665">
        <v>11550</v>
      </c>
      <c r="L237" s="665"/>
      <c r="M237" s="665">
        <v>2310</v>
      </c>
      <c r="N237" s="665">
        <v>7</v>
      </c>
      <c r="O237" s="665">
        <v>16170</v>
      </c>
      <c r="P237" s="678"/>
      <c r="Q237" s="666">
        <v>2310</v>
      </c>
    </row>
    <row r="238" spans="1:17" ht="14.4" customHeight="1" x14ac:dyDescent="0.3">
      <c r="A238" s="661" t="s">
        <v>574</v>
      </c>
      <c r="B238" s="662" t="s">
        <v>7897</v>
      </c>
      <c r="C238" s="662" t="s">
        <v>7999</v>
      </c>
      <c r="D238" s="662" t="s">
        <v>8004</v>
      </c>
      <c r="E238" s="662" t="s">
        <v>8005</v>
      </c>
      <c r="F238" s="665">
        <v>36</v>
      </c>
      <c r="G238" s="665">
        <v>1620772.92</v>
      </c>
      <c r="H238" s="665">
        <v>1</v>
      </c>
      <c r="I238" s="665">
        <v>45021.47</v>
      </c>
      <c r="J238" s="665">
        <v>46</v>
      </c>
      <c r="K238" s="665">
        <v>1980944.68</v>
      </c>
      <c r="L238" s="665">
        <v>1.2222222222222223</v>
      </c>
      <c r="M238" s="665">
        <v>43064.014782608698</v>
      </c>
      <c r="N238" s="665">
        <v>5</v>
      </c>
      <c r="O238" s="665">
        <v>225107.35</v>
      </c>
      <c r="P238" s="678">
        <v>0.1388888888888889</v>
      </c>
      <c r="Q238" s="666">
        <v>45021.47</v>
      </c>
    </row>
    <row r="239" spans="1:17" ht="14.4" customHeight="1" x14ac:dyDescent="0.3">
      <c r="A239" s="661" t="s">
        <v>574</v>
      </c>
      <c r="B239" s="662" t="s">
        <v>7897</v>
      </c>
      <c r="C239" s="662" t="s">
        <v>7999</v>
      </c>
      <c r="D239" s="662" t="s">
        <v>8006</v>
      </c>
      <c r="E239" s="662" t="s">
        <v>8007</v>
      </c>
      <c r="F239" s="665">
        <v>211</v>
      </c>
      <c r="G239" s="665">
        <v>17302</v>
      </c>
      <c r="H239" s="665">
        <v>1</v>
      </c>
      <c r="I239" s="665">
        <v>82</v>
      </c>
      <c r="J239" s="665">
        <v>604</v>
      </c>
      <c r="K239" s="665">
        <v>49528</v>
      </c>
      <c r="L239" s="665">
        <v>2.8625592417061609</v>
      </c>
      <c r="M239" s="665">
        <v>82</v>
      </c>
      <c r="N239" s="665"/>
      <c r="O239" s="665"/>
      <c r="P239" s="678"/>
      <c r="Q239" s="666"/>
    </row>
    <row r="240" spans="1:17" ht="14.4" customHeight="1" x14ac:dyDescent="0.3">
      <c r="A240" s="661" t="s">
        <v>574</v>
      </c>
      <c r="B240" s="662" t="s">
        <v>7897</v>
      </c>
      <c r="C240" s="662" t="s">
        <v>7999</v>
      </c>
      <c r="D240" s="662" t="s">
        <v>8008</v>
      </c>
      <c r="E240" s="662" t="s">
        <v>8009</v>
      </c>
      <c r="F240" s="665">
        <v>9</v>
      </c>
      <c r="G240" s="665">
        <v>642379.59</v>
      </c>
      <c r="H240" s="665">
        <v>1</v>
      </c>
      <c r="I240" s="665">
        <v>71375.509999999995</v>
      </c>
      <c r="J240" s="665">
        <v>2</v>
      </c>
      <c r="K240" s="665">
        <v>142751.01999999999</v>
      </c>
      <c r="L240" s="665">
        <v>0.22222222222222221</v>
      </c>
      <c r="M240" s="665">
        <v>71375.509999999995</v>
      </c>
      <c r="N240" s="665">
        <v>3</v>
      </c>
      <c r="O240" s="665">
        <v>214126.52999999997</v>
      </c>
      <c r="P240" s="678">
        <v>0.33333333333333331</v>
      </c>
      <c r="Q240" s="666">
        <v>71375.509999999995</v>
      </c>
    </row>
    <row r="241" spans="1:17" ht="14.4" customHeight="1" x14ac:dyDescent="0.3">
      <c r="A241" s="661" t="s">
        <v>574</v>
      </c>
      <c r="B241" s="662" t="s">
        <v>7897</v>
      </c>
      <c r="C241" s="662" t="s">
        <v>7999</v>
      </c>
      <c r="D241" s="662" t="s">
        <v>8010</v>
      </c>
      <c r="E241" s="662" t="s">
        <v>8011</v>
      </c>
      <c r="F241" s="665">
        <v>3</v>
      </c>
      <c r="G241" s="665">
        <v>133743.75</v>
      </c>
      <c r="H241" s="665">
        <v>1</v>
      </c>
      <c r="I241" s="665">
        <v>44581.25</v>
      </c>
      <c r="J241" s="665">
        <v>2</v>
      </c>
      <c r="K241" s="665">
        <v>89162.5</v>
      </c>
      <c r="L241" s="665">
        <v>0.66666666666666663</v>
      </c>
      <c r="M241" s="665">
        <v>44581.25</v>
      </c>
      <c r="N241" s="665">
        <v>7</v>
      </c>
      <c r="O241" s="665">
        <v>300412.5</v>
      </c>
      <c r="P241" s="678">
        <v>2.246179728024674</v>
      </c>
      <c r="Q241" s="666">
        <v>42916.071428571428</v>
      </c>
    </row>
    <row r="242" spans="1:17" ht="14.4" customHeight="1" x14ac:dyDescent="0.3">
      <c r="A242" s="661" t="s">
        <v>574</v>
      </c>
      <c r="B242" s="662" t="s">
        <v>7897</v>
      </c>
      <c r="C242" s="662" t="s">
        <v>7999</v>
      </c>
      <c r="D242" s="662" t="s">
        <v>8012</v>
      </c>
      <c r="E242" s="662" t="s">
        <v>8013</v>
      </c>
      <c r="F242" s="665">
        <v>2</v>
      </c>
      <c r="G242" s="665">
        <v>89162.5</v>
      </c>
      <c r="H242" s="665">
        <v>1</v>
      </c>
      <c r="I242" s="665">
        <v>44581.25</v>
      </c>
      <c r="J242" s="665">
        <v>12</v>
      </c>
      <c r="K242" s="665">
        <v>534975</v>
      </c>
      <c r="L242" s="665">
        <v>6</v>
      </c>
      <c r="M242" s="665">
        <v>44581.25</v>
      </c>
      <c r="N242" s="665">
        <v>16</v>
      </c>
      <c r="O242" s="665">
        <v>696981.25</v>
      </c>
      <c r="P242" s="678">
        <v>7.8169774288518159</v>
      </c>
      <c r="Q242" s="666">
        <v>43561.328125</v>
      </c>
    </row>
    <row r="243" spans="1:17" ht="14.4" customHeight="1" x14ac:dyDescent="0.3">
      <c r="A243" s="661" t="s">
        <v>574</v>
      </c>
      <c r="B243" s="662" t="s">
        <v>7897</v>
      </c>
      <c r="C243" s="662" t="s">
        <v>7999</v>
      </c>
      <c r="D243" s="662" t="s">
        <v>8014</v>
      </c>
      <c r="E243" s="662" t="s">
        <v>8015</v>
      </c>
      <c r="F243" s="665">
        <v>4</v>
      </c>
      <c r="G243" s="665">
        <v>518628</v>
      </c>
      <c r="H243" s="665">
        <v>1</v>
      </c>
      <c r="I243" s="665">
        <v>129657</v>
      </c>
      <c r="J243" s="665">
        <v>1</v>
      </c>
      <c r="K243" s="665">
        <v>129657</v>
      </c>
      <c r="L243" s="665">
        <v>0.25</v>
      </c>
      <c r="M243" s="665">
        <v>129657</v>
      </c>
      <c r="N243" s="665">
        <v>4</v>
      </c>
      <c r="O243" s="665">
        <v>490103</v>
      </c>
      <c r="P243" s="678">
        <v>0.94499911304441719</v>
      </c>
      <c r="Q243" s="666">
        <v>122525.75</v>
      </c>
    </row>
    <row r="244" spans="1:17" ht="14.4" customHeight="1" x14ac:dyDescent="0.3">
      <c r="A244" s="661" t="s">
        <v>574</v>
      </c>
      <c r="B244" s="662" t="s">
        <v>7897</v>
      </c>
      <c r="C244" s="662" t="s">
        <v>7999</v>
      </c>
      <c r="D244" s="662" t="s">
        <v>8016</v>
      </c>
      <c r="E244" s="662" t="s">
        <v>8017</v>
      </c>
      <c r="F244" s="665">
        <v>4</v>
      </c>
      <c r="G244" s="665">
        <v>41657.68</v>
      </c>
      <c r="H244" s="665">
        <v>1</v>
      </c>
      <c r="I244" s="665">
        <v>10414.42</v>
      </c>
      <c r="J244" s="665">
        <v>4</v>
      </c>
      <c r="K244" s="665">
        <v>41657.68</v>
      </c>
      <c r="L244" s="665">
        <v>1</v>
      </c>
      <c r="M244" s="665">
        <v>10414.42</v>
      </c>
      <c r="N244" s="665">
        <v>2</v>
      </c>
      <c r="O244" s="665">
        <v>20828.84</v>
      </c>
      <c r="P244" s="678">
        <v>0.5</v>
      </c>
      <c r="Q244" s="666">
        <v>10414.42</v>
      </c>
    </row>
    <row r="245" spans="1:17" ht="14.4" customHeight="1" x14ac:dyDescent="0.3">
      <c r="A245" s="661" t="s">
        <v>574</v>
      </c>
      <c r="B245" s="662" t="s">
        <v>7897</v>
      </c>
      <c r="C245" s="662" t="s">
        <v>7999</v>
      </c>
      <c r="D245" s="662" t="s">
        <v>8018</v>
      </c>
      <c r="E245" s="662" t="s">
        <v>8019</v>
      </c>
      <c r="F245" s="665">
        <v>198</v>
      </c>
      <c r="G245" s="665">
        <v>3495096</v>
      </c>
      <c r="H245" s="665">
        <v>1</v>
      </c>
      <c r="I245" s="665">
        <v>17652</v>
      </c>
      <c r="J245" s="665">
        <v>219</v>
      </c>
      <c r="K245" s="665">
        <v>3830484</v>
      </c>
      <c r="L245" s="665">
        <v>1.095959595959596</v>
      </c>
      <c r="M245" s="665">
        <v>17490.794520547945</v>
      </c>
      <c r="N245" s="665">
        <v>187</v>
      </c>
      <c r="O245" s="665">
        <v>3300924</v>
      </c>
      <c r="P245" s="678">
        <v>0.94444444444444442</v>
      </c>
      <c r="Q245" s="666">
        <v>17652</v>
      </c>
    </row>
    <row r="246" spans="1:17" ht="14.4" customHeight="1" x14ac:dyDescent="0.3">
      <c r="A246" s="661" t="s">
        <v>574</v>
      </c>
      <c r="B246" s="662" t="s">
        <v>7897</v>
      </c>
      <c r="C246" s="662" t="s">
        <v>7999</v>
      </c>
      <c r="D246" s="662" t="s">
        <v>8020</v>
      </c>
      <c r="E246" s="662" t="s">
        <v>8021</v>
      </c>
      <c r="F246" s="665">
        <v>198</v>
      </c>
      <c r="G246" s="665">
        <v>1323630</v>
      </c>
      <c r="H246" s="665">
        <v>1</v>
      </c>
      <c r="I246" s="665">
        <v>6685</v>
      </c>
      <c r="J246" s="665">
        <v>218</v>
      </c>
      <c r="K246" s="665">
        <v>1443960</v>
      </c>
      <c r="L246" s="665">
        <v>1.0909090909090908</v>
      </c>
      <c r="M246" s="665">
        <v>6623.6697247706425</v>
      </c>
      <c r="N246" s="665">
        <v>188</v>
      </c>
      <c r="O246" s="665">
        <v>1256780</v>
      </c>
      <c r="P246" s="678">
        <v>0.9494949494949495</v>
      </c>
      <c r="Q246" s="666">
        <v>6685</v>
      </c>
    </row>
    <row r="247" spans="1:17" ht="14.4" customHeight="1" x14ac:dyDescent="0.3">
      <c r="A247" s="661" t="s">
        <v>574</v>
      </c>
      <c r="B247" s="662" t="s">
        <v>7897</v>
      </c>
      <c r="C247" s="662" t="s">
        <v>7999</v>
      </c>
      <c r="D247" s="662" t="s">
        <v>8022</v>
      </c>
      <c r="E247" s="662" t="s">
        <v>8023</v>
      </c>
      <c r="F247" s="665">
        <v>72</v>
      </c>
      <c r="G247" s="665">
        <v>1287720</v>
      </c>
      <c r="H247" s="665">
        <v>1</v>
      </c>
      <c r="I247" s="665">
        <v>17885</v>
      </c>
      <c r="J247" s="665">
        <v>113</v>
      </c>
      <c r="K247" s="665">
        <v>2021005</v>
      </c>
      <c r="L247" s="665">
        <v>1.5694444444444444</v>
      </c>
      <c r="M247" s="665">
        <v>17885</v>
      </c>
      <c r="N247" s="665">
        <v>142</v>
      </c>
      <c r="O247" s="665">
        <v>2472780.0999999996</v>
      </c>
      <c r="P247" s="678">
        <v>1.9202777777777775</v>
      </c>
      <c r="Q247" s="666">
        <v>17413.944366197182</v>
      </c>
    </row>
    <row r="248" spans="1:17" ht="14.4" customHeight="1" x14ac:dyDescent="0.3">
      <c r="A248" s="661" t="s">
        <v>574</v>
      </c>
      <c r="B248" s="662" t="s">
        <v>7897</v>
      </c>
      <c r="C248" s="662" t="s">
        <v>7999</v>
      </c>
      <c r="D248" s="662" t="s">
        <v>8024</v>
      </c>
      <c r="E248" s="662" t="s">
        <v>8025</v>
      </c>
      <c r="F248" s="665">
        <v>72</v>
      </c>
      <c r="G248" s="665">
        <v>491040</v>
      </c>
      <c r="H248" s="665">
        <v>1</v>
      </c>
      <c r="I248" s="665">
        <v>6820</v>
      </c>
      <c r="J248" s="665">
        <v>126</v>
      </c>
      <c r="K248" s="665">
        <v>859320</v>
      </c>
      <c r="L248" s="665">
        <v>1.75</v>
      </c>
      <c r="M248" s="665">
        <v>6820</v>
      </c>
      <c r="N248" s="665">
        <v>142</v>
      </c>
      <c r="O248" s="665">
        <v>968440</v>
      </c>
      <c r="P248" s="678">
        <v>1.9722222222222223</v>
      </c>
      <c r="Q248" s="666">
        <v>6820</v>
      </c>
    </row>
    <row r="249" spans="1:17" ht="14.4" customHeight="1" x14ac:dyDescent="0.3">
      <c r="A249" s="661" t="s">
        <v>574</v>
      </c>
      <c r="B249" s="662" t="s">
        <v>7897</v>
      </c>
      <c r="C249" s="662" t="s">
        <v>7999</v>
      </c>
      <c r="D249" s="662" t="s">
        <v>8026</v>
      </c>
      <c r="E249" s="662" t="s">
        <v>8027</v>
      </c>
      <c r="F249" s="665">
        <v>225</v>
      </c>
      <c r="G249" s="665">
        <v>1597500</v>
      </c>
      <c r="H249" s="665">
        <v>1</v>
      </c>
      <c r="I249" s="665">
        <v>7100</v>
      </c>
      <c r="J249" s="665">
        <v>323</v>
      </c>
      <c r="K249" s="665">
        <v>2279100</v>
      </c>
      <c r="L249" s="665">
        <v>1.4266666666666667</v>
      </c>
      <c r="M249" s="665">
        <v>7056.0371517027861</v>
      </c>
      <c r="N249" s="665">
        <v>320</v>
      </c>
      <c r="O249" s="665">
        <v>2271720</v>
      </c>
      <c r="P249" s="678">
        <v>1.4220469483568074</v>
      </c>
      <c r="Q249" s="666">
        <v>7099.125</v>
      </c>
    </row>
    <row r="250" spans="1:17" ht="14.4" customHeight="1" x14ac:dyDescent="0.3">
      <c r="A250" s="661" t="s">
        <v>574</v>
      </c>
      <c r="B250" s="662" t="s">
        <v>7897</v>
      </c>
      <c r="C250" s="662" t="s">
        <v>7999</v>
      </c>
      <c r="D250" s="662" t="s">
        <v>8028</v>
      </c>
      <c r="E250" s="662" t="s">
        <v>8029</v>
      </c>
      <c r="F250" s="665">
        <v>72</v>
      </c>
      <c r="G250" s="665">
        <v>633600</v>
      </c>
      <c r="H250" s="665">
        <v>1</v>
      </c>
      <c r="I250" s="665">
        <v>8800</v>
      </c>
      <c r="J250" s="665">
        <v>113</v>
      </c>
      <c r="K250" s="665">
        <v>994400</v>
      </c>
      <c r="L250" s="665">
        <v>1.5694444444444444</v>
      </c>
      <c r="M250" s="665">
        <v>8800</v>
      </c>
      <c r="N250" s="665">
        <v>143</v>
      </c>
      <c r="O250" s="665">
        <v>1258400</v>
      </c>
      <c r="P250" s="678">
        <v>1.9861111111111112</v>
      </c>
      <c r="Q250" s="666">
        <v>8800</v>
      </c>
    </row>
    <row r="251" spans="1:17" ht="14.4" customHeight="1" x14ac:dyDescent="0.3">
      <c r="A251" s="661" t="s">
        <v>574</v>
      </c>
      <c r="B251" s="662" t="s">
        <v>7897</v>
      </c>
      <c r="C251" s="662" t="s">
        <v>7999</v>
      </c>
      <c r="D251" s="662" t="s">
        <v>8030</v>
      </c>
      <c r="E251" s="662" t="s">
        <v>8031</v>
      </c>
      <c r="F251" s="665">
        <v>269</v>
      </c>
      <c r="G251" s="665">
        <v>313385</v>
      </c>
      <c r="H251" s="665">
        <v>1</v>
      </c>
      <c r="I251" s="665">
        <v>1165</v>
      </c>
      <c r="J251" s="665">
        <v>325</v>
      </c>
      <c r="K251" s="665">
        <v>376295</v>
      </c>
      <c r="L251" s="665">
        <v>1.2007434944237918</v>
      </c>
      <c r="M251" s="665">
        <v>1157.8307692307692</v>
      </c>
      <c r="N251" s="665">
        <v>322</v>
      </c>
      <c r="O251" s="665">
        <v>375130</v>
      </c>
      <c r="P251" s="678">
        <v>1.1970260223048328</v>
      </c>
      <c r="Q251" s="666">
        <v>1165</v>
      </c>
    </row>
    <row r="252" spans="1:17" ht="14.4" customHeight="1" x14ac:dyDescent="0.3">
      <c r="A252" s="661" t="s">
        <v>574</v>
      </c>
      <c r="B252" s="662" t="s">
        <v>7897</v>
      </c>
      <c r="C252" s="662" t="s">
        <v>7999</v>
      </c>
      <c r="D252" s="662" t="s">
        <v>8032</v>
      </c>
      <c r="E252" s="662" t="s">
        <v>8033</v>
      </c>
      <c r="F252" s="665">
        <v>175</v>
      </c>
      <c r="G252" s="665">
        <v>129850</v>
      </c>
      <c r="H252" s="665">
        <v>1</v>
      </c>
      <c r="I252" s="665">
        <v>742</v>
      </c>
      <c r="J252" s="665">
        <v>199</v>
      </c>
      <c r="K252" s="665">
        <v>146174</v>
      </c>
      <c r="L252" s="665">
        <v>1.1257142857142857</v>
      </c>
      <c r="M252" s="665">
        <v>734.5427135678392</v>
      </c>
      <c r="N252" s="665">
        <v>157</v>
      </c>
      <c r="O252" s="665">
        <v>116494</v>
      </c>
      <c r="P252" s="678">
        <v>0.89714285714285713</v>
      </c>
      <c r="Q252" s="666">
        <v>742</v>
      </c>
    </row>
    <row r="253" spans="1:17" ht="14.4" customHeight="1" x14ac:dyDescent="0.3">
      <c r="A253" s="661" t="s">
        <v>574</v>
      </c>
      <c r="B253" s="662" t="s">
        <v>7897</v>
      </c>
      <c r="C253" s="662" t="s">
        <v>7999</v>
      </c>
      <c r="D253" s="662" t="s">
        <v>8034</v>
      </c>
      <c r="E253" s="662" t="s">
        <v>8035</v>
      </c>
      <c r="F253" s="665">
        <v>319</v>
      </c>
      <c r="G253" s="665">
        <v>167794</v>
      </c>
      <c r="H253" s="665">
        <v>1</v>
      </c>
      <c r="I253" s="665">
        <v>526</v>
      </c>
      <c r="J253" s="665">
        <v>389</v>
      </c>
      <c r="K253" s="665">
        <v>203562</v>
      </c>
      <c r="L253" s="665">
        <v>1.213166144200627</v>
      </c>
      <c r="M253" s="665">
        <v>523.29562982005143</v>
      </c>
      <c r="N253" s="665">
        <v>338</v>
      </c>
      <c r="O253" s="665">
        <v>177788</v>
      </c>
      <c r="P253" s="678">
        <v>1.0595611285266457</v>
      </c>
      <c r="Q253" s="666">
        <v>526</v>
      </c>
    </row>
    <row r="254" spans="1:17" ht="14.4" customHeight="1" x14ac:dyDescent="0.3">
      <c r="A254" s="661" t="s">
        <v>574</v>
      </c>
      <c r="B254" s="662" t="s">
        <v>7897</v>
      </c>
      <c r="C254" s="662" t="s">
        <v>7999</v>
      </c>
      <c r="D254" s="662" t="s">
        <v>8036</v>
      </c>
      <c r="E254" s="662" t="s">
        <v>8037</v>
      </c>
      <c r="F254" s="665">
        <v>9</v>
      </c>
      <c r="G254" s="665">
        <v>420525</v>
      </c>
      <c r="H254" s="665">
        <v>1</v>
      </c>
      <c r="I254" s="665">
        <v>46725</v>
      </c>
      <c r="J254" s="665">
        <v>20</v>
      </c>
      <c r="K254" s="665">
        <v>934500</v>
      </c>
      <c r="L254" s="665">
        <v>2.2222222222222223</v>
      </c>
      <c r="M254" s="665">
        <v>46725</v>
      </c>
      <c r="N254" s="665">
        <v>13</v>
      </c>
      <c r="O254" s="665">
        <v>585859</v>
      </c>
      <c r="P254" s="678">
        <v>1.3931609297901433</v>
      </c>
      <c r="Q254" s="666">
        <v>45066.076923076922</v>
      </c>
    </row>
    <row r="255" spans="1:17" ht="14.4" customHeight="1" x14ac:dyDescent="0.3">
      <c r="A255" s="661" t="s">
        <v>574</v>
      </c>
      <c r="B255" s="662" t="s">
        <v>7897</v>
      </c>
      <c r="C255" s="662" t="s">
        <v>7999</v>
      </c>
      <c r="D255" s="662" t="s">
        <v>8038</v>
      </c>
      <c r="E255" s="662" t="s">
        <v>8039</v>
      </c>
      <c r="F255" s="665">
        <v>211</v>
      </c>
      <c r="G255" s="665">
        <v>197462.24000000002</v>
      </c>
      <c r="H255" s="665">
        <v>1</v>
      </c>
      <c r="I255" s="665">
        <v>935.84000000000015</v>
      </c>
      <c r="J255" s="665">
        <v>271</v>
      </c>
      <c r="K255" s="665">
        <v>251740.96000000005</v>
      </c>
      <c r="L255" s="665">
        <v>1.2748815165876779</v>
      </c>
      <c r="M255" s="665">
        <v>928.93343173431754</v>
      </c>
      <c r="N255" s="665">
        <v>281</v>
      </c>
      <c r="O255" s="665">
        <v>262971.04000000004</v>
      </c>
      <c r="P255" s="678">
        <v>1.3317535545023698</v>
      </c>
      <c r="Q255" s="666">
        <v>935.84000000000015</v>
      </c>
    </row>
    <row r="256" spans="1:17" ht="14.4" customHeight="1" x14ac:dyDescent="0.3">
      <c r="A256" s="661" t="s">
        <v>574</v>
      </c>
      <c r="B256" s="662" t="s">
        <v>7897</v>
      </c>
      <c r="C256" s="662" t="s">
        <v>7999</v>
      </c>
      <c r="D256" s="662" t="s">
        <v>8040</v>
      </c>
      <c r="E256" s="662" t="s">
        <v>8041</v>
      </c>
      <c r="F256" s="665">
        <v>26</v>
      </c>
      <c r="G256" s="665">
        <v>188618.3</v>
      </c>
      <c r="H256" s="665">
        <v>1</v>
      </c>
      <c r="I256" s="665">
        <v>7254.5499999999993</v>
      </c>
      <c r="J256" s="665">
        <v>31</v>
      </c>
      <c r="K256" s="665">
        <v>224891.05000000002</v>
      </c>
      <c r="L256" s="665">
        <v>1.1923076923076925</v>
      </c>
      <c r="M256" s="665">
        <v>7254.55</v>
      </c>
      <c r="N256" s="665">
        <v>22</v>
      </c>
      <c r="O256" s="665">
        <v>159600.1</v>
      </c>
      <c r="P256" s="678">
        <v>0.84615384615384626</v>
      </c>
      <c r="Q256" s="666">
        <v>7254.55</v>
      </c>
    </row>
    <row r="257" spans="1:17" ht="14.4" customHeight="1" x14ac:dyDescent="0.3">
      <c r="A257" s="661" t="s">
        <v>574</v>
      </c>
      <c r="B257" s="662" t="s">
        <v>7897</v>
      </c>
      <c r="C257" s="662" t="s">
        <v>7999</v>
      </c>
      <c r="D257" s="662" t="s">
        <v>8042</v>
      </c>
      <c r="E257" s="662" t="s">
        <v>8043</v>
      </c>
      <c r="F257" s="665"/>
      <c r="G257" s="665"/>
      <c r="H257" s="665"/>
      <c r="I257" s="665"/>
      <c r="J257" s="665">
        <v>2</v>
      </c>
      <c r="K257" s="665">
        <v>17288</v>
      </c>
      <c r="L257" s="665"/>
      <c r="M257" s="665">
        <v>8644</v>
      </c>
      <c r="N257" s="665">
        <v>3</v>
      </c>
      <c r="O257" s="665">
        <v>25932</v>
      </c>
      <c r="P257" s="678"/>
      <c r="Q257" s="666">
        <v>8644</v>
      </c>
    </row>
    <row r="258" spans="1:17" ht="14.4" customHeight="1" x14ac:dyDescent="0.3">
      <c r="A258" s="661" t="s">
        <v>574</v>
      </c>
      <c r="B258" s="662" t="s">
        <v>7897</v>
      </c>
      <c r="C258" s="662" t="s">
        <v>7999</v>
      </c>
      <c r="D258" s="662" t="s">
        <v>8044</v>
      </c>
      <c r="E258" s="662" t="s">
        <v>8045</v>
      </c>
      <c r="F258" s="665">
        <v>28</v>
      </c>
      <c r="G258" s="665">
        <v>1087891.56</v>
      </c>
      <c r="H258" s="665">
        <v>1</v>
      </c>
      <c r="I258" s="665">
        <v>38853.270000000004</v>
      </c>
      <c r="J258" s="665">
        <v>30</v>
      </c>
      <c r="K258" s="665">
        <v>1165598.1000000001</v>
      </c>
      <c r="L258" s="665">
        <v>1.0714285714285714</v>
      </c>
      <c r="M258" s="665">
        <v>38853.270000000004</v>
      </c>
      <c r="N258" s="665">
        <v>23</v>
      </c>
      <c r="O258" s="665">
        <v>893625.21</v>
      </c>
      <c r="P258" s="678">
        <v>0.8214285714285714</v>
      </c>
      <c r="Q258" s="666">
        <v>38853.269999999997</v>
      </c>
    </row>
    <row r="259" spans="1:17" ht="14.4" customHeight="1" x14ac:dyDescent="0.3">
      <c r="A259" s="661" t="s">
        <v>574</v>
      </c>
      <c r="B259" s="662" t="s">
        <v>7897</v>
      </c>
      <c r="C259" s="662" t="s">
        <v>7999</v>
      </c>
      <c r="D259" s="662" t="s">
        <v>8046</v>
      </c>
      <c r="E259" s="662" t="s">
        <v>8047</v>
      </c>
      <c r="F259" s="665">
        <v>6</v>
      </c>
      <c r="G259" s="665">
        <v>17856</v>
      </c>
      <c r="H259" s="665">
        <v>1</v>
      </c>
      <c r="I259" s="665">
        <v>2976</v>
      </c>
      <c r="J259" s="665">
        <v>5</v>
      </c>
      <c r="K259" s="665">
        <v>14880</v>
      </c>
      <c r="L259" s="665">
        <v>0.83333333333333337</v>
      </c>
      <c r="M259" s="665">
        <v>2976</v>
      </c>
      <c r="N259" s="665">
        <v>1</v>
      </c>
      <c r="O259" s="665">
        <v>2976</v>
      </c>
      <c r="P259" s="678">
        <v>0.16666666666666666</v>
      </c>
      <c r="Q259" s="666">
        <v>2976</v>
      </c>
    </row>
    <row r="260" spans="1:17" ht="14.4" customHeight="1" x14ac:dyDescent="0.3">
      <c r="A260" s="661" t="s">
        <v>574</v>
      </c>
      <c r="B260" s="662" t="s">
        <v>7897</v>
      </c>
      <c r="C260" s="662" t="s">
        <v>7999</v>
      </c>
      <c r="D260" s="662" t="s">
        <v>8048</v>
      </c>
      <c r="E260" s="662" t="s">
        <v>8049</v>
      </c>
      <c r="F260" s="665">
        <v>145</v>
      </c>
      <c r="G260" s="665">
        <v>197308.75</v>
      </c>
      <c r="H260" s="665">
        <v>1</v>
      </c>
      <c r="I260" s="665">
        <v>1360.75</v>
      </c>
      <c r="J260" s="665">
        <v>172</v>
      </c>
      <c r="K260" s="665">
        <v>231327.5</v>
      </c>
      <c r="L260" s="665">
        <v>1.1724137931034482</v>
      </c>
      <c r="M260" s="665">
        <v>1344.9273255813953</v>
      </c>
      <c r="N260" s="665">
        <v>146</v>
      </c>
      <c r="O260" s="665">
        <v>198669.5</v>
      </c>
      <c r="P260" s="678">
        <v>1.0068965517241379</v>
      </c>
      <c r="Q260" s="666">
        <v>1360.75</v>
      </c>
    </row>
    <row r="261" spans="1:17" ht="14.4" customHeight="1" x14ac:dyDescent="0.3">
      <c r="A261" s="661" t="s">
        <v>574</v>
      </c>
      <c r="B261" s="662" t="s">
        <v>7897</v>
      </c>
      <c r="C261" s="662" t="s">
        <v>7999</v>
      </c>
      <c r="D261" s="662" t="s">
        <v>8050</v>
      </c>
      <c r="E261" s="662" t="s">
        <v>8051</v>
      </c>
      <c r="F261" s="665">
        <v>38</v>
      </c>
      <c r="G261" s="665">
        <v>177745</v>
      </c>
      <c r="H261" s="665">
        <v>1</v>
      </c>
      <c r="I261" s="665">
        <v>4677.5</v>
      </c>
      <c r="J261" s="665">
        <v>36</v>
      </c>
      <c r="K261" s="665">
        <v>168390</v>
      </c>
      <c r="L261" s="665">
        <v>0.94736842105263153</v>
      </c>
      <c r="M261" s="665">
        <v>4677.5</v>
      </c>
      <c r="N261" s="665">
        <v>22</v>
      </c>
      <c r="O261" s="665">
        <v>102905</v>
      </c>
      <c r="P261" s="678">
        <v>0.57894736842105265</v>
      </c>
      <c r="Q261" s="666">
        <v>4677.5</v>
      </c>
    </row>
    <row r="262" spans="1:17" ht="14.4" customHeight="1" x14ac:dyDescent="0.3">
      <c r="A262" s="661" t="s">
        <v>574</v>
      </c>
      <c r="B262" s="662" t="s">
        <v>7897</v>
      </c>
      <c r="C262" s="662" t="s">
        <v>7999</v>
      </c>
      <c r="D262" s="662" t="s">
        <v>8052</v>
      </c>
      <c r="E262" s="662" t="s">
        <v>8053</v>
      </c>
      <c r="F262" s="665">
        <v>8</v>
      </c>
      <c r="G262" s="665">
        <v>151623.67999999999</v>
      </c>
      <c r="H262" s="665">
        <v>1</v>
      </c>
      <c r="I262" s="665">
        <v>18952.96</v>
      </c>
      <c r="J262" s="665">
        <v>16</v>
      </c>
      <c r="K262" s="665">
        <v>303247.35999999999</v>
      </c>
      <c r="L262" s="665">
        <v>2</v>
      </c>
      <c r="M262" s="665">
        <v>18952.96</v>
      </c>
      <c r="N262" s="665">
        <v>18</v>
      </c>
      <c r="O262" s="665">
        <v>341153.28000000003</v>
      </c>
      <c r="P262" s="678">
        <v>2.2500000000000004</v>
      </c>
      <c r="Q262" s="666">
        <v>18952.960000000003</v>
      </c>
    </row>
    <row r="263" spans="1:17" ht="14.4" customHeight="1" x14ac:dyDescent="0.3">
      <c r="A263" s="661" t="s">
        <v>574</v>
      </c>
      <c r="B263" s="662" t="s">
        <v>7897</v>
      </c>
      <c r="C263" s="662" t="s">
        <v>7999</v>
      </c>
      <c r="D263" s="662" t="s">
        <v>8054</v>
      </c>
      <c r="E263" s="662" t="s">
        <v>8055</v>
      </c>
      <c r="F263" s="665">
        <v>2</v>
      </c>
      <c r="G263" s="665">
        <v>5720.72</v>
      </c>
      <c r="H263" s="665">
        <v>1</v>
      </c>
      <c r="I263" s="665">
        <v>2860.36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574</v>
      </c>
      <c r="B264" s="662" t="s">
        <v>7897</v>
      </c>
      <c r="C264" s="662" t="s">
        <v>7999</v>
      </c>
      <c r="D264" s="662" t="s">
        <v>8056</v>
      </c>
      <c r="E264" s="662" t="s">
        <v>8057</v>
      </c>
      <c r="F264" s="665">
        <v>3</v>
      </c>
      <c r="G264" s="665">
        <v>2487.27</v>
      </c>
      <c r="H264" s="665">
        <v>1</v>
      </c>
      <c r="I264" s="665">
        <v>829.09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574</v>
      </c>
      <c r="B265" s="662" t="s">
        <v>7897</v>
      </c>
      <c r="C265" s="662" t="s">
        <v>7999</v>
      </c>
      <c r="D265" s="662" t="s">
        <v>8058</v>
      </c>
      <c r="E265" s="662" t="s">
        <v>8059</v>
      </c>
      <c r="F265" s="665">
        <v>7</v>
      </c>
      <c r="G265" s="665">
        <v>2148.09</v>
      </c>
      <c r="H265" s="665">
        <v>1</v>
      </c>
      <c r="I265" s="665">
        <v>306.87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574</v>
      </c>
      <c r="B266" s="662" t="s">
        <v>7897</v>
      </c>
      <c r="C266" s="662" t="s">
        <v>7999</v>
      </c>
      <c r="D266" s="662" t="s">
        <v>8060</v>
      </c>
      <c r="E266" s="662" t="s">
        <v>8061</v>
      </c>
      <c r="F266" s="665">
        <v>1</v>
      </c>
      <c r="G266" s="665">
        <v>26841.82</v>
      </c>
      <c r="H266" s="665">
        <v>1</v>
      </c>
      <c r="I266" s="665">
        <v>26841.82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574</v>
      </c>
      <c r="B267" s="662" t="s">
        <v>7897</v>
      </c>
      <c r="C267" s="662" t="s">
        <v>7999</v>
      </c>
      <c r="D267" s="662" t="s">
        <v>8062</v>
      </c>
      <c r="E267" s="662" t="s">
        <v>8063</v>
      </c>
      <c r="F267" s="665">
        <v>16</v>
      </c>
      <c r="G267" s="665">
        <v>708032</v>
      </c>
      <c r="H267" s="665">
        <v>1</v>
      </c>
      <c r="I267" s="665">
        <v>44252</v>
      </c>
      <c r="J267" s="665">
        <v>13</v>
      </c>
      <c r="K267" s="665">
        <v>575276</v>
      </c>
      <c r="L267" s="665">
        <v>0.8125</v>
      </c>
      <c r="M267" s="665">
        <v>44252</v>
      </c>
      <c r="N267" s="665">
        <v>10</v>
      </c>
      <c r="O267" s="665">
        <v>442520</v>
      </c>
      <c r="P267" s="678">
        <v>0.625</v>
      </c>
      <c r="Q267" s="666">
        <v>44252</v>
      </c>
    </row>
    <row r="268" spans="1:17" ht="14.4" customHeight="1" x14ac:dyDescent="0.3">
      <c r="A268" s="661" t="s">
        <v>574</v>
      </c>
      <c r="B268" s="662" t="s">
        <v>7897</v>
      </c>
      <c r="C268" s="662" t="s">
        <v>7999</v>
      </c>
      <c r="D268" s="662" t="s">
        <v>8064</v>
      </c>
      <c r="E268" s="662" t="s">
        <v>8065</v>
      </c>
      <c r="F268" s="665">
        <v>28</v>
      </c>
      <c r="G268" s="665">
        <v>1311604</v>
      </c>
      <c r="H268" s="665">
        <v>1</v>
      </c>
      <c r="I268" s="665">
        <v>46843</v>
      </c>
      <c r="J268" s="665">
        <v>17</v>
      </c>
      <c r="K268" s="665">
        <v>796331</v>
      </c>
      <c r="L268" s="665">
        <v>0.6071428571428571</v>
      </c>
      <c r="M268" s="665">
        <v>46843</v>
      </c>
      <c r="N268" s="665">
        <v>9</v>
      </c>
      <c r="O268" s="665">
        <v>421587</v>
      </c>
      <c r="P268" s="678">
        <v>0.32142857142857145</v>
      </c>
      <c r="Q268" s="666">
        <v>46843</v>
      </c>
    </row>
    <row r="269" spans="1:17" ht="14.4" customHeight="1" x14ac:dyDescent="0.3">
      <c r="A269" s="661" t="s">
        <v>574</v>
      </c>
      <c r="B269" s="662" t="s">
        <v>7897</v>
      </c>
      <c r="C269" s="662" t="s">
        <v>7999</v>
      </c>
      <c r="D269" s="662" t="s">
        <v>8066</v>
      </c>
      <c r="E269" s="662" t="s">
        <v>8067</v>
      </c>
      <c r="F269" s="665">
        <v>38</v>
      </c>
      <c r="G269" s="665">
        <v>69844</v>
      </c>
      <c r="H269" s="665">
        <v>1</v>
      </c>
      <c r="I269" s="665">
        <v>1838</v>
      </c>
      <c r="J269" s="665">
        <v>36</v>
      </c>
      <c r="K269" s="665">
        <v>66168</v>
      </c>
      <c r="L269" s="665">
        <v>0.94736842105263153</v>
      </c>
      <c r="M269" s="665">
        <v>1838</v>
      </c>
      <c r="N269" s="665">
        <v>28</v>
      </c>
      <c r="O269" s="665">
        <v>51464</v>
      </c>
      <c r="P269" s="678">
        <v>0.73684210526315785</v>
      </c>
      <c r="Q269" s="666">
        <v>1838</v>
      </c>
    </row>
    <row r="270" spans="1:17" ht="14.4" customHeight="1" x14ac:dyDescent="0.3">
      <c r="A270" s="661" t="s">
        <v>574</v>
      </c>
      <c r="B270" s="662" t="s">
        <v>7897</v>
      </c>
      <c r="C270" s="662" t="s">
        <v>7999</v>
      </c>
      <c r="D270" s="662" t="s">
        <v>8068</v>
      </c>
      <c r="E270" s="662" t="s">
        <v>8069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7099.51</v>
      </c>
      <c r="P270" s="678"/>
      <c r="Q270" s="666">
        <v>7099.51</v>
      </c>
    </row>
    <row r="271" spans="1:17" ht="14.4" customHeight="1" x14ac:dyDescent="0.3">
      <c r="A271" s="661" t="s">
        <v>574</v>
      </c>
      <c r="B271" s="662" t="s">
        <v>7897</v>
      </c>
      <c r="C271" s="662" t="s">
        <v>7999</v>
      </c>
      <c r="D271" s="662" t="s">
        <v>8070</v>
      </c>
      <c r="E271" s="662" t="s">
        <v>8071</v>
      </c>
      <c r="F271" s="665"/>
      <c r="G271" s="665"/>
      <c r="H271" s="665"/>
      <c r="I271" s="665"/>
      <c r="J271" s="665">
        <v>2</v>
      </c>
      <c r="K271" s="665">
        <v>138457.98000000001</v>
      </c>
      <c r="L271" s="665"/>
      <c r="M271" s="665">
        <v>69228.990000000005</v>
      </c>
      <c r="N271" s="665">
        <v>1</v>
      </c>
      <c r="O271" s="665">
        <v>69228.990000000005</v>
      </c>
      <c r="P271" s="678"/>
      <c r="Q271" s="666">
        <v>69228.990000000005</v>
      </c>
    </row>
    <row r="272" spans="1:17" ht="14.4" customHeight="1" x14ac:dyDescent="0.3">
      <c r="A272" s="661" t="s">
        <v>574</v>
      </c>
      <c r="B272" s="662" t="s">
        <v>7897</v>
      </c>
      <c r="C272" s="662" t="s">
        <v>7999</v>
      </c>
      <c r="D272" s="662" t="s">
        <v>8072</v>
      </c>
      <c r="E272" s="662" t="s">
        <v>8073</v>
      </c>
      <c r="F272" s="665">
        <v>1</v>
      </c>
      <c r="G272" s="665">
        <v>7616.03</v>
      </c>
      <c r="H272" s="665">
        <v>1</v>
      </c>
      <c r="I272" s="665">
        <v>7616.03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574</v>
      </c>
      <c r="B273" s="662" t="s">
        <v>7897</v>
      </c>
      <c r="C273" s="662" t="s">
        <v>7999</v>
      </c>
      <c r="D273" s="662" t="s">
        <v>8074</v>
      </c>
      <c r="E273" s="662" t="s">
        <v>8075</v>
      </c>
      <c r="F273" s="665">
        <v>16</v>
      </c>
      <c r="G273" s="665">
        <v>411152</v>
      </c>
      <c r="H273" s="665">
        <v>1</v>
      </c>
      <c r="I273" s="665">
        <v>25697</v>
      </c>
      <c r="J273" s="665">
        <v>15</v>
      </c>
      <c r="K273" s="665">
        <v>385455</v>
      </c>
      <c r="L273" s="665">
        <v>0.9375</v>
      </c>
      <c r="M273" s="665">
        <v>25697</v>
      </c>
      <c r="N273" s="665">
        <v>2</v>
      </c>
      <c r="O273" s="665">
        <v>51394</v>
      </c>
      <c r="P273" s="678">
        <v>0.125</v>
      </c>
      <c r="Q273" s="666">
        <v>25697</v>
      </c>
    </row>
    <row r="274" spans="1:17" ht="14.4" customHeight="1" x14ac:dyDescent="0.3">
      <c r="A274" s="661" t="s">
        <v>574</v>
      </c>
      <c r="B274" s="662" t="s">
        <v>7897</v>
      </c>
      <c r="C274" s="662" t="s">
        <v>7999</v>
      </c>
      <c r="D274" s="662" t="s">
        <v>8076</v>
      </c>
      <c r="E274" s="662" t="s">
        <v>8077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1796</v>
      </c>
      <c r="P274" s="678"/>
      <c r="Q274" s="666">
        <v>1796</v>
      </c>
    </row>
    <row r="275" spans="1:17" ht="14.4" customHeight="1" x14ac:dyDescent="0.3">
      <c r="A275" s="661" t="s">
        <v>574</v>
      </c>
      <c r="B275" s="662" t="s">
        <v>7897</v>
      </c>
      <c r="C275" s="662" t="s">
        <v>7999</v>
      </c>
      <c r="D275" s="662" t="s">
        <v>8078</v>
      </c>
      <c r="E275" s="662" t="s">
        <v>8079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1796</v>
      </c>
      <c r="P275" s="678"/>
      <c r="Q275" s="666">
        <v>1796</v>
      </c>
    </row>
    <row r="276" spans="1:17" ht="14.4" customHeight="1" x14ac:dyDescent="0.3">
      <c r="A276" s="661" t="s">
        <v>574</v>
      </c>
      <c r="B276" s="662" t="s">
        <v>7897</v>
      </c>
      <c r="C276" s="662" t="s">
        <v>7999</v>
      </c>
      <c r="D276" s="662" t="s">
        <v>8080</v>
      </c>
      <c r="E276" s="662" t="s">
        <v>8081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3360</v>
      </c>
      <c r="P276" s="678"/>
      <c r="Q276" s="666">
        <v>3360</v>
      </c>
    </row>
    <row r="277" spans="1:17" ht="14.4" customHeight="1" x14ac:dyDescent="0.3">
      <c r="A277" s="661" t="s">
        <v>574</v>
      </c>
      <c r="B277" s="662" t="s">
        <v>7897</v>
      </c>
      <c r="C277" s="662" t="s">
        <v>7999</v>
      </c>
      <c r="D277" s="662" t="s">
        <v>8082</v>
      </c>
      <c r="E277" s="662" t="s">
        <v>8083</v>
      </c>
      <c r="F277" s="665">
        <v>1</v>
      </c>
      <c r="G277" s="665">
        <v>17618.18</v>
      </c>
      <c r="H277" s="665">
        <v>1</v>
      </c>
      <c r="I277" s="665">
        <v>17618.18</v>
      </c>
      <c r="J277" s="665">
        <v>1</v>
      </c>
      <c r="K277" s="665">
        <v>17618.18</v>
      </c>
      <c r="L277" s="665">
        <v>1</v>
      </c>
      <c r="M277" s="665">
        <v>17618.18</v>
      </c>
      <c r="N277" s="665">
        <v>1</v>
      </c>
      <c r="O277" s="665">
        <v>17618.18</v>
      </c>
      <c r="P277" s="678">
        <v>1</v>
      </c>
      <c r="Q277" s="666">
        <v>17618.18</v>
      </c>
    </row>
    <row r="278" spans="1:17" ht="14.4" customHeight="1" x14ac:dyDescent="0.3">
      <c r="A278" s="661" t="s">
        <v>574</v>
      </c>
      <c r="B278" s="662" t="s">
        <v>7897</v>
      </c>
      <c r="C278" s="662" t="s">
        <v>7999</v>
      </c>
      <c r="D278" s="662" t="s">
        <v>8084</v>
      </c>
      <c r="E278" s="662" t="s">
        <v>8085</v>
      </c>
      <c r="F278" s="665">
        <v>6</v>
      </c>
      <c r="G278" s="665">
        <v>143018.16</v>
      </c>
      <c r="H278" s="665">
        <v>1</v>
      </c>
      <c r="I278" s="665">
        <v>23836.36</v>
      </c>
      <c r="J278" s="665">
        <v>6</v>
      </c>
      <c r="K278" s="665">
        <v>143018.16</v>
      </c>
      <c r="L278" s="665">
        <v>1</v>
      </c>
      <c r="M278" s="665">
        <v>23836.36</v>
      </c>
      <c r="N278" s="665"/>
      <c r="O278" s="665"/>
      <c r="P278" s="678"/>
      <c r="Q278" s="666"/>
    </row>
    <row r="279" spans="1:17" ht="14.4" customHeight="1" x14ac:dyDescent="0.3">
      <c r="A279" s="661" t="s">
        <v>574</v>
      </c>
      <c r="B279" s="662" t="s">
        <v>7897</v>
      </c>
      <c r="C279" s="662" t="s">
        <v>7999</v>
      </c>
      <c r="D279" s="662" t="s">
        <v>8086</v>
      </c>
      <c r="E279" s="662" t="s">
        <v>8087</v>
      </c>
      <c r="F279" s="665">
        <v>3</v>
      </c>
      <c r="G279" s="665">
        <v>64619.34</v>
      </c>
      <c r="H279" s="665">
        <v>1</v>
      </c>
      <c r="I279" s="665">
        <v>21539.78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574</v>
      </c>
      <c r="B280" s="662" t="s">
        <v>7897</v>
      </c>
      <c r="C280" s="662" t="s">
        <v>7999</v>
      </c>
      <c r="D280" s="662" t="s">
        <v>8088</v>
      </c>
      <c r="E280" s="662" t="s">
        <v>8089</v>
      </c>
      <c r="F280" s="665">
        <v>18</v>
      </c>
      <c r="G280" s="665">
        <v>89097.840000000011</v>
      </c>
      <c r="H280" s="665">
        <v>1</v>
      </c>
      <c r="I280" s="665">
        <v>4949.880000000001</v>
      </c>
      <c r="J280" s="665">
        <v>20</v>
      </c>
      <c r="K280" s="665">
        <v>98997.6</v>
      </c>
      <c r="L280" s="665">
        <v>1.1111111111111109</v>
      </c>
      <c r="M280" s="665">
        <v>4949.88</v>
      </c>
      <c r="N280" s="665">
        <v>11</v>
      </c>
      <c r="O280" s="665">
        <v>54448.680000000008</v>
      </c>
      <c r="P280" s="678">
        <v>0.61111111111111116</v>
      </c>
      <c r="Q280" s="666">
        <v>4949.880000000001</v>
      </c>
    </row>
    <row r="281" spans="1:17" ht="14.4" customHeight="1" x14ac:dyDescent="0.3">
      <c r="A281" s="661" t="s">
        <v>574</v>
      </c>
      <c r="B281" s="662" t="s">
        <v>7897</v>
      </c>
      <c r="C281" s="662" t="s">
        <v>7999</v>
      </c>
      <c r="D281" s="662" t="s">
        <v>8090</v>
      </c>
      <c r="E281" s="662" t="s">
        <v>8091</v>
      </c>
      <c r="F281" s="665">
        <v>7</v>
      </c>
      <c r="G281" s="665">
        <v>143087.21</v>
      </c>
      <c r="H281" s="665">
        <v>1</v>
      </c>
      <c r="I281" s="665">
        <v>20441.03</v>
      </c>
      <c r="J281" s="665">
        <v>10</v>
      </c>
      <c r="K281" s="665">
        <v>204410.3</v>
      </c>
      <c r="L281" s="665">
        <v>1.4285714285714286</v>
      </c>
      <c r="M281" s="665">
        <v>20441.03</v>
      </c>
      <c r="N281" s="665">
        <v>10</v>
      </c>
      <c r="O281" s="665">
        <v>204410.3</v>
      </c>
      <c r="P281" s="678">
        <v>1.4285714285714286</v>
      </c>
      <c r="Q281" s="666">
        <v>20441.03</v>
      </c>
    </row>
    <row r="282" spans="1:17" ht="14.4" customHeight="1" x14ac:dyDescent="0.3">
      <c r="A282" s="661" t="s">
        <v>574</v>
      </c>
      <c r="B282" s="662" t="s">
        <v>7897</v>
      </c>
      <c r="C282" s="662" t="s">
        <v>7999</v>
      </c>
      <c r="D282" s="662" t="s">
        <v>8092</v>
      </c>
      <c r="E282" s="662" t="s">
        <v>8093</v>
      </c>
      <c r="F282" s="665">
        <v>117</v>
      </c>
      <c r="G282" s="665">
        <v>3020971.59</v>
      </c>
      <c r="H282" s="665">
        <v>1</v>
      </c>
      <c r="I282" s="665">
        <v>25820.27</v>
      </c>
      <c r="J282" s="665">
        <v>116</v>
      </c>
      <c r="K282" s="665">
        <v>2995151.3200000003</v>
      </c>
      <c r="L282" s="665">
        <v>0.99145299145299159</v>
      </c>
      <c r="M282" s="665">
        <v>25820.270000000004</v>
      </c>
      <c r="N282" s="665">
        <v>113</v>
      </c>
      <c r="O282" s="665">
        <v>2917690.5100000002</v>
      </c>
      <c r="P282" s="678">
        <v>0.96581196581196593</v>
      </c>
      <c r="Q282" s="666">
        <v>25820.27</v>
      </c>
    </row>
    <row r="283" spans="1:17" ht="14.4" customHeight="1" x14ac:dyDescent="0.3">
      <c r="A283" s="661" t="s">
        <v>574</v>
      </c>
      <c r="B283" s="662" t="s">
        <v>7897</v>
      </c>
      <c r="C283" s="662" t="s">
        <v>7999</v>
      </c>
      <c r="D283" s="662" t="s">
        <v>8094</v>
      </c>
      <c r="E283" s="662" t="s">
        <v>8095</v>
      </c>
      <c r="F283" s="665">
        <v>62</v>
      </c>
      <c r="G283" s="665">
        <v>899563.58000000007</v>
      </c>
      <c r="H283" s="665">
        <v>1</v>
      </c>
      <c r="I283" s="665">
        <v>14509.090000000002</v>
      </c>
      <c r="J283" s="665">
        <v>86</v>
      </c>
      <c r="K283" s="665">
        <v>1247781.74</v>
      </c>
      <c r="L283" s="665">
        <v>1.3870967741935483</v>
      </c>
      <c r="M283" s="665">
        <v>14509.09</v>
      </c>
      <c r="N283" s="665">
        <v>59</v>
      </c>
      <c r="O283" s="665">
        <v>856036.30999999994</v>
      </c>
      <c r="P283" s="678">
        <v>0.95161290322580627</v>
      </c>
      <c r="Q283" s="666">
        <v>14509.089999999998</v>
      </c>
    </row>
    <row r="284" spans="1:17" ht="14.4" customHeight="1" x14ac:dyDescent="0.3">
      <c r="A284" s="661" t="s">
        <v>574</v>
      </c>
      <c r="B284" s="662" t="s">
        <v>7897</v>
      </c>
      <c r="C284" s="662" t="s">
        <v>7999</v>
      </c>
      <c r="D284" s="662" t="s">
        <v>8096</v>
      </c>
      <c r="E284" s="662" t="s">
        <v>8097</v>
      </c>
      <c r="F284" s="665"/>
      <c r="G284" s="665"/>
      <c r="H284" s="665"/>
      <c r="I284" s="665"/>
      <c r="J284" s="665">
        <v>1</v>
      </c>
      <c r="K284" s="665">
        <v>103000</v>
      </c>
      <c r="L284" s="665"/>
      <c r="M284" s="665">
        <v>103000</v>
      </c>
      <c r="N284" s="665"/>
      <c r="O284" s="665"/>
      <c r="P284" s="678"/>
      <c r="Q284" s="666"/>
    </row>
    <row r="285" spans="1:17" ht="14.4" customHeight="1" x14ac:dyDescent="0.3">
      <c r="A285" s="661" t="s">
        <v>574</v>
      </c>
      <c r="B285" s="662" t="s">
        <v>7897</v>
      </c>
      <c r="C285" s="662" t="s">
        <v>7999</v>
      </c>
      <c r="D285" s="662" t="s">
        <v>8098</v>
      </c>
      <c r="E285" s="662" t="s">
        <v>8099</v>
      </c>
      <c r="F285" s="665"/>
      <c r="G285" s="665"/>
      <c r="H285" s="665"/>
      <c r="I285" s="665"/>
      <c r="J285" s="665"/>
      <c r="K285" s="665"/>
      <c r="L285" s="665"/>
      <c r="M285" s="665"/>
      <c r="N285" s="665">
        <v>3</v>
      </c>
      <c r="O285" s="665">
        <v>23833.98</v>
      </c>
      <c r="P285" s="678"/>
      <c r="Q285" s="666">
        <v>7944.66</v>
      </c>
    </row>
    <row r="286" spans="1:17" ht="14.4" customHeight="1" x14ac:dyDescent="0.3">
      <c r="A286" s="661" t="s">
        <v>574</v>
      </c>
      <c r="B286" s="662" t="s">
        <v>7897</v>
      </c>
      <c r="C286" s="662" t="s">
        <v>7999</v>
      </c>
      <c r="D286" s="662" t="s">
        <v>8100</v>
      </c>
      <c r="E286" s="662" t="s">
        <v>8101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8461.18</v>
      </c>
      <c r="P286" s="678"/>
      <c r="Q286" s="666">
        <v>8461.18</v>
      </c>
    </row>
    <row r="287" spans="1:17" ht="14.4" customHeight="1" x14ac:dyDescent="0.3">
      <c r="A287" s="661" t="s">
        <v>574</v>
      </c>
      <c r="B287" s="662" t="s">
        <v>7897</v>
      </c>
      <c r="C287" s="662" t="s">
        <v>7999</v>
      </c>
      <c r="D287" s="662" t="s">
        <v>8102</v>
      </c>
      <c r="E287" s="662" t="s">
        <v>8103</v>
      </c>
      <c r="F287" s="665">
        <v>3</v>
      </c>
      <c r="G287" s="665">
        <v>49008</v>
      </c>
      <c r="H287" s="665">
        <v>1</v>
      </c>
      <c r="I287" s="665">
        <v>16336</v>
      </c>
      <c r="J287" s="665">
        <v>9</v>
      </c>
      <c r="K287" s="665">
        <v>114352</v>
      </c>
      <c r="L287" s="665">
        <v>2.3333333333333335</v>
      </c>
      <c r="M287" s="665">
        <v>12705.777777777777</v>
      </c>
      <c r="N287" s="665">
        <v>1</v>
      </c>
      <c r="O287" s="665">
        <v>16336</v>
      </c>
      <c r="P287" s="678">
        <v>0.33333333333333331</v>
      </c>
      <c r="Q287" s="666">
        <v>16336</v>
      </c>
    </row>
    <row r="288" spans="1:17" ht="14.4" customHeight="1" x14ac:dyDescent="0.3">
      <c r="A288" s="661" t="s">
        <v>574</v>
      </c>
      <c r="B288" s="662" t="s">
        <v>7897</v>
      </c>
      <c r="C288" s="662" t="s">
        <v>7999</v>
      </c>
      <c r="D288" s="662" t="s">
        <v>8104</v>
      </c>
      <c r="E288" s="662" t="s">
        <v>8105</v>
      </c>
      <c r="F288" s="665">
        <v>251</v>
      </c>
      <c r="G288" s="665">
        <v>327555</v>
      </c>
      <c r="H288" s="665">
        <v>1</v>
      </c>
      <c r="I288" s="665">
        <v>1305</v>
      </c>
      <c r="J288" s="665">
        <v>273</v>
      </c>
      <c r="K288" s="665">
        <v>353655</v>
      </c>
      <c r="L288" s="665">
        <v>1.0796812749003983</v>
      </c>
      <c r="M288" s="665">
        <v>1295.4395604395604</v>
      </c>
      <c r="N288" s="665">
        <v>283</v>
      </c>
      <c r="O288" s="665">
        <v>369315</v>
      </c>
      <c r="P288" s="678">
        <v>1.1274900398406376</v>
      </c>
      <c r="Q288" s="666">
        <v>1305</v>
      </c>
    </row>
    <row r="289" spans="1:17" ht="14.4" customHeight="1" x14ac:dyDescent="0.3">
      <c r="A289" s="661" t="s">
        <v>574</v>
      </c>
      <c r="B289" s="662" t="s">
        <v>7897</v>
      </c>
      <c r="C289" s="662" t="s">
        <v>7999</v>
      </c>
      <c r="D289" s="662" t="s">
        <v>8106</v>
      </c>
      <c r="E289" s="662" t="s">
        <v>8107</v>
      </c>
      <c r="F289" s="665">
        <v>261</v>
      </c>
      <c r="G289" s="665">
        <v>281358</v>
      </c>
      <c r="H289" s="665">
        <v>1</v>
      </c>
      <c r="I289" s="665">
        <v>1078</v>
      </c>
      <c r="J289" s="665">
        <v>317</v>
      </c>
      <c r="K289" s="665">
        <v>339570</v>
      </c>
      <c r="L289" s="665">
        <v>1.2068965517241379</v>
      </c>
      <c r="M289" s="665">
        <v>1071.198738170347</v>
      </c>
      <c r="N289" s="665">
        <v>321</v>
      </c>
      <c r="O289" s="665">
        <v>346038</v>
      </c>
      <c r="P289" s="678">
        <v>1.2298850574712643</v>
      </c>
      <c r="Q289" s="666">
        <v>1078</v>
      </c>
    </row>
    <row r="290" spans="1:17" ht="14.4" customHeight="1" x14ac:dyDescent="0.3">
      <c r="A290" s="661" t="s">
        <v>574</v>
      </c>
      <c r="B290" s="662" t="s">
        <v>7897</v>
      </c>
      <c r="C290" s="662" t="s">
        <v>7999</v>
      </c>
      <c r="D290" s="662" t="s">
        <v>8108</v>
      </c>
      <c r="E290" s="662" t="s">
        <v>8109</v>
      </c>
      <c r="F290" s="665">
        <v>1</v>
      </c>
      <c r="G290" s="665">
        <v>8509</v>
      </c>
      <c r="H290" s="665">
        <v>1</v>
      </c>
      <c r="I290" s="665">
        <v>8509</v>
      </c>
      <c r="J290" s="665">
        <v>4</v>
      </c>
      <c r="K290" s="665">
        <v>34036</v>
      </c>
      <c r="L290" s="665">
        <v>4</v>
      </c>
      <c r="M290" s="665">
        <v>8509</v>
      </c>
      <c r="N290" s="665"/>
      <c r="O290" s="665"/>
      <c r="P290" s="678"/>
      <c r="Q290" s="666"/>
    </row>
    <row r="291" spans="1:17" ht="14.4" customHeight="1" x14ac:dyDescent="0.3">
      <c r="A291" s="661" t="s">
        <v>574</v>
      </c>
      <c r="B291" s="662" t="s">
        <v>7897</v>
      </c>
      <c r="C291" s="662" t="s">
        <v>7999</v>
      </c>
      <c r="D291" s="662" t="s">
        <v>8110</v>
      </c>
      <c r="E291" s="662" t="s">
        <v>8111</v>
      </c>
      <c r="F291" s="665">
        <v>10</v>
      </c>
      <c r="G291" s="665">
        <v>56720</v>
      </c>
      <c r="H291" s="665">
        <v>1</v>
      </c>
      <c r="I291" s="665">
        <v>5672</v>
      </c>
      <c r="J291" s="665">
        <v>17</v>
      </c>
      <c r="K291" s="665">
        <v>96424</v>
      </c>
      <c r="L291" s="665">
        <v>1.7</v>
      </c>
      <c r="M291" s="665">
        <v>5672</v>
      </c>
      <c r="N291" s="665">
        <v>13</v>
      </c>
      <c r="O291" s="665">
        <v>73736</v>
      </c>
      <c r="P291" s="678">
        <v>1.3</v>
      </c>
      <c r="Q291" s="666">
        <v>5672</v>
      </c>
    </row>
    <row r="292" spans="1:17" ht="14.4" customHeight="1" x14ac:dyDescent="0.3">
      <c r="A292" s="661" t="s">
        <v>574</v>
      </c>
      <c r="B292" s="662" t="s">
        <v>7897</v>
      </c>
      <c r="C292" s="662" t="s">
        <v>7999</v>
      </c>
      <c r="D292" s="662" t="s">
        <v>8112</v>
      </c>
      <c r="E292" s="662" t="s">
        <v>8113</v>
      </c>
      <c r="F292" s="665">
        <v>734</v>
      </c>
      <c r="G292" s="665">
        <v>155608</v>
      </c>
      <c r="H292" s="665">
        <v>1</v>
      </c>
      <c r="I292" s="665">
        <v>212</v>
      </c>
      <c r="J292" s="665">
        <v>659</v>
      </c>
      <c r="K292" s="665">
        <v>138860</v>
      </c>
      <c r="L292" s="665">
        <v>0.89237057220708449</v>
      </c>
      <c r="M292" s="665">
        <v>210.71320182094081</v>
      </c>
      <c r="N292" s="665">
        <v>530</v>
      </c>
      <c r="O292" s="665">
        <v>112360</v>
      </c>
      <c r="P292" s="678">
        <v>0.72207084468664851</v>
      </c>
      <c r="Q292" s="666">
        <v>212</v>
      </c>
    </row>
    <row r="293" spans="1:17" ht="14.4" customHeight="1" x14ac:dyDescent="0.3">
      <c r="A293" s="661" t="s">
        <v>574</v>
      </c>
      <c r="B293" s="662" t="s">
        <v>7897</v>
      </c>
      <c r="C293" s="662" t="s">
        <v>7999</v>
      </c>
      <c r="D293" s="662" t="s">
        <v>8114</v>
      </c>
      <c r="E293" s="662" t="s">
        <v>8115</v>
      </c>
      <c r="F293" s="665">
        <v>45</v>
      </c>
      <c r="G293" s="665">
        <v>62100</v>
      </c>
      <c r="H293" s="665">
        <v>1</v>
      </c>
      <c r="I293" s="665">
        <v>1380</v>
      </c>
      <c r="J293" s="665">
        <v>38</v>
      </c>
      <c r="K293" s="665">
        <v>52440</v>
      </c>
      <c r="L293" s="665">
        <v>0.84444444444444444</v>
      </c>
      <c r="M293" s="665">
        <v>1380</v>
      </c>
      <c r="N293" s="665">
        <v>28</v>
      </c>
      <c r="O293" s="665">
        <v>38640</v>
      </c>
      <c r="P293" s="678">
        <v>0.62222222222222223</v>
      </c>
      <c r="Q293" s="666">
        <v>1380</v>
      </c>
    </row>
    <row r="294" spans="1:17" ht="14.4" customHeight="1" x14ac:dyDescent="0.3">
      <c r="A294" s="661" t="s">
        <v>574</v>
      </c>
      <c r="B294" s="662" t="s">
        <v>7897</v>
      </c>
      <c r="C294" s="662" t="s">
        <v>7999</v>
      </c>
      <c r="D294" s="662" t="s">
        <v>8116</v>
      </c>
      <c r="E294" s="662" t="s">
        <v>8117</v>
      </c>
      <c r="F294" s="665"/>
      <c r="G294" s="665"/>
      <c r="H294" s="665"/>
      <c r="I294" s="665"/>
      <c r="J294" s="665">
        <v>1</v>
      </c>
      <c r="K294" s="665">
        <v>1404</v>
      </c>
      <c r="L294" s="665"/>
      <c r="M294" s="665">
        <v>1404</v>
      </c>
      <c r="N294" s="665">
        <v>1</v>
      </c>
      <c r="O294" s="665">
        <v>1404</v>
      </c>
      <c r="P294" s="678"/>
      <c r="Q294" s="666">
        <v>1404</v>
      </c>
    </row>
    <row r="295" spans="1:17" ht="14.4" customHeight="1" x14ac:dyDescent="0.3">
      <c r="A295" s="661" t="s">
        <v>574</v>
      </c>
      <c r="B295" s="662" t="s">
        <v>7897</v>
      </c>
      <c r="C295" s="662" t="s">
        <v>7999</v>
      </c>
      <c r="D295" s="662" t="s">
        <v>8118</v>
      </c>
      <c r="E295" s="662" t="s">
        <v>8119</v>
      </c>
      <c r="F295" s="665">
        <v>5</v>
      </c>
      <c r="G295" s="665">
        <v>5190</v>
      </c>
      <c r="H295" s="665">
        <v>1</v>
      </c>
      <c r="I295" s="665">
        <v>1038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574</v>
      </c>
      <c r="B296" s="662" t="s">
        <v>7897</v>
      </c>
      <c r="C296" s="662" t="s">
        <v>7999</v>
      </c>
      <c r="D296" s="662" t="s">
        <v>8120</v>
      </c>
      <c r="E296" s="662" t="s">
        <v>8121</v>
      </c>
      <c r="F296" s="665">
        <v>30</v>
      </c>
      <c r="G296" s="665">
        <v>39360</v>
      </c>
      <c r="H296" s="665">
        <v>1</v>
      </c>
      <c r="I296" s="665">
        <v>1312</v>
      </c>
      <c r="J296" s="665">
        <v>18</v>
      </c>
      <c r="K296" s="665">
        <v>23616</v>
      </c>
      <c r="L296" s="665">
        <v>0.6</v>
      </c>
      <c r="M296" s="665">
        <v>1312</v>
      </c>
      <c r="N296" s="665">
        <v>9</v>
      </c>
      <c r="O296" s="665">
        <v>11808</v>
      </c>
      <c r="P296" s="678">
        <v>0.3</v>
      </c>
      <c r="Q296" s="666">
        <v>1312</v>
      </c>
    </row>
    <row r="297" spans="1:17" ht="14.4" customHeight="1" x14ac:dyDescent="0.3">
      <c r="A297" s="661" t="s">
        <v>574</v>
      </c>
      <c r="B297" s="662" t="s">
        <v>7897</v>
      </c>
      <c r="C297" s="662" t="s">
        <v>7999</v>
      </c>
      <c r="D297" s="662" t="s">
        <v>8122</v>
      </c>
      <c r="E297" s="662" t="s">
        <v>8123</v>
      </c>
      <c r="F297" s="665">
        <v>21</v>
      </c>
      <c r="G297" s="665">
        <v>32760</v>
      </c>
      <c r="H297" s="665">
        <v>1</v>
      </c>
      <c r="I297" s="665">
        <v>1560</v>
      </c>
      <c r="J297" s="665">
        <v>30</v>
      </c>
      <c r="K297" s="665">
        <v>46800</v>
      </c>
      <c r="L297" s="665">
        <v>1.4285714285714286</v>
      </c>
      <c r="M297" s="665">
        <v>1560</v>
      </c>
      <c r="N297" s="665">
        <v>17</v>
      </c>
      <c r="O297" s="665">
        <v>26520</v>
      </c>
      <c r="P297" s="678">
        <v>0.80952380952380953</v>
      </c>
      <c r="Q297" s="666">
        <v>1560</v>
      </c>
    </row>
    <row r="298" spans="1:17" ht="14.4" customHeight="1" x14ac:dyDescent="0.3">
      <c r="A298" s="661" t="s">
        <v>574</v>
      </c>
      <c r="B298" s="662" t="s">
        <v>7897</v>
      </c>
      <c r="C298" s="662" t="s">
        <v>7999</v>
      </c>
      <c r="D298" s="662" t="s">
        <v>8124</v>
      </c>
      <c r="E298" s="662" t="s">
        <v>8125</v>
      </c>
      <c r="F298" s="665">
        <v>6</v>
      </c>
      <c r="G298" s="665">
        <v>34852.92</v>
      </c>
      <c r="H298" s="665">
        <v>1</v>
      </c>
      <c r="I298" s="665">
        <v>5808.82</v>
      </c>
      <c r="J298" s="665">
        <v>23</v>
      </c>
      <c r="K298" s="665">
        <v>121985.22000000002</v>
      </c>
      <c r="L298" s="665">
        <v>3.5000000000000004</v>
      </c>
      <c r="M298" s="665">
        <v>5303.7052173913053</v>
      </c>
      <c r="N298" s="665">
        <v>9</v>
      </c>
      <c r="O298" s="665">
        <v>52279.38</v>
      </c>
      <c r="P298" s="678">
        <v>1.5</v>
      </c>
      <c r="Q298" s="666">
        <v>5808.82</v>
      </c>
    </row>
    <row r="299" spans="1:17" ht="14.4" customHeight="1" x14ac:dyDescent="0.3">
      <c r="A299" s="661" t="s">
        <v>574</v>
      </c>
      <c r="B299" s="662" t="s">
        <v>7897</v>
      </c>
      <c r="C299" s="662" t="s">
        <v>7999</v>
      </c>
      <c r="D299" s="662" t="s">
        <v>8126</v>
      </c>
      <c r="E299" s="662" t="s">
        <v>8127</v>
      </c>
      <c r="F299" s="665">
        <v>7</v>
      </c>
      <c r="G299" s="665">
        <v>57572.060000000005</v>
      </c>
      <c r="H299" s="665">
        <v>1</v>
      </c>
      <c r="I299" s="665">
        <v>8224.58</v>
      </c>
      <c r="J299" s="665">
        <v>24</v>
      </c>
      <c r="K299" s="665">
        <v>180940.75999999998</v>
      </c>
      <c r="L299" s="665">
        <v>3.1428571428571423</v>
      </c>
      <c r="M299" s="665">
        <v>7539.1983333333328</v>
      </c>
      <c r="N299" s="665">
        <v>12</v>
      </c>
      <c r="O299" s="665">
        <v>98694.96</v>
      </c>
      <c r="P299" s="678">
        <v>1.7142857142857142</v>
      </c>
      <c r="Q299" s="666">
        <v>8224.58</v>
      </c>
    </row>
    <row r="300" spans="1:17" ht="14.4" customHeight="1" x14ac:dyDescent="0.3">
      <c r="A300" s="661" t="s">
        <v>574</v>
      </c>
      <c r="B300" s="662" t="s">
        <v>7897</v>
      </c>
      <c r="C300" s="662" t="s">
        <v>7999</v>
      </c>
      <c r="D300" s="662" t="s">
        <v>8128</v>
      </c>
      <c r="E300" s="662" t="s">
        <v>8129</v>
      </c>
      <c r="F300" s="665">
        <v>1</v>
      </c>
      <c r="G300" s="665">
        <v>9159.3799999999992</v>
      </c>
      <c r="H300" s="665">
        <v>1</v>
      </c>
      <c r="I300" s="665">
        <v>9159.3799999999992</v>
      </c>
      <c r="J300" s="665">
        <v>14</v>
      </c>
      <c r="K300" s="665">
        <v>128231.32</v>
      </c>
      <c r="L300" s="665">
        <v>14.000000000000002</v>
      </c>
      <c r="M300" s="665">
        <v>9159.380000000001</v>
      </c>
      <c r="N300" s="665">
        <v>1</v>
      </c>
      <c r="O300" s="665">
        <v>9159.3799999999992</v>
      </c>
      <c r="P300" s="678">
        <v>1</v>
      </c>
      <c r="Q300" s="666">
        <v>9159.3799999999992</v>
      </c>
    </row>
    <row r="301" spans="1:17" ht="14.4" customHeight="1" x14ac:dyDescent="0.3">
      <c r="A301" s="661" t="s">
        <v>574</v>
      </c>
      <c r="B301" s="662" t="s">
        <v>7897</v>
      </c>
      <c r="C301" s="662" t="s">
        <v>7999</v>
      </c>
      <c r="D301" s="662" t="s">
        <v>8130</v>
      </c>
      <c r="E301" s="662" t="s">
        <v>8129</v>
      </c>
      <c r="F301" s="665">
        <v>1</v>
      </c>
      <c r="G301" s="665">
        <v>13766.02</v>
      </c>
      <c r="H301" s="665">
        <v>1</v>
      </c>
      <c r="I301" s="665">
        <v>13766.02</v>
      </c>
      <c r="J301" s="665">
        <v>2</v>
      </c>
      <c r="K301" s="665">
        <v>27532.04</v>
      </c>
      <c r="L301" s="665">
        <v>2</v>
      </c>
      <c r="M301" s="665">
        <v>13766.02</v>
      </c>
      <c r="N301" s="665"/>
      <c r="O301" s="665"/>
      <c r="P301" s="678"/>
      <c r="Q301" s="666"/>
    </row>
    <row r="302" spans="1:17" ht="14.4" customHeight="1" x14ac:dyDescent="0.3">
      <c r="A302" s="661" t="s">
        <v>574</v>
      </c>
      <c r="B302" s="662" t="s">
        <v>7897</v>
      </c>
      <c r="C302" s="662" t="s">
        <v>7999</v>
      </c>
      <c r="D302" s="662" t="s">
        <v>8131</v>
      </c>
      <c r="E302" s="662" t="s">
        <v>8132</v>
      </c>
      <c r="F302" s="665">
        <v>2</v>
      </c>
      <c r="G302" s="665">
        <v>36676.9</v>
      </c>
      <c r="H302" s="665">
        <v>1</v>
      </c>
      <c r="I302" s="665">
        <v>18338.45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574</v>
      </c>
      <c r="B303" s="662" t="s">
        <v>7897</v>
      </c>
      <c r="C303" s="662" t="s">
        <v>7999</v>
      </c>
      <c r="D303" s="662" t="s">
        <v>8133</v>
      </c>
      <c r="E303" s="662" t="s">
        <v>8134</v>
      </c>
      <c r="F303" s="665">
        <v>5</v>
      </c>
      <c r="G303" s="665">
        <v>16581.8</v>
      </c>
      <c r="H303" s="665">
        <v>1</v>
      </c>
      <c r="I303" s="665">
        <v>3316.3599999999997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574</v>
      </c>
      <c r="B304" s="662" t="s">
        <v>7897</v>
      </c>
      <c r="C304" s="662" t="s">
        <v>7999</v>
      </c>
      <c r="D304" s="662" t="s">
        <v>8135</v>
      </c>
      <c r="E304" s="662" t="s">
        <v>8136</v>
      </c>
      <c r="F304" s="665">
        <v>314</v>
      </c>
      <c r="G304" s="665">
        <v>390502.95999999996</v>
      </c>
      <c r="H304" s="665">
        <v>1</v>
      </c>
      <c r="I304" s="665">
        <v>1243.6399999999999</v>
      </c>
      <c r="J304" s="665">
        <v>400</v>
      </c>
      <c r="K304" s="665">
        <v>497456</v>
      </c>
      <c r="L304" s="665">
        <v>1.2738853503184715</v>
      </c>
      <c r="M304" s="665">
        <v>1243.6400000000001</v>
      </c>
      <c r="N304" s="665">
        <v>407</v>
      </c>
      <c r="O304" s="665">
        <v>506161.48000000004</v>
      </c>
      <c r="P304" s="678">
        <v>1.2961783439490449</v>
      </c>
      <c r="Q304" s="666">
        <v>1243.6400000000001</v>
      </c>
    </row>
    <row r="305" spans="1:17" ht="14.4" customHeight="1" x14ac:dyDescent="0.3">
      <c r="A305" s="661" t="s">
        <v>574</v>
      </c>
      <c r="B305" s="662" t="s">
        <v>7897</v>
      </c>
      <c r="C305" s="662" t="s">
        <v>7999</v>
      </c>
      <c r="D305" s="662" t="s">
        <v>8137</v>
      </c>
      <c r="E305" s="662" t="s">
        <v>8138</v>
      </c>
      <c r="F305" s="665">
        <v>8</v>
      </c>
      <c r="G305" s="665">
        <v>129097.76</v>
      </c>
      <c r="H305" s="665">
        <v>1</v>
      </c>
      <c r="I305" s="665">
        <v>16137.22</v>
      </c>
      <c r="J305" s="665">
        <v>14</v>
      </c>
      <c r="K305" s="665">
        <v>225921.08</v>
      </c>
      <c r="L305" s="665">
        <v>1.75</v>
      </c>
      <c r="M305" s="665">
        <v>16137.22</v>
      </c>
      <c r="N305" s="665">
        <v>20</v>
      </c>
      <c r="O305" s="665">
        <v>322744.40000000002</v>
      </c>
      <c r="P305" s="678">
        <v>2.5000000000000004</v>
      </c>
      <c r="Q305" s="666">
        <v>16137.220000000001</v>
      </c>
    </row>
    <row r="306" spans="1:17" ht="14.4" customHeight="1" x14ac:dyDescent="0.3">
      <c r="A306" s="661" t="s">
        <v>574</v>
      </c>
      <c r="B306" s="662" t="s">
        <v>7897</v>
      </c>
      <c r="C306" s="662" t="s">
        <v>7999</v>
      </c>
      <c r="D306" s="662" t="s">
        <v>8139</v>
      </c>
      <c r="E306" s="662" t="s">
        <v>8140</v>
      </c>
      <c r="F306" s="665">
        <v>126</v>
      </c>
      <c r="G306" s="665">
        <v>208908</v>
      </c>
      <c r="H306" s="665">
        <v>1</v>
      </c>
      <c r="I306" s="665">
        <v>1658</v>
      </c>
      <c r="J306" s="665">
        <v>111</v>
      </c>
      <c r="K306" s="665">
        <v>184038</v>
      </c>
      <c r="L306" s="665">
        <v>0.88095238095238093</v>
      </c>
      <c r="M306" s="665">
        <v>1658</v>
      </c>
      <c r="N306" s="665">
        <v>94</v>
      </c>
      <c r="O306" s="665">
        <v>155852</v>
      </c>
      <c r="P306" s="678">
        <v>0.74603174603174605</v>
      </c>
      <c r="Q306" s="666">
        <v>1658</v>
      </c>
    </row>
    <row r="307" spans="1:17" ht="14.4" customHeight="1" x14ac:dyDescent="0.3">
      <c r="A307" s="661" t="s">
        <v>574</v>
      </c>
      <c r="B307" s="662" t="s">
        <v>7897</v>
      </c>
      <c r="C307" s="662" t="s">
        <v>7999</v>
      </c>
      <c r="D307" s="662" t="s">
        <v>8141</v>
      </c>
      <c r="E307" s="662" t="s">
        <v>8142</v>
      </c>
      <c r="F307" s="665">
        <v>3</v>
      </c>
      <c r="G307" s="665">
        <v>25348.409999999996</v>
      </c>
      <c r="H307" s="665">
        <v>1</v>
      </c>
      <c r="I307" s="665">
        <v>8449.4699999999993</v>
      </c>
      <c r="J307" s="665">
        <v>4</v>
      </c>
      <c r="K307" s="665">
        <v>33797.879999999997</v>
      </c>
      <c r="L307" s="665">
        <v>1.3333333333333335</v>
      </c>
      <c r="M307" s="665">
        <v>8449.4699999999993</v>
      </c>
      <c r="N307" s="665">
        <v>1</v>
      </c>
      <c r="O307" s="665">
        <v>8449.4699999999993</v>
      </c>
      <c r="P307" s="678">
        <v>0.33333333333333337</v>
      </c>
      <c r="Q307" s="666">
        <v>8449.4699999999993</v>
      </c>
    </row>
    <row r="308" spans="1:17" ht="14.4" customHeight="1" x14ac:dyDescent="0.3">
      <c r="A308" s="661" t="s">
        <v>574</v>
      </c>
      <c r="B308" s="662" t="s">
        <v>7897</v>
      </c>
      <c r="C308" s="662" t="s">
        <v>7999</v>
      </c>
      <c r="D308" s="662" t="s">
        <v>8143</v>
      </c>
      <c r="E308" s="662" t="s">
        <v>8129</v>
      </c>
      <c r="F308" s="665"/>
      <c r="G308" s="665"/>
      <c r="H308" s="665"/>
      <c r="I308" s="665"/>
      <c r="J308" s="665">
        <v>5</v>
      </c>
      <c r="K308" s="665">
        <v>40128</v>
      </c>
      <c r="L308" s="665"/>
      <c r="M308" s="665">
        <v>8025.6</v>
      </c>
      <c r="N308" s="665"/>
      <c r="O308" s="665"/>
      <c r="P308" s="678"/>
      <c r="Q308" s="666"/>
    </row>
    <row r="309" spans="1:17" ht="14.4" customHeight="1" x14ac:dyDescent="0.3">
      <c r="A309" s="661" t="s">
        <v>574</v>
      </c>
      <c r="B309" s="662" t="s">
        <v>7897</v>
      </c>
      <c r="C309" s="662" t="s">
        <v>7999</v>
      </c>
      <c r="D309" s="662" t="s">
        <v>8144</v>
      </c>
      <c r="E309" s="662" t="s">
        <v>8145</v>
      </c>
      <c r="F309" s="665">
        <v>59</v>
      </c>
      <c r="G309" s="665">
        <v>66220.42</v>
      </c>
      <c r="H309" s="665">
        <v>1</v>
      </c>
      <c r="I309" s="665">
        <v>1122.3799999999999</v>
      </c>
      <c r="J309" s="665">
        <v>209</v>
      </c>
      <c r="K309" s="665">
        <v>234577.42</v>
      </c>
      <c r="L309" s="665">
        <v>3.5423728813559325</v>
      </c>
      <c r="M309" s="665">
        <v>1122.3800000000001</v>
      </c>
      <c r="N309" s="665">
        <v>16</v>
      </c>
      <c r="O309" s="665">
        <v>17958.080000000002</v>
      </c>
      <c r="P309" s="678">
        <v>0.27118644067796616</v>
      </c>
      <c r="Q309" s="666">
        <v>1122.3800000000001</v>
      </c>
    </row>
    <row r="310" spans="1:17" ht="14.4" customHeight="1" x14ac:dyDescent="0.3">
      <c r="A310" s="661" t="s">
        <v>574</v>
      </c>
      <c r="B310" s="662" t="s">
        <v>7897</v>
      </c>
      <c r="C310" s="662" t="s">
        <v>7999</v>
      </c>
      <c r="D310" s="662" t="s">
        <v>8146</v>
      </c>
      <c r="E310" s="662" t="s">
        <v>8147</v>
      </c>
      <c r="F310" s="665">
        <v>115</v>
      </c>
      <c r="G310" s="665">
        <v>205574</v>
      </c>
      <c r="H310" s="665">
        <v>1</v>
      </c>
      <c r="I310" s="665">
        <v>1787.6</v>
      </c>
      <c r="J310" s="665">
        <v>480</v>
      </c>
      <c r="K310" s="665">
        <v>858048</v>
      </c>
      <c r="L310" s="665">
        <v>4.1739130434782608</v>
      </c>
      <c r="M310" s="665">
        <v>1787.6</v>
      </c>
      <c r="N310" s="665">
        <v>466</v>
      </c>
      <c r="O310" s="665">
        <v>832521.3600000001</v>
      </c>
      <c r="P310" s="678">
        <v>4.0497405313901567</v>
      </c>
      <c r="Q310" s="666">
        <v>1786.5265236051505</v>
      </c>
    </row>
    <row r="311" spans="1:17" ht="14.4" customHeight="1" x14ac:dyDescent="0.3">
      <c r="A311" s="661" t="s">
        <v>574</v>
      </c>
      <c r="B311" s="662" t="s">
        <v>7897</v>
      </c>
      <c r="C311" s="662" t="s">
        <v>7999</v>
      </c>
      <c r="D311" s="662" t="s">
        <v>8148</v>
      </c>
      <c r="E311" s="662" t="s">
        <v>8149</v>
      </c>
      <c r="F311" s="665">
        <v>40</v>
      </c>
      <c r="G311" s="665">
        <v>2896843.6</v>
      </c>
      <c r="H311" s="665">
        <v>1</v>
      </c>
      <c r="I311" s="665">
        <v>72421.09</v>
      </c>
      <c r="J311" s="665">
        <v>44</v>
      </c>
      <c r="K311" s="665">
        <v>3186527.9599999995</v>
      </c>
      <c r="L311" s="665">
        <v>1.0999999999999999</v>
      </c>
      <c r="M311" s="665">
        <v>72421.089999999982</v>
      </c>
      <c r="N311" s="665">
        <v>44</v>
      </c>
      <c r="O311" s="665">
        <v>3123000.71</v>
      </c>
      <c r="P311" s="678">
        <v>1.0780701830088444</v>
      </c>
      <c r="Q311" s="666">
        <v>70977.288863636364</v>
      </c>
    </row>
    <row r="312" spans="1:17" ht="14.4" customHeight="1" x14ac:dyDescent="0.3">
      <c r="A312" s="661" t="s">
        <v>574</v>
      </c>
      <c r="B312" s="662" t="s">
        <v>7897</v>
      </c>
      <c r="C312" s="662" t="s">
        <v>7999</v>
      </c>
      <c r="D312" s="662" t="s">
        <v>8150</v>
      </c>
      <c r="E312" s="662" t="s">
        <v>8151</v>
      </c>
      <c r="F312" s="665"/>
      <c r="G312" s="665"/>
      <c r="H312" s="665"/>
      <c r="I312" s="665"/>
      <c r="J312" s="665">
        <v>1</v>
      </c>
      <c r="K312" s="665">
        <v>118450</v>
      </c>
      <c r="L312" s="665"/>
      <c r="M312" s="665">
        <v>118450</v>
      </c>
      <c r="N312" s="665"/>
      <c r="O312" s="665"/>
      <c r="P312" s="678"/>
      <c r="Q312" s="666"/>
    </row>
    <row r="313" spans="1:17" ht="14.4" customHeight="1" x14ac:dyDescent="0.3">
      <c r="A313" s="661" t="s">
        <v>574</v>
      </c>
      <c r="B313" s="662" t="s">
        <v>7897</v>
      </c>
      <c r="C313" s="662" t="s">
        <v>7999</v>
      </c>
      <c r="D313" s="662" t="s">
        <v>8152</v>
      </c>
      <c r="E313" s="662" t="s">
        <v>8009</v>
      </c>
      <c r="F313" s="665">
        <v>2</v>
      </c>
      <c r="G313" s="665">
        <v>175693.56</v>
      </c>
      <c r="H313" s="665">
        <v>1</v>
      </c>
      <c r="I313" s="665">
        <v>87846.78</v>
      </c>
      <c r="J313" s="665">
        <v>16</v>
      </c>
      <c r="K313" s="665">
        <v>1405548.48</v>
      </c>
      <c r="L313" s="665">
        <v>8</v>
      </c>
      <c r="M313" s="665">
        <v>87846.78</v>
      </c>
      <c r="N313" s="665">
        <v>21</v>
      </c>
      <c r="O313" s="665">
        <v>1580033.9000000001</v>
      </c>
      <c r="P313" s="678">
        <v>8.9931235954237607</v>
      </c>
      <c r="Q313" s="666">
        <v>75239.709523809535</v>
      </c>
    </row>
    <row r="314" spans="1:17" ht="14.4" customHeight="1" x14ac:dyDescent="0.3">
      <c r="A314" s="661" t="s">
        <v>574</v>
      </c>
      <c r="B314" s="662" t="s">
        <v>7897</v>
      </c>
      <c r="C314" s="662" t="s">
        <v>7999</v>
      </c>
      <c r="D314" s="662" t="s">
        <v>8153</v>
      </c>
      <c r="E314" s="662" t="s">
        <v>8154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660</v>
      </c>
      <c r="P314" s="678"/>
      <c r="Q314" s="666">
        <v>660</v>
      </c>
    </row>
    <row r="315" spans="1:17" ht="14.4" customHeight="1" x14ac:dyDescent="0.3">
      <c r="A315" s="661" t="s">
        <v>574</v>
      </c>
      <c r="B315" s="662" t="s">
        <v>7897</v>
      </c>
      <c r="C315" s="662" t="s">
        <v>7999</v>
      </c>
      <c r="D315" s="662" t="s">
        <v>8155</v>
      </c>
      <c r="E315" s="662" t="s">
        <v>8156</v>
      </c>
      <c r="F315" s="665"/>
      <c r="G315" s="665"/>
      <c r="H315" s="665"/>
      <c r="I315" s="665"/>
      <c r="J315" s="665">
        <v>12</v>
      </c>
      <c r="K315" s="665">
        <v>965689.8</v>
      </c>
      <c r="L315" s="665"/>
      <c r="M315" s="665">
        <v>80474.150000000009</v>
      </c>
      <c r="N315" s="665">
        <v>26</v>
      </c>
      <c r="O315" s="665">
        <v>2092327.9</v>
      </c>
      <c r="P315" s="678"/>
      <c r="Q315" s="666">
        <v>80474.149999999994</v>
      </c>
    </row>
    <row r="316" spans="1:17" ht="14.4" customHeight="1" x14ac:dyDescent="0.3">
      <c r="A316" s="661" t="s">
        <v>574</v>
      </c>
      <c r="B316" s="662" t="s">
        <v>7897</v>
      </c>
      <c r="C316" s="662" t="s">
        <v>7999</v>
      </c>
      <c r="D316" s="662" t="s">
        <v>8157</v>
      </c>
      <c r="E316" s="662" t="s">
        <v>8158</v>
      </c>
      <c r="F316" s="665">
        <v>2</v>
      </c>
      <c r="G316" s="665">
        <v>104000</v>
      </c>
      <c r="H316" s="665">
        <v>1</v>
      </c>
      <c r="I316" s="665">
        <v>52000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574</v>
      </c>
      <c r="B317" s="662" t="s">
        <v>7897</v>
      </c>
      <c r="C317" s="662" t="s">
        <v>7999</v>
      </c>
      <c r="D317" s="662" t="s">
        <v>8159</v>
      </c>
      <c r="E317" s="662" t="s">
        <v>8160</v>
      </c>
      <c r="F317" s="665">
        <v>7</v>
      </c>
      <c r="G317" s="665">
        <v>87500</v>
      </c>
      <c r="H317" s="665">
        <v>1</v>
      </c>
      <c r="I317" s="665">
        <v>12500</v>
      </c>
      <c r="J317" s="665">
        <v>3</v>
      </c>
      <c r="K317" s="665">
        <v>37500</v>
      </c>
      <c r="L317" s="665">
        <v>0.42857142857142855</v>
      </c>
      <c r="M317" s="665">
        <v>12500</v>
      </c>
      <c r="N317" s="665">
        <v>3</v>
      </c>
      <c r="O317" s="665">
        <v>37500</v>
      </c>
      <c r="P317" s="678">
        <v>0.42857142857142855</v>
      </c>
      <c r="Q317" s="666">
        <v>12500</v>
      </c>
    </row>
    <row r="318" spans="1:17" ht="14.4" customHeight="1" x14ac:dyDescent="0.3">
      <c r="A318" s="661" t="s">
        <v>574</v>
      </c>
      <c r="B318" s="662" t="s">
        <v>7897</v>
      </c>
      <c r="C318" s="662" t="s">
        <v>7999</v>
      </c>
      <c r="D318" s="662" t="s">
        <v>8161</v>
      </c>
      <c r="E318" s="662" t="s">
        <v>8162</v>
      </c>
      <c r="F318" s="665">
        <v>5</v>
      </c>
      <c r="G318" s="665">
        <v>287535</v>
      </c>
      <c r="H318" s="665">
        <v>1</v>
      </c>
      <c r="I318" s="665">
        <v>57507</v>
      </c>
      <c r="J318" s="665">
        <v>1</v>
      </c>
      <c r="K318" s="665">
        <v>57507</v>
      </c>
      <c r="L318" s="665">
        <v>0.2</v>
      </c>
      <c r="M318" s="665">
        <v>57507</v>
      </c>
      <c r="N318" s="665">
        <v>3</v>
      </c>
      <c r="O318" s="665">
        <v>172521</v>
      </c>
      <c r="P318" s="678">
        <v>0.6</v>
      </c>
      <c r="Q318" s="666">
        <v>57507</v>
      </c>
    </row>
    <row r="319" spans="1:17" ht="14.4" customHeight="1" x14ac:dyDescent="0.3">
      <c r="A319" s="661" t="s">
        <v>574</v>
      </c>
      <c r="B319" s="662" t="s">
        <v>7897</v>
      </c>
      <c r="C319" s="662" t="s">
        <v>7999</v>
      </c>
      <c r="D319" s="662" t="s">
        <v>8163</v>
      </c>
      <c r="E319" s="662" t="s">
        <v>8164</v>
      </c>
      <c r="F319" s="665">
        <v>1</v>
      </c>
      <c r="G319" s="665">
        <v>43152.11</v>
      </c>
      <c r="H319" s="665">
        <v>1</v>
      </c>
      <c r="I319" s="665">
        <v>43152.11</v>
      </c>
      <c r="J319" s="665">
        <v>11</v>
      </c>
      <c r="K319" s="665">
        <v>474673.20999999996</v>
      </c>
      <c r="L319" s="665">
        <v>10.999999999999998</v>
      </c>
      <c r="M319" s="665">
        <v>43152.109999999993</v>
      </c>
      <c r="N319" s="665">
        <v>11</v>
      </c>
      <c r="O319" s="665">
        <v>474673.20999999996</v>
      </c>
      <c r="P319" s="678">
        <v>10.999999999999998</v>
      </c>
      <c r="Q319" s="666">
        <v>43152.109999999993</v>
      </c>
    </row>
    <row r="320" spans="1:17" ht="14.4" customHeight="1" x14ac:dyDescent="0.3">
      <c r="A320" s="661" t="s">
        <v>574</v>
      </c>
      <c r="B320" s="662" t="s">
        <v>7897</v>
      </c>
      <c r="C320" s="662" t="s">
        <v>7999</v>
      </c>
      <c r="D320" s="662" t="s">
        <v>8165</v>
      </c>
      <c r="E320" s="662" t="s">
        <v>8166</v>
      </c>
      <c r="F320" s="665">
        <v>4</v>
      </c>
      <c r="G320" s="665">
        <v>54761.440000000002</v>
      </c>
      <c r="H320" s="665">
        <v>1</v>
      </c>
      <c r="I320" s="665">
        <v>13690.36</v>
      </c>
      <c r="J320" s="665">
        <v>14</v>
      </c>
      <c r="K320" s="665">
        <v>191665.04</v>
      </c>
      <c r="L320" s="665">
        <v>3.5</v>
      </c>
      <c r="M320" s="665">
        <v>13690.36</v>
      </c>
      <c r="N320" s="665">
        <v>11</v>
      </c>
      <c r="O320" s="665">
        <v>150593.96000000002</v>
      </c>
      <c r="P320" s="678">
        <v>2.7500000000000004</v>
      </c>
      <c r="Q320" s="666">
        <v>13690.360000000002</v>
      </c>
    </row>
    <row r="321" spans="1:17" ht="14.4" customHeight="1" x14ac:dyDescent="0.3">
      <c r="A321" s="661" t="s">
        <v>574</v>
      </c>
      <c r="B321" s="662" t="s">
        <v>7897</v>
      </c>
      <c r="C321" s="662" t="s">
        <v>7999</v>
      </c>
      <c r="D321" s="662" t="s">
        <v>8167</v>
      </c>
      <c r="E321" s="662" t="s">
        <v>8168</v>
      </c>
      <c r="F321" s="665">
        <v>1</v>
      </c>
      <c r="G321" s="665">
        <v>19400</v>
      </c>
      <c r="H321" s="665">
        <v>1</v>
      </c>
      <c r="I321" s="665">
        <v>19400</v>
      </c>
      <c r="J321" s="665">
        <v>4</v>
      </c>
      <c r="K321" s="665">
        <v>77600</v>
      </c>
      <c r="L321" s="665">
        <v>4</v>
      </c>
      <c r="M321" s="665">
        <v>19400</v>
      </c>
      <c r="N321" s="665">
        <v>1</v>
      </c>
      <c r="O321" s="665">
        <v>19400</v>
      </c>
      <c r="P321" s="678">
        <v>1</v>
      </c>
      <c r="Q321" s="666">
        <v>19400</v>
      </c>
    </row>
    <row r="322" spans="1:17" ht="14.4" customHeight="1" x14ac:dyDescent="0.3">
      <c r="A322" s="661" t="s">
        <v>574</v>
      </c>
      <c r="B322" s="662" t="s">
        <v>7897</v>
      </c>
      <c r="C322" s="662" t="s">
        <v>7999</v>
      </c>
      <c r="D322" s="662" t="s">
        <v>8169</v>
      </c>
      <c r="E322" s="662" t="s">
        <v>8170</v>
      </c>
      <c r="F322" s="665"/>
      <c r="G322" s="665"/>
      <c r="H322" s="665"/>
      <c r="I322" s="665"/>
      <c r="J322" s="665">
        <v>1</v>
      </c>
      <c r="K322" s="665">
        <v>59800</v>
      </c>
      <c r="L322" s="665"/>
      <c r="M322" s="665">
        <v>59800</v>
      </c>
      <c r="N322" s="665"/>
      <c r="O322" s="665"/>
      <c r="P322" s="678"/>
      <c r="Q322" s="666"/>
    </row>
    <row r="323" spans="1:17" ht="14.4" customHeight="1" x14ac:dyDescent="0.3">
      <c r="A323" s="661" t="s">
        <v>574</v>
      </c>
      <c r="B323" s="662" t="s">
        <v>7897</v>
      </c>
      <c r="C323" s="662" t="s">
        <v>7999</v>
      </c>
      <c r="D323" s="662" t="s">
        <v>8171</v>
      </c>
      <c r="E323" s="662" t="s">
        <v>8172</v>
      </c>
      <c r="F323" s="665">
        <v>1</v>
      </c>
      <c r="G323" s="665">
        <v>53000.05</v>
      </c>
      <c r="H323" s="665">
        <v>1</v>
      </c>
      <c r="I323" s="665">
        <v>53000.05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574</v>
      </c>
      <c r="B324" s="662" t="s">
        <v>7897</v>
      </c>
      <c r="C324" s="662" t="s">
        <v>7999</v>
      </c>
      <c r="D324" s="662" t="s">
        <v>8173</v>
      </c>
      <c r="E324" s="662" t="s">
        <v>8174</v>
      </c>
      <c r="F324" s="665">
        <v>5</v>
      </c>
      <c r="G324" s="665">
        <v>12436.35</v>
      </c>
      <c r="H324" s="665">
        <v>1</v>
      </c>
      <c r="I324" s="665">
        <v>2487.27</v>
      </c>
      <c r="J324" s="665">
        <v>7</v>
      </c>
      <c r="K324" s="665">
        <v>17410.89</v>
      </c>
      <c r="L324" s="665">
        <v>1.4</v>
      </c>
      <c r="M324" s="665">
        <v>2487.27</v>
      </c>
      <c r="N324" s="665">
        <v>4</v>
      </c>
      <c r="O324" s="665">
        <v>9949.08</v>
      </c>
      <c r="P324" s="678">
        <v>0.79999999999999993</v>
      </c>
      <c r="Q324" s="666">
        <v>2487.27</v>
      </c>
    </row>
    <row r="325" spans="1:17" ht="14.4" customHeight="1" x14ac:dyDescent="0.3">
      <c r="A325" s="661" t="s">
        <v>574</v>
      </c>
      <c r="B325" s="662" t="s">
        <v>7897</v>
      </c>
      <c r="C325" s="662" t="s">
        <v>7999</v>
      </c>
      <c r="D325" s="662" t="s">
        <v>8175</v>
      </c>
      <c r="E325" s="662" t="s">
        <v>8176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345000</v>
      </c>
      <c r="P325" s="678"/>
      <c r="Q325" s="666">
        <v>345000</v>
      </c>
    </row>
    <row r="326" spans="1:17" ht="14.4" customHeight="1" x14ac:dyDescent="0.3">
      <c r="A326" s="661" t="s">
        <v>574</v>
      </c>
      <c r="B326" s="662" t="s">
        <v>7897</v>
      </c>
      <c r="C326" s="662" t="s">
        <v>7999</v>
      </c>
      <c r="D326" s="662" t="s">
        <v>8177</v>
      </c>
      <c r="E326" s="662" t="s">
        <v>8178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59800</v>
      </c>
      <c r="P326" s="678"/>
      <c r="Q326" s="666">
        <v>59800</v>
      </c>
    </row>
    <row r="327" spans="1:17" ht="14.4" customHeight="1" x14ac:dyDescent="0.3">
      <c r="A327" s="661" t="s">
        <v>574</v>
      </c>
      <c r="B327" s="662" t="s">
        <v>7897</v>
      </c>
      <c r="C327" s="662" t="s">
        <v>7999</v>
      </c>
      <c r="D327" s="662" t="s">
        <v>8179</v>
      </c>
      <c r="E327" s="662" t="s">
        <v>8180</v>
      </c>
      <c r="F327" s="665"/>
      <c r="G327" s="665"/>
      <c r="H327" s="665"/>
      <c r="I327" s="665"/>
      <c r="J327" s="665">
        <v>5</v>
      </c>
      <c r="K327" s="665">
        <v>43418.45</v>
      </c>
      <c r="L327" s="665"/>
      <c r="M327" s="665">
        <v>8683.6899999999987</v>
      </c>
      <c r="N327" s="665">
        <v>1</v>
      </c>
      <c r="O327" s="665">
        <v>8683.69</v>
      </c>
      <c r="P327" s="678"/>
      <c r="Q327" s="666">
        <v>8683.69</v>
      </c>
    </row>
    <row r="328" spans="1:17" ht="14.4" customHeight="1" x14ac:dyDescent="0.3">
      <c r="A328" s="661" t="s">
        <v>574</v>
      </c>
      <c r="B328" s="662" t="s">
        <v>7897</v>
      </c>
      <c r="C328" s="662" t="s">
        <v>7999</v>
      </c>
      <c r="D328" s="662" t="s">
        <v>8181</v>
      </c>
      <c r="E328" s="662" t="s">
        <v>8182</v>
      </c>
      <c r="F328" s="665">
        <v>2</v>
      </c>
      <c r="G328" s="665">
        <v>2311.1</v>
      </c>
      <c r="H328" s="665">
        <v>1</v>
      </c>
      <c r="I328" s="665">
        <v>1155.55</v>
      </c>
      <c r="J328" s="665">
        <v>1</v>
      </c>
      <c r="K328" s="665">
        <v>1155.55</v>
      </c>
      <c r="L328" s="665">
        <v>0.5</v>
      </c>
      <c r="M328" s="665">
        <v>1155.55</v>
      </c>
      <c r="N328" s="665"/>
      <c r="O328" s="665"/>
      <c r="P328" s="678"/>
      <c r="Q328" s="666"/>
    </row>
    <row r="329" spans="1:17" ht="14.4" customHeight="1" x14ac:dyDescent="0.3">
      <c r="A329" s="661" t="s">
        <v>574</v>
      </c>
      <c r="B329" s="662" t="s">
        <v>7897</v>
      </c>
      <c r="C329" s="662" t="s">
        <v>7999</v>
      </c>
      <c r="D329" s="662" t="s">
        <v>8183</v>
      </c>
      <c r="E329" s="662" t="s">
        <v>8184</v>
      </c>
      <c r="F329" s="665"/>
      <c r="G329" s="665"/>
      <c r="H329" s="665"/>
      <c r="I329" s="665"/>
      <c r="J329" s="665">
        <v>2</v>
      </c>
      <c r="K329" s="665">
        <v>2151.5</v>
      </c>
      <c r="L329" s="665"/>
      <c r="M329" s="665">
        <v>1075.75</v>
      </c>
      <c r="N329" s="665">
        <v>2</v>
      </c>
      <c r="O329" s="665">
        <v>2107.42</v>
      </c>
      <c r="P329" s="678"/>
      <c r="Q329" s="666">
        <v>1053.71</v>
      </c>
    </row>
    <row r="330" spans="1:17" ht="14.4" customHeight="1" x14ac:dyDescent="0.3">
      <c r="A330" s="661" t="s">
        <v>574</v>
      </c>
      <c r="B330" s="662" t="s">
        <v>7897</v>
      </c>
      <c r="C330" s="662" t="s">
        <v>7999</v>
      </c>
      <c r="D330" s="662" t="s">
        <v>8185</v>
      </c>
      <c r="E330" s="662" t="s">
        <v>8186</v>
      </c>
      <c r="F330" s="665"/>
      <c r="G330" s="665"/>
      <c r="H330" s="665"/>
      <c r="I330" s="665"/>
      <c r="J330" s="665">
        <v>8</v>
      </c>
      <c r="K330" s="665">
        <v>9700.4</v>
      </c>
      <c r="L330" s="665"/>
      <c r="M330" s="665">
        <v>1212.55</v>
      </c>
      <c r="N330" s="665">
        <v>12</v>
      </c>
      <c r="O330" s="665">
        <v>14550.599999999999</v>
      </c>
      <c r="P330" s="678"/>
      <c r="Q330" s="666">
        <v>1212.55</v>
      </c>
    </row>
    <row r="331" spans="1:17" ht="14.4" customHeight="1" x14ac:dyDescent="0.3">
      <c r="A331" s="661" t="s">
        <v>574</v>
      </c>
      <c r="B331" s="662" t="s">
        <v>7897</v>
      </c>
      <c r="C331" s="662" t="s">
        <v>7999</v>
      </c>
      <c r="D331" s="662" t="s">
        <v>8187</v>
      </c>
      <c r="E331" s="662" t="s">
        <v>8188</v>
      </c>
      <c r="F331" s="665">
        <v>1</v>
      </c>
      <c r="G331" s="665">
        <v>1430.18</v>
      </c>
      <c r="H331" s="665">
        <v>1</v>
      </c>
      <c r="I331" s="665">
        <v>1430.18</v>
      </c>
      <c r="J331" s="665">
        <v>4</v>
      </c>
      <c r="K331" s="665">
        <v>5720.72</v>
      </c>
      <c r="L331" s="665">
        <v>4</v>
      </c>
      <c r="M331" s="665">
        <v>1430.18</v>
      </c>
      <c r="N331" s="665">
        <v>6</v>
      </c>
      <c r="O331" s="665">
        <v>8581.08</v>
      </c>
      <c r="P331" s="678">
        <v>6</v>
      </c>
      <c r="Q331" s="666">
        <v>1430.18</v>
      </c>
    </row>
    <row r="332" spans="1:17" ht="14.4" customHeight="1" x14ac:dyDescent="0.3">
      <c r="A332" s="661" t="s">
        <v>574</v>
      </c>
      <c r="B332" s="662" t="s">
        <v>7897</v>
      </c>
      <c r="C332" s="662" t="s">
        <v>7999</v>
      </c>
      <c r="D332" s="662" t="s">
        <v>8189</v>
      </c>
      <c r="E332" s="662" t="s">
        <v>8190</v>
      </c>
      <c r="F332" s="665"/>
      <c r="G332" s="665"/>
      <c r="H332" s="665"/>
      <c r="I332" s="665"/>
      <c r="J332" s="665">
        <v>26</v>
      </c>
      <c r="K332" s="665">
        <v>35352.46</v>
      </c>
      <c r="L332" s="665"/>
      <c r="M332" s="665">
        <v>1359.71</v>
      </c>
      <c r="N332" s="665">
        <v>7</v>
      </c>
      <c r="O332" s="665">
        <v>9517.9700000000012</v>
      </c>
      <c r="P332" s="678"/>
      <c r="Q332" s="666">
        <v>1359.7100000000003</v>
      </c>
    </row>
    <row r="333" spans="1:17" ht="14.4" customHeight="1" x14ac:dyDescent="0.3">
      <c r="A333" s="661" t="s">
        <v>574</v>
      </c>
      <c r="B333" s="662" t="s">
        <v>7897</v>
      </c>
      <c r="C333" s="662" t="s">
        <v>7999</v>
      </c>
      <c r="D333" s="662" t="s">
        <v>8191</v>
      </c>
      <c r="E333" s="662" t="s">
        <v>8192</v>
      </c>
      <c r="F333" s="665"/>
      <c r="G333" s="665"/>
      <c r="H333" s="665"/>
      <c r="I333" s="665"/>
      <c r="J333" s="665">
        <v>1</v>
      </c>
      <c r="K333" s="665">
        <v>1359.71</v>
      </c>
      <c r="L333" s="665"/>
      <c r="M333" s="665">
        <v>1359.71</v>
      </c>
      <c r="N333" s="665">
        <v>3</v>
      </c>
      <c r="O333" s="665">
        <v>4079.13</v>
      </c>
      <c r="P333" s="678"/>
      <c r="Q333" s="666">
        <v>1359.71</v>
      </c>
    </row>
    <row r="334" spans="1:17" ht="14.4" customHeight="1" x14ac:dyDescent="0.3">
      <c r="A334" s="661" t="s">
        <v>574</v>
      </c>
      <c r="B334" s="662" t="s">
        <v>7897</v>
      </c>
      <c r="C334" s="662" t="s">
        <v>7999</v>
      </c>
      <c r="D334" s="662" t="s">
        <v>8193</v>
      </c>
      <c r="E334" s="662" t="s">
        <v>8194</v>
      </c>
      <c r="F334" s="665"/>
      <c r="G334" s="665"/>
      <c r="H334" s="665"/>
      <c r="I334" s="665"/>
      <c r="J334" s="665">
        <v>4</v>
      </c>
      <c r="K334" s="665">
        <v>28361.119999999999</v>
      </c>
      <c r="L334" s="665"/>
      <c r="M334" s="665">
        <v>7090.28</v>
      </c>
      <c r="N334" s="665">
        <v>2</v>
      </c>
      <c r="O334" s="665">
        <v>14180.56</v>
      </c>
      <c r="P334" s="678"/>
      <c r="Q334" s="666">
        <v>7090.28</v>
      </c>
    </row>
    <row r="335" spans="1:17" ht="14.4" customHeight="1" x14ac:dyDescent="0.3">
      <c r="A335" s="661" t="s">
        <v>574</v>
      </c>
      <c r="B335" s="662" t="s">
        <v>7897</v>
      </c>
      <c r="C335" s="662" t="s">
        <v>7999</v>
      </c>
      <c r="D335" s="662" t="s">
        <v>8195</v>
      </c>
      <c r="E335" s="662" t="s">
        <v>8170</v>
      </c>
      <c r="F335" s="665">
        <v>1</v>
      </c>
      <c r="G335" s="665">
        <v>91799</v>
      </c>
      <c r="H335" s="665">
        <v>1</v>
      </c>
      <c r="I335" s="665">
        <v>91799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574</v>
      </c>
      <c r="B336" s="662" t="s">
        <v>7897</v>
      </c>
      <c r="C336" s="662" t="s">
        <v>7999</v>
      </c>
      <c r="D336" s="662" t="s">
        <v>8196</v>
      </c>
      <c r="E336" s="662" t="s">
        <v>8197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27300</v>
      </c>
      <c r="P336" s="678"/>
      <c r="Q336" s="666">
        <v>27300</v>
      </c>
    </row>
    <row r="337" spans="1:17" ht="14.4" customHeight="1" x14ac:dyDescent="0.3">
      <c r="A337" s="661" t="s">
        <v>574</v>
      </c>
      <c r="B337" s="662" t="s">
        <v>7897</v>
      </c>
      <c r="C337" s="662" t="s">
        <v>7999</v>
      </c>
      <c r="D337" s="662" t="s">
        <v>8198</v>
      </c>
      <c r="E337" s="662" t="s">
        <v>8199</v>
      </c>
      <c r="F337" s="665"/>
      <c r="G337" s="665"/>
      <c r="H337" s="665"/>
      <c r="I337" s="665"/>
      <c r="J337" s="665">
        <v>1</v>
      </c>
      <c r="K337" s="665">
        <v>1616.73</v>
      </c>
      <c r="L337" s="665"/>
      <c r="M337" s="665">
        <v>1616.73</v>
      </c>
      <c r="N337" s="665">
        <v>15</v>
      </c>
      <c r="O337" s="665">
        <v>24250.949999999997</v>
      </c>
      <c r="P337" s="678"/>
      <c r="Q337" s="666">
        <v>1616.7299999999998</v>
      </c>
    </row>
    <row r="338" spans="1:17" ht="14.4" customHeight="1" x14ac:dyDescent="0.3">
      <c r="A338" s="661" t="s">
        <v>574</v>
      </c>
      <c r="B338" s="662" t="s">
        <v>7897</v>
      </c>
      <c r="C338" s="662" t="s">
        <v>7999</v>
      </c>
      <c r="D338" s="662" t="s">
        <v>8200</v>
      </c>
      <c r="E338" s="662" t="s">
        <v>8201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11997</v>
      </c>
      <c r="P338" s="678"/>
      <c r="Q338" s="666">
        <v>11997</v>
      </c>
    </row>
    <row r="339" spans="1:17" ht="14.4" customHeight="1" x14ac:dyDescent="0.3">
      <c r="A339" s="661" t="s">
        <v>574</v>
      </c>
      <c r="B339" s="662" t="s">
        <v>7897</v>
      </c>
      <c r="C339" s="662" t="s">
        <v>7999</v>
      </c>
      <c r="D339" s="662" t="s">
        <v>8202</v>
      </c>
      <c r="E339" s="662" t="s">
        <v>8203</v>
      </c>
      <c r="F339" s="665"/>
      <c r="G339" s="665"/>
      <c r="H339" s="665"/>
      <c r="I339" s="665"/>
      <c r="J339" s="665"/>
      <c r="K339" s="665"/>
      <c r="L339" s="665"/>
      <c r="M339" s="665"/>
      <c r="N339" s="665">
        <v>11</v>
      </c>
      <c r="O339" s="665">
        <v>196075</v>
      </c>
      <c r="P339" s="678"/>
      <c r="Q339" s="666">
        <v>17825</v>
      </c>
    </row>
    <row r="340" spans="1:17" ht="14.4" customHeight="1" x14ac:dyDescent="0.3">
      <c r="A340" s="661" t="s">
        <v>574</v>
      </c>
      <c r="B340" s="662" t="s">
        <v>7897</v>
      </c>
      <c r="C340" s="662" t="s">
        <v>7999</v>
      </c>
      <c r="D340" s="662" t="s">
        <v>8204</v>
      </c>
      <c r="E340" s="662" t="s">
        <v>8205</v>
      </c>
      <c r="F340" s="665"/>
      <c r="G340" s="665"/>
      <c r="H340" s="665"/>
      <c r="I340" s="665"/>
      <c r="J340" s="665"/>
      <c r="K340" s="665"/>
      <c r="L340" s="665"/>
      <c r="M340" s="665"/>
      <c r="N340" s="665">
        <v>5</v>
      </c>
      <c r="O340" s="665">
        <v>25569.35</v>
      </c>
      <c r="P340" s="678"/>
      <c r="Q340" s="666">
        <v>5113.87</v>
      </c>
    </row>
    <row r="341" spans="1:17" ht="14.4" customHeight="1" x14ac:dyDescent="0.3">
      <c r="A341" s="661" t="s">
        <v>574</v>
      </c>
      <c r="B341" s="662" t="s">
        <v>7897</v>
      </c>
      <c r="C341" s="662" t="s">
        <v>7999</v>
      </c>
      <c r="D341" s="662" t="s">
        <v>8206</v>
      </c>
      <c r="E341" s="662" t="s">
        <v>8207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16063</v>
      </c>
      <c r="P341" s="678"/>
      <c r="Q341" s="666">
        <v>16063</v>
      </c>
    </row>
    <row r="342" spans="1:17" ht="14.4" customHeight="1" x14ac:dyDescent="0.3">
      <c r="A342" s="661" t="s">
        <v>574</v>
      </c>
      <c r="B342" s="662" t="s">
        <v>7897</v>
      </c>
      <c r="C342" s="662" t="s">
        <v>7999</v>
      </c>
      <c r="D342" s="662" t="s">
        <v>8208</v>
      </c>
      <c r="E342" s="662" t="s">
        <v>8007</v>
      </c>
      <c r="F342" s="665">
        <v>1</v>
      </c>
      <c r="G342" s="665">
        <v>12900</v>
      </c>
      <c r="H342" s="665">
        <v>1</v>
      </c>
      <c r="I342" s="665">
        <v>12900</v>
      </c>
      <c r="J342" s="665">
        <v>1</v>
      </c>
      <c r="K342" s="665">
        <v>12900</v>
      </c>
      <c r="L342" s="665">
        <v>1</v>
      </c>
      <c r="M342" s="665">
        <v>12900</v>
      </c>
      <c r="N342" s="665"/>
      <c r="O342" s="665"/>
      <c r="P342" s="678"/>
      <c r="Q342" s="666"/>
    </row>
    <row r="343" spans="1:17" ht="14.4" customHeight="1" x14ac:dyDescent="0.3">
      <c r="A343" s="661" t="s">
        <v>574</v>
      </c>
      <c r="B343" s="662" t="s">
        <v>7897</v>
      </c>
      <c r="C343" s="662" t="s">
        <v>7999</v>
      </c>
      <c r="D343" s="662" t="s">
        <v>8209</v>
      </c>
      <c r="E343" s="662" t="s">
        <v>8210</v>
      </c>
      <c r="F343" s="665"/>
      <c r="G343" s="665"/>
      <c r="H343" s="665"/>
      <c r="I343" s="665"/>
      <c r="J343" s="665">
        <v>1</v>
      </c>
      <c r="K343" s="665">
        <v>17514</v>
      </c>
      <c r="L343" s="665"/>
      <c r="M343" s="665">
        <v>17514</v>
      </c>
      <c r="N343" s="665"/>
      <c r="O343" s="665"/>
      <c r="P343" s="678"/>
      <c r="Q343" s="666"/>
    </row>
    <row r="344" spans="1:17" ht="14.4" customHeight="1" x14ac:dyDescent="0.3">
      <c r="A344" s="661" t="s">
        <v>574</v>
      </c>
      <c r="B344" s="662" t="s">
        <v>7897</v>
      </c>
      <c r="C344" s="662" t="s">
        <v>7999</v>
      </c>
      <c r="D344" s="662" t="s">
        <v>8211</v>
      </c>
      <c r="E344" s="662" t="s">
        <v>8212</v>
      </c>
      <c r="F344" s="665"/>
      <c r="G344" s="665"/>
      <c r="H344" s="665"/>
      <c r="I344" s="665"/>
      <c r="J344" s="665"/>
      <c r="K344" s="665"/>
      <c r="L344" s="665"/>
      <c r="M344" s="665"/>
      <c r="N344" s="665">
        <v>1</v>
      </c>
      <c r="O344" s="665">
        <v>2316.27</v>
      </c>
      <c r="P344" s="678"/>
      <c r="Q344" s="666">
        <v>2316.27</v>
      </c>
    </row>
    <row r="345" spans="1:17" ht="14.4" customHeight="1" x14ac:dyDescent="0.3">
      <c r="A345" s="661" t="s">
        <v>574</v>
      </c>
      <c r="B345" s="662" t="s">
        <v>7897</v>
      </c>
      <c r="C345" s="662" t="s">
        <v>7999</v>
      </c>
      <c r="D345" s="662" t="s">
        <v>8213</v>
      </c>
      <c r="E345" s="662" t="s">
        <v>8214</v>
      </c>
      <c r="F345" s="665"/>
      <c r="G345" s="665"/>
      <c r="H345" s="665"/>
      <c r="I345" s="665"/>
      <c r="J345" s="665"/>
      <c r="K345" s="665"/>
      <c r="L345" s="665"/>
      <c r="M345" s="665"/>
      <c r="N345" s="665">
        <v>2</v>
      </c>
      <c r="O345" s="665">
        <v>89040</v>
      </c>
      <c r="P345" s="678"/>
      <c r="Q345" s="666">
        <v>44520</v>
      </c>
    </row>
    <row r="346" spans="1:17" ht="14.4" customHeight="1" x14ac:dyDescent="0.3">
      <c r="A346" s="661" t="s">
        <v>574</v>
      </c>
      <c r="B346" s="662" t="s">
        <v>7897</v>
      </c>
      <c r="C346" s="662" t="s">
        <v>7999</v>
      </c>
      <c r="D346" s="662" t="s">
        <v>8215</v>
      </c>
      <c r="E346" s="662" t="s">
        <v>8216</v>
      </c>
      <c r="F346" s="665"/>
      <c r="G346" s="665"/>
      <c r="H346" s="665"/>
      <c r="I346" s="665"/>
      <c r="J346" s="665"/>
      <c r="K346" s="665"/>
      <c r="L346" s="665"/>
      <c r="M346" s="665"/>
      <c r="N346" s="665">
        <v>1</v>
      </c>
      <c r="O346" s="665">
        <v>11043.8</v>
      </c>
      <c r="P346" s="678"/>
      <c r="Q346" s="666">
        <v>11043.8</v>
      </c>
    </row>
    <row r="347" spans="1:17" ht="14.4" customHeight="1" x14ac:dyDescent="0.3">
      <c r="A347" s="661" t="s">
        <v>574</v>
      </c>
      <c r="B347" s="662" t="s">
        <v>7897</v>
      </c>
      <c r="C347" s="662" t="s">
        <v>7999</v>
      </c>
      <c r="D347" s="662" t="s">
        <v>8217</v>
      </c>
      <c r="E347" s="662" t="s">
        <v>8218</v>
      </c>
      <c r="F347" s="665"/>
      <c r="G347" s="665"/>
      <c r="H347" s="665"/>
      <c r="I347" s="665"/>
      <c r="J347" s="665"/>
      <c r="K347" s="665"/>
      <c r="L347" s="665"/>
      <c r="M347" s="665"/>
      <c r="N347" s="665">
        <v>6</v>
      </c>
      <c r="O347" s="665">
        <v>207892.5</v>
      </c>
      <c r="P347" s="678"/>
      <c r="Q347" s="666">
        <v>34648.75</v>
      </c>
    </row>
    <row r="348" spans="1:17" ht="14.4" customHeight="1" x14ac:dyDescent="0.3">
      <c r="A348" s="661" t="s">
        <v>574</v>
      </c>
      <c r="B348" s="662" t="s">
        <v>7897</v>
      </c>
      <c r="C348" s="662" t="s">
        <v>7999</v>
      </c>
      <c r="D348" s="662" t="s">
        <v>8219</v>
      </c>
      <c r="E348" s="662" t="s">
        <v>8220</v>
      </c>
      <c r="F348" s="665"/>
      <c r="G348" s="665"/>
      <c r="H348" s="665"/>
      <c r="I348" s="665"/>
      <c r="J348" s="665"/>
      <c r="K348" s="665"/>
      <c r="L348" s="665"/>
      <c r="M348" s="665"/>
      <c r="N348" s="665">
        <v>4</v>
      </c>
      <c r="O348" s="665">
        <v>184472</v>
      </c>
      <c r="P348" s="678"/>
      <c r="Q348" s="666">
        <v>46118</v>
      </c>
    </row>
    <row r="349" spans="1:17" ht="14.4" customHeight="1" x14ac:dyDescent="0.3">
      <c r="A349" s="661" t="s">
        <v>574</v>
      </c>
      <c r="B349" s="662" t="s">
        <v>7897</v>
      </c>
      <c r="C349" s="662" t="s">
        <v>7999</v>
      </c>
      <c r="D349" s="662" t="s">
        <v>8221</v>
      </c>
      <c r="E349" s="662" t="s">
        <v>8222</v>
      </c>
      <c r="F349" s="665"/>
      <c r="G349" s="665"/>
      <c r="H349" s="665"/>
      <c r="I349" s="665"/>
      <c r="J349" s="665"/>
      <c r="K349" s="665"/>
      <c r="L349" s="665"/>
      <c r="M349" s="665"/>
      <c r="N349" s="665">
        <v>1</v>
      </c>
      <c r="O349" s="665">
        <v>49452</v>
      </c>
      <c r="P349" s="678"/>
      <c r="Q349" s="666">
        <v>49452</v>
      </c>
    </row>
    <row r="350" spans="1:17" ht="14.4" customHeight="1" x14ac:dyDescent="0.3">
      <c r="A350" s="661" t="s">
        <v>574</v>
      </c>
      <c r="B350" s="662" t="s">
        <v>7897</v>
      </c>
      <c r="C350" s="662" t="s">
        <v>7999</v>
      </c>
      <c r="D350" s="662" t="s">
        <v>8223</v>
      </c>
      <c r="E350" s="662" t="s">
        <v>8224</v>
      </c>
      <c r="F350" s="665"/>
      <c r="G350" s="665"/>
      <c r="H350" s="665"/>
      <c r="I350" s="665"/>
      <c r="J350" s="665"/>
      <c r="K350" s="665"/>
      <c r="L350" s="665"/>
      <c r="M350" s="665"/>
      <c r="N350" s="665">
        <v>2</v>
      </c>
      <c r="O350" s="665">
        <v>106511.54</v>
      </c>
      <c r="P350" s="678"/>
      <c r="Q350" s="666">
        <v>53255.77</v>
      </c>
    </row>
    <row r="351" spans="1:17" ht="14.4" customHeight="1" x14ac:dyDescent="0.3">
      <c r="A351" s="661" t="s">
        <v>574</v>
      </c>
      <c r="B351" s="662" t="s">
        <v>7897</v>
      </c>
      <c r="C351" s="662" t="s">
        <v>7999</v>
      </c>
      <c r="D351" s="662" t="s">
        <v>8225</v>
      </c>
      <c r="E351" s="662" t="s">
        <v>8033</v>
      </c>
      <c r="F351" s="665"/>
      <c r="G351" s="665"/>
      <c r="H351" s="665"/>
      <c r="I351" s="665"/>
      <c r="J351" s="665">
        <v>21</v>
      </c>
      <c r="K351" s="665">
        <v>17682</v>
      </c>
      <c r="L351" s="665"/>
      <c r="M351" s="665">
        <v>842</v>
      </c>
      <c r="N351" s="665"/>
      <c r="O351" s="665"/>
      <c r="P351" s="678"/>
      <c r="Q351" s="666"/>
    </row>
    <row r="352" spans="1:17" ht="14.4" customHeight="1" x14ac:dyDescent="0.3">
      <c r="A352" s="661" t="s">
        <v>574</v>
      </c>
      <c r="B352" s="662" t="s">
        <v>7897</v>
      </c>
      <c r="C352" s="662" t="s">
        <v>7663</v>
      </c>
      <c r="D352" s="662" t="s">
        <v>8226</v>
      </c>
      <c r="E352" s="662" t="s">
        <v>8227</v>
      </c>
      <c r="F352" s="665">
        <v>130</v>
      </c>
      <c r="G352" s="665">
        <v>24050</v>
      </c>
      <c r="H352" s="665">
        <v>1</v>
      </c>
      <c r="I352" s="665">
        <v>185</v>
      </c>
      <c r="J352" s="665">
        <v>127</v>
      </c>
      <c r="K352" s="665">
        <v>23783</v>
      </c>
      <c r="L352" s="665">
        <v>0.98889812889812889</v>
      </c>
      <c r="M352" s="665">
        <v>187.26771653543307</v>
      </c>
      <c r="N352" s="665">
        <v>174</v>
      </c>
      <c r="O352" s="665">
        <v>32886</v>
      </c>
      <c r="P352" s="678">
        <v>1.3674012474012474</v>
      </c>
      <c r="Q352" s="666">
        <v>189</v>
      </c>
    </row>
    <row r="353" spans="1:17" ht="14.4" customHeight="1" x14ac:dyDescent="0.3">
      <c r="A353" s="661" t="s">
        <v>574</v>
      </c>
      <c r="B353" s="662" t="s">
        <v>7897</v>
      </c>
      <c r="C353" s="662" t="s">
        <v>7663</v>
      </c>
      <c r="D353" s="662" t="s">
        <v>7666</v>
      </c>
      <c r="E353" s="662" t="s">
        <v>7667</v>
      </c>
      <c r="F353" s="665">
        <v>17</v>
      </c>
      <c r="G353" s="665">
        <v>10965</v>
      </c>
      <c r="H353" s="665">
        <v>1</v>
      </c>
      <c r="I353" s="665">
        <v>645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574</v>
      </c>
      <c r="B354" s="662" t="s">
        <v>7897</v>
      </c>
      <c r="C354" s="662" t="s">
        <v>7663</v>
      </c>
      <c r="D354" s="662" t="s">
        <v>7678</v>
      </c>
      <c r="E354" s="662" t="s">
        <v>7679</v>
      </c>
      <c r="F354" s="665">
        <v>4</v>
      </c>
      <c r="G354" s="665">
        <v>1208</v>
      </c>
      <c r="H354" s="665">
        <v>1</v>
      </c>
      <c r="I354" s="665">
        <v>302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574</v>
      </c>
      <c r="B355" s="662" t="s">
        <v>7897</v>
      </c>
      <c r="C355" s="662" t="s">
        <v>7663</v>
      </c>
      <c r="D355" s="662" t="s">
        <v>8228</v>
      </c>
      <c r="E355" s="662" t="s">
        <v>8229</v>
      </c>
      <c r="F355" s="665">
        <v>1</v>
      </c>
      <c r="G355" s="665">
        <v>440</v>
      </c>
      <c r="H355" s="665">
        <v>1</v>
      </c>
      <c r="I355" s="665">
        <v>440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574</v>
      </c>
      <c r="B356" s="662" t="s">
        <v>7897</v>
      </c>
      <c r="C356" s="662" t="s">
        <v>7663</v>
      </c>
      <c r="D356" s="662" t="s">
        <v>7763</v>
      </c>
      <c r="E356" s="662" t="s">
        <v>7764</v>
      </c>
      <c r="F356" s="665">
        <v>104</v>
      </c>
      <c r="G356" s="665">
        <v>24128</v>
      </c>
      <c r="H356" s="665">
        <v>1</v>
      </c>
      <c r="I356" s="665">
        <v>232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574</v>
      </c>
      <c r="B357" s="662" t="s">
        <v>7897</v>
      </c>
      <c r="C357" s="662" t="s">
        <v>7663</v>
      </c>
      <c r="D357" s="662" t="s">
        <v>8230</v>
      </c>
      <c r="E357" s="662" t="s">
        <v>8231</v>
      </c>
      <c r="F357" s="665">
        <v>1</v>
      </c>
      <c r="G357" s="665">
        <v>681</v>
      </c>
      <c r="H357" s="665">
        <v>1</v>
      </c>
      <c r="I357" s="665">
        <v>681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574</v>
      </c>
      <c r="B358" s="662" t="s">
        <v>7897</v>
      </c>
      <c r="C358" s="662" t="s">
        <v>7663</v>
      </c>
      <c r="D358" s="662" t="s">
        <v>8232</v>
      </c>
      <c r="E358" s="662" t="s">
        <v>8233</v>
      </c>
      <c r="F358" s="665">
        <v>11</v>
      </c>
      <c r="G358" s="665">
        <v>10329</v>
      </c>
      <c r="H358" s="665">
        <v>1</v>
      </c>
      <c r="I358" s="665">
        <v>939</v>
      </c>
      <c r="J358" s="665">
        <v>14</v>
      </c>
      <c r="K358" s="665">
        <v>13216</v>
      </c>
      <c r="L358" s="665">
        <v>1.279504308258302</v>
      </c>
      <c r="M358" s="665">
        <v>944</v>
      </c>
      <c r="N358" s="665">
        <v>9</v>
      </c>
      <c r="O358" s="665">
        <v>8541</v>
      </c>
      <c r="P358" s="678">
        <v>0.82689514957885568</v>
      </c>
      <c r="Q358" s="666">
        <v>949</v>
      </c>
    </row>
    <row r="359" spans="1:17" ht="14.4" customHeight="1" x14ac:dyDescent="0.3">
      <c r="A359" s="661" t="s">
        <v>574</v>
      </c>
      <c r="B359" s="662" t="s">
        <v>7897</v>
      </c>
      <c r="C359" s="662" t="s">
        <v>7663</v>
      </c>
      <c r="D359" s="662" t="s">
        <v>7720</v>
      </c>
      <c r="E359" s="662" t="s">
        <v>7721</v>
      </c>
      <c r="F359" s="665">
        <v>32</v>
      </c>
      <c r="G359" s="665">
        <v>13152</v>
      </c>
      <c r="H359" s="665">
        <v>1</v>
      </c>
      <c r="I359" s="665">
        <v>411</v>
      </c>
      <c r="J359" s="665">
        <v>29</v>
      </c>
      <c r="K359" s="665">
        <v>11994</v>
      </c>
      <c r="L359" s="665">
        <v>0.91195255474452552</v>
      </c>
      <c r="M359" s="665">
        <v>413.58620689655174</v>
      </c>
      <c r="N359" s="665">
        <v>28</v>
      </c>
      <c r="O359" s="665">
        <v>11620</v>
      </c>
      <c r="P359" s="678">
        <v>0.8835158150851582</v>
      </c>
      <c r="Q359" s="666">
        <v>415</v>
      </c>
    </row>
    <row r="360" spans="1:17" ht="14.4" customHeight="1" x14ac:dyDescent="0.3">
      <c r="A360" s="661" t="s">
        <v>574</v>
      </c>
      <c r="B360" s="662" t="s">
        <v>7897</v>
      </c>
      <c r="C360" s="662" t="s">
        <v>7663</v>
      </c>
      <c r="D360" s="662" t="s">
        <v>8234</v>
      </c>
      <c r="E360" s="662" t="s">
        <v>8235</v>
      </c>
      <c r="F360" s="665">
        <v>3</v>
      </c>
      <c r="G360" s="665">
        <v>4062</v>
      </c>
      <c r="H360" s="665">
        <v>1</v>
      </c>
      <c r="I360" s="665">
        <v>1354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574</v>
      </c>
      <c r="B361" s="662" t="s">
        <v>7897</v>
      </c>
      <c r="C361" s="662" t="s">
        <v>7663</v>
      </c>
      <c r="D361" s="662" t="s">
        <v>8236</v>
      </c>
      <c r="E361" s="662" t="s">
        <v>8237</v>
      </c>
      <c r="F361" s="665">
        <v>18</v>
      </c>
      <c r="G361" s="665">
        <v>14502</v>
      </c>
      <c r="H361" s="665">
        <v>1</v>
      </c>
      <c r="I361" s="665">
        <v>805.66666666666663</v>
      </c>
      <c r="J361" s="665">
        <v>14</v>
      </c>
      <c r="K361" s="665">
        <v>11374</v>
      </c>
      <c r="L361" s="665">
        <v>0.7843056130188939</v>
      </c>
      <c r="M361" s="665">
        <v>812.42857142857144</v>
      </c>
      <c r="N361" s="665">
        <v>22</v>
      </c>
      <c r="O361" s="665">
        <v>18014</v>
      </c>
      <c r="P361" s="678">
        <v>1.2421734933112674</v>
      </c>
      <c r="Q361" s="666">
        <v>818.81818181818187</v>
      </c>
    </row>
    <row r="362" spans="1:17" ht="14.4" customHeight="1" x14ac:dyDescent="0.3">
      <c r="A362" s="661" t="s">
        <v>574</v>
      </c>
      <c r="B362" s="662" t="s">
        <v>7897</v>
      </c>
      <c r="C362" s="662" t="s">
        <v>7663</v>
      </c>
      <c r="D362" s="662" t="s">
        <v>8238</v>
      </c>
      <c r="E362" s="662" t="s">
        <v>8239</v>
      </c>
      <c r="F362" s="665">
        <v>83</v>
      </c>
      <c r="G362" s="665">
        <v>19253</v>
      </c>
      <c r="H362" s="665">
        <v>1</v>
      </c>
      <c r="I362" s="665">
        <v>231.96385542168676</v>
      </c>
      <c r="J362" s="665"/>
      <c r="K362" s="665"/>
      <c r="L362" s="665"/>
      <c r="M362" s="665"/>
      <c r="N362" s="665">
        <v>0</v>
      </c>
      <c r="O362" s="665">
        <v>0</v>
      </c>
      <c r="P362" s="678">
        <v>0</v>
      </c>
      <c r="Q362" s="666"/>
    </row>
    <row r="363" spans="1:17" ht="14.4" customHeight="1" x14ac:dyDescent="0.3">
      <c r="A363" s="661" t="s">
        <v>574</v>
      </c>
      <c r="B363" s="662" t="s">
        <v>7897</v>
      </c>
      <c r="C363" s="662" t="s">
        <v>7663</v>
      </c>
      <c r="D363" s="662" t="s">
        <v>8240</v>
      </c>
      <c r="E363" s="662" t="s">
        <v>8241</v>
      </c>
      <c r="F363" s="665">
        <v>92</v>
      </c>
      <c r="G363" s="665">
        <v>10672</v>
      </c>
      <c r="H363" s="665">
        <v>1</v>
      </c>
      <c r="I363" s="665">
        <v>116</v>
      </c>
      <c r="J363" s="665"/>
      <c r="K363" s="665"/>
      <c r="L363" s="665"/>
      <c r="M363" s="665"/>
      <c r="N363" s="665">
        <v>0</v>
      </c>
      <c r="O363" s="665">
        <v>0</v>
      </c>
      <c r="P363" s="678">
        <v>0</v>
      </c>
      <c r="Q363" s="666"/>
    </row>
    <row r="364" spans="1:17" ht="14.4" customHeight="1" x14ac:dyDescent="0.3">
      <c r="A364" s="661" t="s">
        <v>574</v>
      </c>
      <c r="B364" s="662" t="s">
        <v>7897</v>
      </c>
      <c r="C364" s="662" t="s">
        <v>7663</v>
      </c>
      <c r="D364" s="662" t="s">
        <v>8242</v>
      </c>
      <c r="E364" s="662" t="s">
        <v>8243</v>
      </c>
      <c r="F364" s="665">
        <v>47</v>
      </c>
      <c r="G364" s="665">
        <v>42059</v>
      </c>
      <c r="H364" s="665">
        <v>1</v>
      </c>
      <c r="I364" s="665">
        <v>894.87234042553189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574</v>
      </c>
      <c r="B365" s="662" t="s">
        <v>7897</v>
      </c>
      <c r="C365" s="662" t="s">
        <v>7663</v>
      </c>
      <c r="D365" s="662" t="s">
        <v>8244</v>
      </c>
      <c r="E365" s="662" t="s">
        <v>8245</v>
      </c>
      <c r="F365" s="665">
        <v>56</v>
      </c>
      <c r="G365" s="665">
        <v>3136</v>
      </c>
      <c r="H365" s="665">
        <v>1</v>
      </c>
      <c r="I365" s="665">
        <v>56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574</v>
      </c>
      <c r="B366" s="662" t="s">
        <v>7897</v>
      </c>
      <c r="C366" s="662" t="s">
        <v>7663</v>
      </c>
      <c r="D366" s="662" t="s">
        <v>8246</v>
      </c>
      <c r="E366" s="662" t="s">
        <v>8247</v>
      </c>
      <c r="F366" s="665">
        <v>56</v>
      </c>
      <c r="G366" s="665">
        <v>3416</v>
      </c>
      <c r="H366" s="665">
        <v>1</v>
      </c>
      <c r="I366" s="665">
        <v>61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574</v>
      </c>
      <c r="B367" s="662" t="s">
        <v>7897</v>
      </c>
      <c r="C367" s="662" t="s">
        <v>7663</v>
      </c>
      <c r="D367" s="662" t="s">
        <v>8248</v>
      </c>
      <c r="E367" s="662" t="s">
        <v>8249</v>
      </c>
      <c r="F367" s="665">
        <v>0</v>
      </c>
      <c r="G367" s="665">
        <v>0</v>
      </c>
      <c r="H367" s="665"/>
      <c r="I367" s="665"/>
      <c r="J367" s="665">
        <v>0</v>
      </c>
      <c r="K367" s="665">
        <v>0</v>
      </c>
      <c r="L367" s="665"/>
      <c r="M367" s="665"/>
      <c r="N367" s="665">
        <v>0</v>
      </c>
      <c r="O367" s="665">
        <v>0</v>
      </c>
      <c r="P367" s="678"/>
      <c r="Q367" s="666"/>
    </row>
    <row r="368" spans="1:17" ht="14.4" customHeight="1" x14ac:dyDescent="0.3">
      <c r="A368" s="661" t="s">
        <v>574</v>
      </c>
      <c r="B368" s="662" t="s">
        <v>7897</v>
      </c>
      <c r="C368" s="662" t="s">
        <v>7663</v>
      </c>
      <c r="D368" s="662" t="s">
        <v>8250</v>
      </c>
      <c r="E368" s="662" t="s">
        <v>8251</v>
      </c>
      <c r="F368" s="665">
        <v>2640</v>
      </c>
      <c r="G368" s="665">
        <v>0</v>
      </c>
      <c r="H368" s="665"/>
      <c r="I368" s="665">
        <v>0</v>
      </c>
      <c r="J368" s="665">
        <v>3329</v>
      </c>
      <c r="K368" s="665">
        <v>0</v>
      </c>
      <c r="L368" s="665"/>
      <c r="M368" s="665">
        <v>0</v>
      </c>
      <c r="N368" s="665">
        <v>2828</v>
      </c>
      <c r="O368" s="665">
        <v>0</v>
      </c>
      <c r="P368" s="678"/>
      <c r="Q368" s="666">
        <v>0</v>
      </c>
    </row>
    <row r="369" spans="1:17" ht="14.4" customHeight="1" x14ac:dyDescent="0.3">
      <c r="A369" s="661" t="s">
        <v>574</v>
      </c>
      <c r="B369" s="662" t="s">
        <v>7897</v>
      </c>
      <c r="C369" s="662" t="s">
        <v>7663</v>
      </c>
      <c r="D369" s="662" t="s">
        <v>7682</v>
      </c>
      <c r="E369" s="662" t="s">
        <v>7683</v>
      </c>
      <c r="F369" s="665">
        <v>23</v>
      </c>
      <c r="G369" s="665">
        <v>0</v>
      </c>
      <c r="H369" s="665"/>
      <c r="I369" s="665">
        <v>0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574</v>
      </c>
      <c r="B370" s="662" t="s">
        <v>7897</v>
      </c>
      <c r="C370" s="662" t="s">
        <v>7663</v>
      </c>
      <c r="D370" s="662" t="s">
        <v>8252</v>
      </c>
      <c r="E370" s="662" t="s">
        <v>8253</v>
      </c>
      <c r="F370" s="665"/>
      <c r="G370" s="665"/>
      <c r="H370" s="665"/>
      <c r="I370" s="665"/>
      <c r="J370" s="665">
        <v>1</v>
      </c>
      <c r="K370" s="665">
        <v>0</v>
      </c>
      <c r="L370" s="665"/>
      <c r="M370" s="665">
        <v>0</v>
      </c>
      <c r="N370" s="665"/>
      <c r="O370" s="665"/>
      <c r="P370" s="678"/>
      <c r="Q370" s="666"/>
    </row>
    <row r="371" spans="1:17" ht="14.4" customHeight="1" x14ac:dyDescent="0.3">
      <c r="A371" s="661" t="s">
        <v>574</v>
      </c>
      <c r="B371" s="662" t="s">
        <v>7897</v>
      </c>
      <c r="C371" s="662" t="s">
        <v>7663</v>
      </c>
      <c r="D371" s="662" t="s">
        <v>8254</v>
      </c>
      <c r="E371" s="662"/>
      <c r="F371" s="665">
        <v>1</v>
      </c>
      <c r="G371" s="665">
        <v>0</v>
      </c>
      <c r="H371" s="665"/>
      <c r="I371" s="665">
        <v>0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574</v>
      </c>
      <c r="B372" s="662" t="s">
        <v>7897</v>
      </c>
      <c r="C372" s="662" t="s">
        <v>7663</v>
      </c>
      <c r="D372" s="662" t="s">
        <v>7808</v>
      </c>
      <c r="E372" s="662" t="s">
        <v>7809</v>
      </c>
      <c r="F372" s="665">
        <v>516</v>
      </c>
      <c r="G372" s="665">
        <v>0</v>
      </c>
      <c r="H372" s="665"/>
      <c r="I372" s="665">
        <v>0</v>
      </c>
      <c r="J372" s="665">
        <v>590</v>
      </c>
      <c r="K372" s="665">
        <v>0</v>
      </c>
      <c r="L372" s="665"/>
      <c r="M372" s="665">
        <v>0</v>
      </c>
      <c r="N372" s="665">
        <v>597</v>
      </c>
      <c r="O372" s="665">
        <v>0</v>
      </c>
      <c r="P372" s="678"/>
      <c r="Q372" s="666">
        <v>0</v>
      </c>
    </row>
    <row r="373" spans="1:17" ht="14.4" customHeight="1" x14ac:dyDescent="0.3">
      <c r="A373" s="661" t="s">
        <v>574</v>
      </c>
      <c r="B373" s="662" t="s">
        <v>7897</v>
      </c>
      <c r="C373" s="662" t="s">
        <v>7663</v>
      </c>
      <c r="D373" s="662" t="s">
        <v>8255</v>
      </c>
      <c r="E373" s="662" t="s">
        <v>8256</v>
      </c>
      <c r="F373" s="665">
        <v>1</v>
      </c>
      <c r="G373" s="665">
        <v>0</v>
      </c>
      <c r="H373" s="665"/>
      <c r="I373" s="665">
        <v>0</v>
      </c>
      <c r="J373" s="665">
        <v>2</v>
      </c>
      <c r="K373" s="665">
        <v>0</v>
      </c>
      <c r="L373" s="665"/>
      <c r="M373" s="665">
        <v>0</v>
      </c>
      <c r="N373" s="665">
        <v>3</v>
      </c>
      <c r="O373" s="665">
        <v>0</v>
      </c>
      <c r="P373" s="678"/>
      <c r="Q373" s="666">
        <v>0</v>
      </c>
    </row>
    <row r="374" spans="1:17" ht="14.4" customHeight="1" x14ac:dyDescent="0.3">
      <c r="A374" s="661" t="s">
        <v>574</v>
      </c>
      <c r="B374" s="662" t="s">
        <v>7897</v>
      </c>
      <c r="C374" s="662" t="s">
        <v>7663</v>
      </c>
      <c r="D374" s="662" t="s">
        <v>7816</v>
      </c>
      <c r="E374" s="662" t="s">
        <v>7817</v>
      </c>
      <c r="F374" s="665">
        <v>3</v>
      </c>
      <c r="G374" s="665">
        <v>0</v>
      </c>
      <c r="H374" s="665"/>
      <c r="I374" s="665">
        <v>0</v>
      </c>
      <c r="J374" s="665">
        <v>8</v>
      </c>
      <c r="K374" s="665">
        <v>0</v>
      </c>
      <c r="L374" s="665"/>
      <c r="M374" s="665">
        <v>0</v>
      </c>
      <c r="N374" s="665">
        <v>9</v>
      </c>
      <c r="O374" s="665">
        <v>0</v>
      </c>
      <c r="P374" s="678"/>
      <c r="Q374" s="666">
        <v>0</v>
      </c>
    </row>
    <row r="375" spans="1:17" ht="14.4" customHeight="1" x14ac:dyDescent="0.3">
      <c r="A375" s="661" t="s">
        <v>574</v>
      </c>
      <c r="B375" s="662" t="s">
        <v>7897</v>
      </c>
      <c r="C375" s="662" t="s">
        <v>7663</v>
      </c>
      <c r="D375" s="662" t="s">
        <v>7818</v>
      </c>
      <c r="E375" s="662" t="s">
        <v>7819</v>
      </c>
      <c r="F375" s="665">
        <v>2</v>
      </c>
      <c r="G375" s="665">
        <v>0</v>
      </c>
      <c r="H375" s="665"/>
      <c r="I375" s="665">
        <v>0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574</v>
      </c>
      <c r="B376" s="662" t="s">
        <v>7897</v>
      </c>
      <c r="C376" s="662" t="s">
        <v>7663</v>
      </c>
      <c r="D376" s="662" t="s">
        <v>8257</v>
      </c>
      <c r="E376" s="662" t="s">
        <v>8258</v>
      </c>
      <c r="F376" s="665">
        <v>23</v>
      </c>
      <c r="G376" s="665">
        <v>0</v>
      </c>
      <c r="H376" s="665"/>
      <c r="I376" s="665">
        <v>0</v>
      </c>
      <c r="J376" s="665">
        <v>31</v>
      </c>
      <c r="K376" s="665">
        <v>0</v>
      </c>
      <c r="L376" s="665"/>
      <c r="M376" s="665">
        <v>0</v>
      </c>
      <c r="N376" s="665">
        <v>28</v>
      </c>
      <c r="O376" s="665">
        <v>0</v>
      </c>
      <c r="P376" s="678"/>
      <c r="Q376" s="666">
        <v>0</v>
      </c>
    </row>
    <row r="377" spans="1:17" ht="14.4" customHeight="1" x14ac:dyDescent="0.3">
      <c r="A377" s="661" t="s">
        <v>574</v>
      </c>
      <c r="B377" s="662" t="s">
        <v>7897</v>
      </c>
      <c r="C377" s="662" t="s">
        <v>7663</v>
      </c>
      <c r="D377" s="662" t="s">
        <v>8259</v>
      </c>
      <c r="E377" s="662" t="s">
        <v>8260</v>
      </c>
      <c r="F377" s="665">
        <v>3</v>
      </c>
      <c r="G377" s="665">
        <v>0</v>
      </c>
      <c r="H377" s="665"/>
      <c r="I377" s="665">
        <v>0</v>
      </c>
      <c r="J377" s="665">
        <v>1</v>
      </c>
      <c r="K377" s="665">
        <v>0</v>
      </c>
      <c r="L377" s="665"/>
      <c r="M377" s="665">
        <v>0</v>
      </c>
      <c r="N377" s="665">
        <v>4</v>
      </c>
      <c r="O377" s="665">
        <v>0</v>
      </c>
      <c r="P377" s="678"/>
      <c r="Q377" s="666">
        <v>0</v>
      </c>
    </row>
    <row r="378" spans="1:17" ht="14.4" customHeight="1" x14ac:dyDescent="0.3">
      <c r="A378" s="661" t="s">
        <v>574</v>
      </c>
      <c r="B378" s="662" t="s">
        <v>7897</v>
      </c>
      <c r="C378" s="662" t="s">
        <v>7663</v>
      </c>
      <c r="D378" s="662" t="s">
        <v>8261</v>
      </c>
      <c r="E378" s="662" t="s">
        <v>8262</v>
      </c>
      <c r="F378" s="665">
        <v>259</v>
      </c>
      <c r="G378" s="665">
        <v>0</v>
      </c>
      <c r="H378" s="665"/>
      <c r="I378" s="665">
        <v>0</v>
      </c>
      <c r="J378" s="665">
        <v>316</v>
      </c>
      <c r="K378" s="665">
        <v>0</v>
      </c>
      <c r="L378" s="665"/>
      <c r="M378" s="665">
        <v>0</v>
      </c>
      <c r="N378" s="665">
        <v>348</v>
      </c>
      <c r="O378" s="665">
        <v>0</v>
      </c>
      <c r="P378" s="678"/>
      <c r="Q378" s="666">
        <v>0</v>
      </c>
    </row>
    <row r="379" spans="1:17" ht="14.4" customHeight="1" x14ac:dyDescent="0.3">
      <c r="A379" s="661" t="s">
        <v>574</v>
      </c>
      <c r="B379" s="662" t="s">
        <v>7897</v>
      </c>
      <c r="C379" s="662" t="s">
        <v>7663</v>
      </c>
      <c r="D379" s="662" t="s">
        <v>8263</v>
      </c>
      <c r="E379" s="662" t="s">
        <v>8264</v>
      </c>
      <c r="F379" s="665">
        <v>17</v>
      </c>
      <c r="G379" s="665">
        <v>0</v>
      </c>
      <c r="H379" s="665"/>
      <c r="I379" s="665">
        <v>0</v>
      </c>
      <c r="J379" s="665">
        <v>13</v>
      </c>
      <c r="K379" s="665">
        <v>0</v>
      </c>
      <c r="L379" s="665"/>
      <c r="M379" s="665">
        <v>0</v>
      </c>
      <c r="N379" s="665">
        <v>13</v>
      </c>
      <c r="O379" s="665">
        <v>0</v>
      </c>
      <c r="P379" s="678"/>
      <c r="Q379" s="666">
        <v>0</v>
      </c>
    </row>
    <row r="380" spans="1:17" ht="14.4" customHeight="1" x14ac:dyDescent="0.3">
      <c r="A380" s="661" t="s">
        <v>574</v>
      </c>
      <c r="B380" s="662" t="s">
        <v>7897</v>
      </c>
      <c r="C380" s="662" t="s">
        <v>7663</v>
      </c>
      <c r="D380" s="662" t="s">
        <v>8265</v>
      </c>
      <c r="E380" s="662" t="s">
        <v>8266</v>
      </c>
      <c r="F380" s="665">
        <v>1</v>
      </c>
      <c r="G380" s="665">
        <v>0</v>
      </c>
      <c r="H380" s="665"/>
      <c r="I380" s="665">
        <v>0</v>
      </c>
      <c r="J380" s="665">
        <v>24</v>
      </c>
      <c r="K380" s="665">
        <v>0</v>
      </c>
      <c r="L380" s="665"/>
      <c r="M380" s="665">
        <v>0</v>
      </c>
      <c r="N380" s="665">
        <v>35</v>
      </c>
      <c r="O380" s="665">
        <v>0</v>
      </c>
      <c r="P380" s="678"/>
      <c r="Q380" s="666">
        <v>0</v>
      </c>
    </row>
    <row r="381" spans="1:17" ht="14.4" customHeight="1" x14ac:dyDescent="0.3">
      <c r="A381" s="661" t="s">
        <v>574</v>
      </c>
      <c r="B381" s="662" t="s">
        <v>7897</v>
      </c>
      <c r="C381" s="662" t="s">
        <v>7663</v>
      </c>
      <c r="D381" s="662" t="s">
        <v>8267</v>
      </c>
      <c r="E381" s="662" t="s">
        <v>8268</v>
      </c>
      <c r="F381" s="665">
        <v>17</v>
      </c>
      <c r="G381" s="665">
        <v>0</v>
      </c>
      <c r="H381" s="665"/>
      <c r="I381" s="665">
        <v>0</v>
      </c>
      <c r="J381" s="665">
        <v>14</v>
      </c>
      <c r="K381" s="665">
        <v>0</v>
      </c>
      <c r="L381" s="665"/>
      <c r="M381" s="665">
        <v>0</v>
      </c>
      <c r="N381" s="665">
        <v>12</v>
      </c>
      <c r="O381" s="665">
        <v>0</v>
      </c>
      <c r="P381" s="678"/>
      <c r="Q381" s="666">
        <v>0</v>
      </c>
    </row>
    <row r="382" spans="1:17" ht="14.4" customHeight="1" x14ac:dyDescent="0.3">
      <c r="A382" s="661" t="s">
        <v>574</v>
      </c>
      <c r="B382" s="662" t="s">
        <v>7897</v>
      </c>
      <c r="C382" s="662" t="s">
        <v>7663</v>
      </c>
      <c r="D382" s="662" t="s">
        <v>8269</v>
      </c>
      <c r="E382" s="662" t="s">
        <v>8270</v>
      </c>
      <c r="F382" s="665">
        <v>21</v>
      </c>
      <c r="G382" s="665">
        <v>0</v>
      </c>
      <c r="H382" s="665"/>
      <c r="I382" s="665">
        <v>0</v>
      </c>
      <c r="J382" s="665">
        <v>20</v>
      </c>
      <c r="K382" s="665">
        <v>0</v>
      </c>
      <c r="L382" s="665"/>
      <c r="M382" s="665">
        <v>0</v>
      </c>
      <c r="N382" s="665">
        <v>21</v>
      </c>
      <c r="O382" s="665">
        <v>0</v>
      </c>
      <c r="P382" s="678"/>
      <c r="Q382" s="666">
        <v>0</v>
      </c>
    </row>
    <row r="383" spans="1:17" ht="14.4" customHeight="1" x14ac:dyDescent="0.3">
      <c r="A383" s="661" t="s">
        <v>574</v>
      </c>
      <c r="B383" s="662" t="s">
        <v>7897</v>
      </c>
      <c r="C383" s="662" t="s">
        <v>7663</v>
      </c>
      <c r="D383" s="662" t="s">
        <v>8271</v>
      </c>
      <c r="E383" s="662" t="s">
        <v>8272</v>
      </c>
      <c r="F383" s="665">
        <v>293</v>
      </c>
      <c r="G383" s="665">
        <v>0</v>
      </c>
      <c r="H383" s="665"/>
      <c r="I383" s="665">
        <v>0</v>
      </c>
      <c r="J383" s="665">
        <v>384</v>
      </c>
      <c r="K383" s="665">
        <v>0</v>
      </c>
      <c r="L383" s="665"/>
      <c r="M383" s="665">
        <v>0</v>
      </c>
      <c r="N383" s="665">
        <v>416</v>
      </c>
      <c r="O383" s="665">
        <v>0</v>
      </c>
      <c r="P383" s="678"/>
      <c r="Q383" s="666">
        <v>0</v>
      </c>
    </row>
    <row r="384" spans="1:17" ht="14.4" customHeight="1" x14ac:dyDescent="0.3">
      <c r="A384" s="661" t="s">
        <v>574</v>
      </c>
      <c r="B384" s="662" t="s">
        <v>7897</v>
      </c>
      <c r="C384" s="662" t="s">
        <v>7663</v>
      </c>
      <c r="D384" s="662" t="s">
        <v>8273</v>
      </c>
      <c r="E384" s="662" t="s">
        <v>8274</v>
      </c>
      <c r="F384" s="665">
        <v>149</v>
      </c>
      <c r="G384" s="665">
        <v>0</v>
      </c>
      <c r="H384" s="665"/>
      <c r="I384" s="665">
        <v>0</v>
      </c>
      <c r="J384" s="665">
        <v>160</v>
      </c>
      <c r="K384" s="665">
        <v>0</v>
      </c>
      <c r="L384" s="665"/>
      <c r="M384" s="665">
        <v>0</v>
      </c>
      <c r="N384" s="665">
        <v>139</v>
      </c>
      <c r="O384" s="665">
        <v>0</v>
      </c>
      <c r="P384" s="678"/>
      <c r="Q384" s="666">
        <v>0</v>
      </c>
    </row>
    <row r="385" spans="1:17" ht="14.4" customHeight="1" x14ac:dyDescent="0.3">
      <c r="A385" s="661" t="s">
        <v>574</v>
      </c>
      <c r="B385" s="662" t="s">
        <v>7897</v>
      </c>
      <c r="C385" s="662" t="s">
        <v>7663</v>
      </c>
      <c r="D385" s="662" t="s">
        <v>8275</v>
      </c>
      <c r="E385" s="662" t="s">
        <v>8276</v>
      </c>
      <c r="F385" s="665">
        <v>3</v>
      </c>
      <c r="G385" s="665">
        <v>0</v>
      </c>
      <c r="H385" s="665"/>
      <c r="I385" s="665">
        <v>0</v>
      </c>
      <c r="J385" s="665">
        <v>3</v>
      </c>
      <c r="K385" s="665">
        <v>0</v>
      </c>
      <c r="L385" s="665"/>
      <c r="M385" s="665">
        <v>0</v>
      </c>
      <c r="N385" s="665">
        <v>3</v>
      </c>
      <c r="O385" s="665">
        <v>0</v>
      </c>
      <c r="P385" s="678"/>
      <c r="Q385" s="666">
        <v>0</v>
      </c>
    </row>
    <row r="386" spans="1:17" ht="14.4" customHeight="1" x14ac:dyDescent="0.3">
      <c r="A386" s="661" t="s">
        <v>574</v>
      </c>
      <c r="B386" s="662" t="s">
        <v>7897</v>
      </c>
      <c r="C386" s="662" t="s">
        <v>7663</v>
      </c>
      <c r="D386" s="662" t="s">
        <v>8277</v>
      </c>
      <c r="E386" s="662" t="s">
        <v>8278</v>
      </c>
      <c r="F386" s="665">
        <v>16</v>
      </c>
      <c r="G386" s="665">
        <v>0</v>
      </c>
      <c r="H386" s="665"/>
      <c r="I386" s="665">
        <v>0</v>
      </c>
      <c r="J386" s="665">
        <v>26</v>
      </c>
      <c r="K386" s="665">
        <v>0</v>
      </c>
      <c r="L386" s="665"/>
      <c r="M386" s="665">
        <v>0</v>
      </c>
      <c r="N386" s="665">
        <v>29</v>
      </c>
      <c r="O386" s="665">
        <v>0</v>
      </c>
      <c r="P386" s="678"/>
      <c r="Q386" s="666">
        <v>0</v>
      </c>
    </row>
    <row r="387" spans="1:17" ht="14.4" customHeight="1" x14ac:dyDescent="0.3">
      <c r="A387" s="661" t="s">
        <v>574</v>
      </c>
      <c r="B387" s="662" t="s">
        <v>7897</v>
      </c>
      <c r="C387" s="662" t="s">
        <v>7663</v>
      </c>
      <c r="D387" s="662" t="s">
        <v>8279</v>
      </c>
      <c r="E387" s="662" t="s">
        <v>8280</v>
      </c>
      <c r="F387" s="665">
        <v>4</v>
      </c>
      <c r="G387" s="665">
        <v>0</v>
      </c>
      <c r="H387" s="665"/>
      <c r="I387" s="665">
        <v>0</v>
      </c>
      <c r="J387" s="665">
        <v>15</v>
      </c>
      <c r="K387" s="665">
        <v>0</v>
      </c>
      <c r="L387" s="665"/>
      <c r="M387" s="665">
        <v>0</v>
      </c>
      <c r="N387" s="665">
        <v>20</v>
      </c>
      <c r="O387" s="665">
        <v>0</v>
      </c>
      <c r="P387" s="678"/>
      <c r="Q387" s="666">
        <v>0</v>
      </c>
    </row>
    <row r="388" spans="1:17" ht="14.4" customHeight="1" x14ac:dyDescent="0.3">
      <c r="A388" s="661" t="s">
        <v>574</v>
      </c>
      <c r="B388" s="662" t="s">
        <v>7897</v>
      </c>
      <c r="C388" s="662" t="s">
        <v>7663</v>
      </c>
      <c r="D388" s="662" t="s">
        <v>8281</v>
      </c>
      <c r="E388" s="662" t="s">
        <v>8282</v>
      </c>
      <c r="F388" s="665">
        <v>21</v>
      </c>
      <c r="G388" s="665">
        <v>0</v>
      </c>
      <c r="H388" s="665"/>
      <c r="I388" s="665">
        <v>0</v>
      </c>
      <c r="J388" s="665">
        <v>11</v>
      </c>
      <c r="K388" s="665">
        <v>0</v>
      </c>
      <c r="L388" s="665"/>
      <c r="M388" s="665">
        <v>0</v>
      </c>
      <c r="N388" s="665">
        <v>9</v>
      </c>
      <c r="O388" s="665">
        <v>0</v>
      </c>
      <c r="P388" s="678"/>
      <c r="Q388" s="666">
        <v>0</v>
      </c>
    </row>
    <row r="389" spans="1:17" ht="14.4" customHeight="1" x14ac:dyDescent="0.3">
      <c r="A389" s="661" t="s">
        <v>574</v>
      </c>
      <c r="B389" s="662" t="s">
        <v>7897</v>
      </c>
      <c r="C389" s="662" t="s">
        <v>7663</v>
      </c>
      <c r="D389" s="662" t="s">
        <v>8283</v>
      </c>
      <c r="E389" s="662" t="s">
        <v>8284</v>
      </c>
      <c r="F389" s="665">
        <v>96</v>
      </c>
      <c r="G389" s="665">
        <v>0</v>
      </c>
      <c r="H389" s="665"/>
      <c r="I389" s="665">
        <v>0</v>
      </c>
      <c r="J389" s="665">
        <v>112</v>
      </c>
      <c r="K389" s="665">
        <v>0</v>
      </c>
      <c r="L389" s="665"/>
      <c r="M389" s="665">
        <v>0</v>
      </c>
      <c r="N389" s="665">
        <v>86</v>
      </c>
      <c r="O389" s="665">
        <v>0</v>
      </c>
      <c r="P389" s="678"/>
      <c r="Q389" s="666">
        <v>0</v>
      </c>
    </row>
    <row r="390" spans="1:17" ht="14.4" customHeight="1" x14ac:dyDescent="0.3">
      <c r="A390" s="661" t="s">
        <v>574</v>
      </c>
      <c r="B390" s="662" t="s">
        <v>7897</v>
      </c>
      <c r="C390" s="662" t="s">
        <v>7663</v>
      </c>
      <c r="D390" s="662" t="s">
        <v>8285</v>
      </c>
      <c r="E390" s="662" t="s">
        <v>8286</v>
      </c>
      <c r="F390" s="665">
        <v>2</v>
      </c>
      <c r="G390" s="665">
        <v>0</v>
      </c>
      <c r="H390" s="665"/>
      <c r="I390" s="665">
        <v>0</v>
      </c>
      <c r="J390" s="665">
        <v>3</v>
      </c>
      <c r="K390" s="665">
        <v>0</v>
      </c>
      <c r="L390" s="665"/>
      <c r="M390" s="665">
        <v>0</v>
      </c>
      <c r="N390" s="665"/>
      <c r="O390" s="665"/>
      <c r="P390" s="678"/>
      <c r="Q390" s="666"/>
    </row>
    <row r="391" spans="1:17" ht="14.4" customHeight="1" x14ac:dyDescent="0.3">
      <c r="A391" s="661" t="s">
        <v>574</v>
      </c>
      <c r="B391" s="662" t="s">
        <v>7897</v>
      </c>
      <c r="C391" s="662" t="s">
        <v>7663</v>
      </c>
      <c r="D391" s="662" t="s">
        <v>8287</v>
      </c>
      <c r="E391" s="662" t="s">
        <v>8288</v>
      </c>
      <c r="F391" s="665"/>
      <c r="G391" s="665"/>
      <c r="H391" s="665"/>
      <c r="I391" s="665"/>
      <c r="J391" s="665">
        <v>5</v>
      </c>
      <c r="K391" s="665">
        <v>0</v>
      </c>
      <c r="L391" s="665"/>
      <c r="M391" s="665">
        <v>0</v>
      </c>
      <c r="N391" s="665">
        <v>3</v>
      </c>
      <c r="O391" s="665">
        <v>0</v>
      </c>
      <c r="P391" s="678"/>
      <c r="Q391" s="666">
        <v>0</v>
      </c>
    </row>
    <row r="392" spans="1:17" ht="14.4" customHeight="1" x14ac:dyDescent="0.3">
      <c r="A392" s="661" t="s">
        <v>574</v>
      </c>
      <c r="B392" s="662" t="s">
        <v>7897</v>
      </c>
      <c r="C392" s="662" t="s">
        <v>7663</v>
      </c>
      <c r="D392" s="662" t="s">
        <v>7824</v>
      </c>
      <c r="E392" s="662" t="s">
        <v>7825</v>
      </c>
      <c r="F392" s="665">
        <v>1</v>
      </c>
      <c r="G392" s="665">
        <v>0</v>
      </c>
      <c r="H392" s="665"/>
      <c r="I392" s="665">
        <v>0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574</v>
      </c>
      <c r="B393" s="662" t="s">
        <v>7897</v>
      </c>
      <c r="C393" s="662" t="s">
        <v>7663</v>
      </c>
      <c r="D393" s="662" t="s">
        <v>8289</v>
      </c>
      <c r="E393" s="662" t="s">
        <v>8290</v>
      </c>
      <c r="F393" s="665"/>
      <c r="G393" s="665"/>
      <c r="H393" s="665"/>
      <c r="I393" s="665"/>
      <c r="J393" s="665"/>
      <c r="K393" s="665"/>
      <c r="L393" s="665"/>
      <c r="M393" s="665"/>
      <c r="N393" s="665">
        <v>0</v>
      </c>
      <c r="O393" s="665">
        <v>0</v>
      </c>
      <c r="P393" s="678"/>
      <c r="Q393" s="666"/>
    </row>
    <row r="394" spans="1:17" ht="14.4" customHeight="1" x14ac:dyDescent="0.3">
      <c r="A394" s="661" t="s">
        <v>574</v>
      </c>
      <c r="B394" s="662" t="s">
        <v>7897</v>
      </c>
      <c r="C394" s="662" t="s">
        <v>7663</v>
      </c>
      <c r="D394" s="662" t="s">
        <v>8291</v>
      </c>
      <c r="E394" s="662" t="s">
        <v>8292</v>
      </c>
      <c r="F394" s="665">
        <v>3</v>
      </c>
      <c r="G394" s="665">
        <v>0</v>
      </c>
      <c r="H394" s="665"/>
      <c r="I394" s="665">
        <v>0</v>
      </c>
      <c r="J394" s="665"/>
      <c r="K394" s="665"/>
      <c r="L394" s="665"/>
      <c r="M394" s="665"/>
      <c r="N394" s="665">
        <v>1</v>
      </c>
      <c r="O394" s="665">
        <v>0</v>
      </c>
      <c r="P394" s="678"/>
      <c r="Q394" s="666">
        <v>0</v>
      </c>
    </row>
    <row r="395" spans="1:17" ht="14.4" customHeight="1" x14ac:dyDescent="0.3">
      <c r="A395" s="661" t="s">
        <v>574</v>
      </c>
      <c r="B395" s="662" t="s">
        <v>7897</v>
      </c>
      <c r="C395" s="662" t="s">
        <v>7663</v>
      </c>
      <c r="D395" s="662" t="s">
        <v>8293</v>
      </c>
      <c r="E395" s="662" t="s">
        <v>8294</v>
      </c>
      <c r="F395" s="665">
        <v>3</v>
      </c>
      <c r="G395" s="665">
        <v>0</v>
      </c>
      <c r="H395" s="665"/>
      <c r="I395" s="665">
        <v>0</v>
      </c>
      <c r="J395" s="665">
        <v>1</v>
      </c>
      <c r="K395" s="665">
        <v>0</v>
      </c>
      <c r="L395" s="665"/>
      <c r="M395" s="665">
        <v>0</v>
      </c>
      <c r="N395" s="665">
        <v>3</v>
      </c>
      <c r="O395" s="665">
        <v>0</v>
      </c>
      <c r="P395" s="678"/>
      <c r="Q395" s="666">
        <v>0</v>
      </c>
    </row>
    <row r="396" spans="1:17" ht="14.4" customHeight="1" x14ac:dyDescent="0.3">
      <c r="A396" s="661" t="s">
        <v>574</v>
      </c>
      <c r="B396" s="662" t="s">
        <v>7897</v>
      </c>
      <c r="C396" s="662" t="s">
        <v>7663</v>
      </c>
      <c r="D396" s="662" t="s">
        <v>8295</v>
      </c>
      <c r="E396" s="662" t="s">
        <v>8296</v>
      </c>
      <c r="F396" s="665">
        <v>2</v>
      </c>
      <c r="G396" s="665">
        <v>0</v>
      </c>
      <c r="H396" s="665"/>
      <c r="I396" s="665">
        <v>0</v>
      </c>
      <c r="J396" s="665">
        <v>4</v>
      </c>
      <c r="K396" s="665">
        <v>0</v>
      </c>
      <c r="L396" s="665"/>
      <c r="M396" s="665">
        <v>0</v>
      </c>
      <c r="N396" s="665">
        <v>10</v>
      </c>
      <c r="O396" s="665">
        <v>0</v>
      </c>
      <c r="P396" s="678"/>
      <c r="Q396" s="666">
        <v>0</v>
      </c>
    </row>
    <row r="397" spans="1:17" ht="14.4" customHeight="1" x14ac:dyDescent="0.3">
      <c r="A397" s="661" t="s">
        <v>574</v>
      </c>
      <c r="B397" s="662" t="s">
        <v>7897</v>
      </c>
      <c r="C397" s="662" t="s">
        <v>7663</v>
      </c>
      <c r="D397" s="662" t="s">
        <v>8297</v>
      </c>
      <c r="E397" s="662" t="s">
        <v>8298</v>
      </c>
      <c r="F397" s="665">
        <v>1</v>
      </c>
      <c r="G397" s="665">
        <v>0</v>
      </c>
      <c r="H397" s="665"/>
      <c r="I397" s="665">
        <v>0</v>
      </c>
      <c r="J397" s="665">
        <v>1</v>
      </c>
      <c r="K397" s="665">
        <v>0</v>
      </c>
      <c r="L397" s="665"/>
      <c r="M397" s="665">
        <v>0</v>
      </c>
      <c r="N397" s="665">
        <v>5</v>
      </c>
      <c r="O397" s="665">
        <v>0</v>
      </c>
      <c r="P397" s="678"/>
      <c r="Q397" s="666">
        <v>0</v>
      </c>
    </row>
    <row r="398" spans="1:17" ht="14.4" customHeight="1" x14ac:dyDescent="0.3">
      <c r="A398" s="661" t="s">
        <v>574</v>
      </c>
      <c r="B398" s="662" t="s">
        <v>7897</v>
      </c>
      <c r="C398" s="662" t="s">
        <v>7663</v>
      </c>
      <c r="D398" s="662" t="s">
        <v>8299</v>
      </c>
      <c r="E398" s="662" t="s">
        <v>8300</v>
      </c>
      <c r="F398" s="665">
        <v>1</v>
      </c>
      <c r="G398" s="665">
        <v>0</v>
      </c>
      <c r="H398" s="665"/>
      <c r="I398" s="665">
        <v>0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574</v>
      </c>
      <c r="B399" s="662" t="s">
        <v>7897</v>
      </c>
      <c r="C399" s="662" t="s">
        <v>7663</v>
      </c>
      <c r="D399" s="662" t="s">
        <v>8301</v>
      </c>
      <c r="E399" s="662" t="s">
        <v>8302</v>
      </c>
      <c r="F399" s="665">
        <v>9</v>
      </c>
      <c r="G399" s="665">
        <v>0</v>
      </c>
      <c r="H399" s="665"/>
      <c r="I399" s="665">
        <v>0</v>
      </c>
      <c r="J399" s="665">
        <v>10</v>
      </c>
      <c r="K399" s="665">
        <v>0</v>
      </c>
      <c r="L399" s="665"/>
      <c r="M399" s="665">
        <v>0</v>
      </c>
      <c r="N399" s="665">
        <v>4</v>
      </c>
      <c r="O399" s="665">
        <v>0</v>
      </c>
      <c r="P399" s="678"/>
      <c r="Q399" s="666">
        <v>0</v>
      </c>
    </row>
    <row r="400" spans="1:17" ht="14.4" customHeight="1" x14ac:dyDescent="0.3">
      <c r="A400" s="661" t="s">
        <v>574</v>
      </c>
      <c r="B400" s="662" t="s">
        <v>7897</v>
      </c>
      <c r="C400" s="662" t="s">
        <v>7663</v>
      </c>
      <c r="D400" s="662" t="s">
        <v>8303</v>
      </c>
      <c r="E400" s="662" t="s">
        <v>8304</v>
      </c>
      <c r="F400" s="665">
        <v>2</v>
      </c>
      <c r="G400" s="665">
        <v>0</v>
      </c>
      <c r="H400" s="665"/>
      <c r="I400" s="665">
        <v>0</v>
      </c>
      <c r="J400" s="665"/>
      <c r="K400" s="665"/>
      <c r="L400" s="665"/>
      <c r="M400" s="665"/>
      <c r="N400" s="665">
        <v>4</v>
      </c>
      <c r="O400" s="665">
        <v>0</v>
      </c>
      <c r="P400" s="678"/>
      <c r="Q400" s="666">
        <v>0</v>
      </c>
    </row>
    <row r="401" spans="1:17" ht="14.4" customHeight="1" x14ac:dyDescent="0.3">
      <c r="A401" s="661" t="s">
        <v>574</v>
      </c>
      <c r="B401" s="662" t="s">
        <v>7897</v>
      </c>
      <c r="C401" s="662" t="s">
        <v>7663</v>
      </c>
      <c r="D401" s="662" t="s">
        <v>8305</v>
      </c>
      <c r="E401" s="662" t="s">
        <v>8306</v>
      </c>
      <c r="F401" s="665">
        <v>1</v>
      </c>
      <c r="G401" s="665">
        <v>0</v>
      </c>
      <c r="H401" s="665"/>
      <c r="I401" s="665">
        <v>0</v>
      </c>
      <c r="J401" s="665"/>
      <c r="K401" s="665"/>
      <c r="L401" s="665"/>
      <c r="M401" s="665"/>
      <c r="N401" s="665">
        <v>1</v>
      </c>
      <c r="O401" s="665">
        <v>0</v>
      </c>
      <c r="P401" s="678"/>
      <c r="Q401" s="666">
        <v>0</v>
      </c>
    </row>
    <row r="402" spans="1:17" ht="14.4" customHeight="1" x14ac:dyDescent="0.3">
      <c r="A402" s="661" t="s">
        <v>574</v>
      </c>
      <c r="B402" s="662" t="s">
        <v>7897</v>
      </c>
      <c r="C402" s="662" t="s">
        <v>7663</v>
      </c>
      <c r="D402" s="662" t="s">
        <v>8307</v>
      </c>
      <c r="E402" s="662" t="s">
        <v>8308</v>
      </c>
      <c r="F402" s="665">
        <v>3</v>
      </c>
      <c r="G402" s="665">
        <v>0</v>
      </c>
      <c r="H402" s="665"/>
      <c r="I402" s="665">
        <v>0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574</v>
      </c>
      <c r="B403" s="662" t="s">
        <v>7897</v>
      </c>
      <c r="C403" s="662" t="s">
        <v>7663</v>
      </c>
      <c r="D403" s="662" t="s">
        <v>8309</v>
      </c>
      <c r="E403" s="662" t="s">
        <v>8310</v>
      </c>
      <c r="F403" s="665">
        <v>2</v>
      </c>
      <c r="G403" s="665">
        <v>0</v>
      </c>
      <c r="H403" s="665"/>
      <c r="I403" s="665">
        <v>0</v>
      </c>
      <c r="J403" s="665">
        <v>1</v>
      </c>
      <c r="K403" s="665">
        <v>0</v>
      </c>
      <c r="L403" s="665"/>
      <c r="M403" s="665">
        <v>0</v>
      </c>
      <c r="N403" s="665">
        <v>2</v>
      </c>
      <c r="O403" s="665">
        <v>0</v>
      </c>
      <c r="P403" s="678"/>
      <c r="Q403" s="666">
        <v>0</v>
      </c>
    </row>
    <row r="404" spans="1:17" ht="14.4" customHeight="1" x14ac:dyDescent="0.3">
      <c r="A404" s="661" t="s">
        <v>574</v>
      </c>
      <c r="B404" s="662" t="s">
        <v>7897</v>
      </c>
      <c r="C404" s="662" t="s">
        <v>7663</v>
      </c>
      <c r="D404" s="662" t="s">
        <v>8311</v>
      </c>
      <c r="E404" s="662" t="s">
        <v>8312</v>
      </c>
      <c r="F404" s="665">
        <v>1</v>
      </c>
      <c r="G404" s="665">
        <v>0</v>
      </c>
      <c r="H404" s="665"/>
      <c r="I404" s="665">
        <v>0</v>
      </c>
      <c r="J404" s="665">
        <v>1</v>
      </c>
      <c r="K404" s="665">
        <v>0</v>
      </c>
      <c r="L404" s="665"/>
      <c r="M404" s="665">
        <v>0</v>
      </c>
      <c r="N404" s="665"/>
      <c r="O404" s="665"/>
      <c r="P404" s="678"/>
      <c r="Q404" s="666"/>
    </row>
    <row r="405" spans="1:17" ht="14.4" customHeight="1" x14ac:dyDescent="0.3">
      <c r="A405" s="661" t="s">
        <v>574</v>
      </c>
      <c r="B405" s="662" t="s">
        <v>7897</v>
      </c>
      <c r="C405" s="662" t="s">
        <v>7663</v>
      </c>
      <c r="D405" s="662" t="s">
        <v>8313</v>
      </c>
      <c r="E405" s="662" t="s">
        <v>8314</v>
      </c>
      <c r="F405" s="665">
        <v>2</v>
      </c>
      <c r="G405" s="665">
        <v>0</v>
      </c>
      <c r="H405" s="665"/>
      <c r="I405" s="665">
        <v>0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574</v>
      </c>
      <c r="B406" s="662" t="s">
        <v>7897</v>
      </c>
      <c r="C406" s="662" t="s">
        <v>7663</v>
      </c>
      <c r="D406" s="662" t="s">
        <v>8315</v>
      </c>
      <c r="E406" s="662" t="s">
        <v>8316</v>
      </c>
      <c r="F406" s="665">
        <v>101</v>
      </c>
      <c r="G406" s="665">
        <v>0</v>
      </c>
      <c r="H406" s="665"/>
      <c r="I406" s="665">
        <v>0</v>
      </c>
      <c r="J406" s="665">
        <v>79</v>
      </c>
      <c r="K406" s="665">
        <v>0</v>
      </c>
      <c r="L406" s="665"/>
      <c r="M406" s="665">
        <v>0</v>
      </c>
      <c r="N406" s="665">
        <v>70</v>
      </c>
      <c r="O406" s="665">
        <v>0</v>
      </c>
      <c r="P406" s="678"/>
      <c r="Q406" s="666">
        <v>0</v>
      </c>
    </row>
    <row r="407" spans="1:17" ht="14.4" customHeight="1" x14ac:dyDescent="0.3">
      <c r="A407" s="661" t="s">
        <v>574</v>
      </c>
      <c r="B407" s="662" t="s">
        <v>7897</v>
      </c>
      <c r="C407" s="662" t="s">
        <v>7663</v>
      </c>
      <c r="D407" s="662" t="s">
        <v>8317</v>
      </c>
      <c r="E407" s="662" t="s">
        <v>8318</v>
      </c>
      <c r="F407" s="665">
        <v>2</v>
      </c>
      <c r="G407" s="665">
        <v>0</v>
      </c>
      <c r="H407" s="665"/>
      <c r="I407" s="665">
        <v>0</v>
      </c>
      <c r="J407" s="665">
        <v>2</v>
      </c>
      <c r="K407" s="665">
        <v>0</v>
      </c>
      <c r="L407" s="665"/>
      <c r="M407" s="665">
        <v>0</v>
      </c>
      <c r="N407" s="665"/>
      <c r="O407" s="665"/>
      <c r="P407" s="678"/>
      <c r="Q407" s="666"/>
    </row>
    <row r="408" spans="1:17" ht="14.4" customHeight="1" x14ac:dyDescent="0.3">
      <c r="A408" s="661" t="s">
        <v>574</v>
      </c>
      <c r="B408" s="662" t="s">
        <v>7897</v>
      </c>
      <c r="C408" s="662" t="s">
        <v>7663</v>
      </c>
      <c r="D408" s="662" t="s">
        <v>8319</v>
      </c>
      <c r="E408" s="662" t="s">
        <v>8320</v>
      </c>
      <c r="F408" s="665">
        <v>1</v>
      </c>
      <c r="G408" s="665">
        <v>0</v>
      </c>
      <c r="H408" s="665"/>
      <c r="I408" s="665">
        <v>0</v>
      </c>
      <c r="J408" s="665"/>
      <c r="K408" s="665"/>
      <c r="L408" s="665"/>
      <c r="M408" s="665"/>
      <c r="N408" s="665">
        <v>1</v>
      </c>
      <c r="O408" s="665">
        <v>0</v>
      </c>
      <c r="P408" s="678"/>
      <c r="Q408" s="666">
        <v>0</v>
      </c>
    </row>
    <row r="409" spans="1:17" ht="14.4" customHeight="1" x14ac:dyDescent="0.3">
      <c r="A409" s="661" t="s">
        <v>574</v>
      </c>
      <c r="B409" s="662" t="s">
        <v>7897</v>
      </c>
      <c r="C409" s="662" t="s">
        <v>7663</v>
      </c>
      <c r="D409" s="662" t="s">
        <v>8321</v>
      </c>
      <c r="E409" s="662" t="s">
        <v>8322</v>
      </c>
      <c r="F409" s="665">
        <v>2</v>
      </c>
      <c r="G409" s="665">
        <v>0</v>
      </c>
      <c r="H409" s="665"/>
      <c r="I409" s="665">
        <v>0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574</v>
      </c>
      <c r="B410" s="662" t="s">
        <v>7897</v>
      </c>
      <c r="C410" s="662" t="s">
        <v>7663</v>
      </c>
      <c r="D410" s="662" t="s">
        <v>8323</v>
      </c>
      <c r="E410" s="662" t="s">
        <v>8324</v>
      </c>
      <c r="F410" s="665">
        <v>2</v>
      </c>
      <c r="G410" s="665">
        <v>0</v>
      </c>
      <c r="H410" s="665"/>
      <c r="I410" s="665">
        <v>0</v>
      </c>
      <c r="J410" s="665">
        <v>1</v>
      </c>
      <c r="K410" s="665">
        <v>0</v>
      </c>
      <c r="L410" s="665"/>
      <c r="M410" s="665">
        <v>0</v>
      </c>
      <c r="N410" s="665">
        <v>1</v>
      </c>
      <c r="O410" s="665">
        <v>0</v>
      </c>
      <c r="P410" s="678"/>
      <c r="Q410" s="666">
        <v>0</v>
      </c>
    </row>
    <row r="411" spans="1:17" ht="14.4" customHeight="1" x14ac:dyDescent="0.3">
      <c r="A411" s="661" t="s">
        <v>574</v>
      </c>
      <c r="B411" s="662" t="s">
        <v>7897</v>
      </c>
      <c r="C411" s="662" t="s">
        <v>7663</v>
      </c>
      <c r="D411" s="662" t="s">
        <v>8325</v>
      </c>
      <c r="E411" s="662" t="s">
        <v>8308</v>
      </c>
      <c r="F411" s="665">
        <v>1</v>
      </c>
      <c r="G411" s="665">
        <v>0</v>
      </c>
      <c r="H411" s="665"/>
      <c r="I411" s="665">
        <v>0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574</v>
      </c>
      <c r="B412" s="662" t="s">
        <v>7897</v>
      </c>
      <c r="C412" s="662" t="s">
        <v>7663</v>
      </c>
      <c r="D412" s="662" t="s">
        <v>8326</v>
      </c>
      <c r="E412" s="662" t="s">
        <v>8327</v>
      </c>
      <c r="F412" s="665">
        <v>1</v>
      </c>
      <c r="G412" s="665">
        <v>0</v>
      </c>
      <c r="H412" s="665"/>
      <c r="I412" s="665">
        <v>0</v>
      </c>
      <c r="J412" s="665">
        <v>4</v>
      </c>
      <c r="K412" s="665">
        <v>0</v>
      </c>
      <c r="L412" s="665"/>
      <c r="M412" s="665">
        <v>0</v>
      </c>
      <c r="N412" s="665"/>
      <c r="O412" s="665"/>
      <c r="P412" s="678"/>
      <c r="Q412" s="666"/>
    </row>
    <row r="413" spans="1:17" ht="14.4" customHeight="1" x14ac:dyDescent="0.3">
      <c r="A413" s="661" t="s">
        <v>574</v>
      </c>
      <c r="B413" s="662" t="s">
        <v>7897</v>
      </c>
      <c r="C413" s="662" t="s">
        <v>7663</v>
      </c>
      <c r="D413" s="662" t="s">
        <v>8328</v>
      </c>
      <c r="E413" s="662" t="s">
        <v>8329</v>
      </c>
      <c r="F413" s="665">
        <v>1</v>
      </c>
      <c r="G413" s="665">
        <v>0</v>
      </c>
      <c r="H413" s="665"/>
      <c r="I413" s="665">
        <v>0</v>
      </c>
      <c r="J413" s="665"/>
      <c r="K413" s="665"/>
      <c r="L413" s="665"/>
      <c r="M413" s="665"/>
      <c r="N413" s="665">
        <v>2</v>
      </c>
      <c r="O413" s="665">
        <v>0</v>
      </c>
      <c r="P413" s="678"/>
      <c r="Q413" s="666">
        <v>0</v>
      </c>
    </row>
    <row r="414" spans="1:17" ht="14.4" customHeight="1" x14ac:dyDescent="0.3">
      <c r="A414" s="661" t="s">
        <v>574</v>
      </c>
      <c r="B414" s="662" t="s">
        <v>7897</v>
      </c>
      <c r="C414" s="662" t="s">
        <v>7663</v>
      </c>
      <c r="D414" s="662" t="s">
        <v>8330</v>
      </c>
      <c r="E414" s="662" t="s">
        <v>8331</v>
      </c>
      <c r="F414" s="665">
        <v>4</v>
      </c>
      <c r="G414" s="665">
        <v>0</v>
      </c>
      <c r="H414" s="665"/>
      <c r="I414" s="665">
        <v>0</v>
      </c>
      <c r="J414" s="665">
        <v>2</v>
      </c>
      <c r="K414" s="665">
        <v>0</v>
      </c>
      <c r="L414" s="665"/>
      <c r="M414" s="665">
        <v>0</v>
      </c>
      <c r="N414" s="665">
        <v>2</v>
      </c>
      <c r="O414" s="665">
        <v>0</v>
      </c>
      <c r="P414" s="678"/>
      <c r="Q414" s="666">
        <v>0</v>
      </c>
    </row>
    <row r="415" spans="1:17" ht="14.4" customHeight="1" x14ac:dyDescent="0.3">
      <c r="A415" s="661" t="s">
        <v>574</v>
      </c>
      <c r="B415" s="662" t="s">
        <v>7897</v>
      </c>
      <c r="C415" s="662" t="s">
        <v>7663</v>
      </c>
      <c r="D415" s="662" t="s">
        <v>8332</v>
      </c>
      <c r="E415" s="662" t="s">
        <v>8333</v>
      </c>
      <c r="F415" s="665">
        <v>4</v>
      </c>
      <c r="G415" s="665">
        <v>0</v>
      </c>
      <c r="H415" s="665"/>
      <c r="I415" s="665">
        <v>0</v>
      </c>
      <c r="J415" s="665"/>
      <c r="K415" s="665"/>
      <c r="L415" s="665"/>
      <c r="M415" s="665"/>
      <c r="N415" s="665">
        <v>1</v>
      </c>
      <c r="O415" s="665">
        <v>0</v>
      </c>
      <c r="P415" s="678"/>
      <c r="Q415" s="666">
        <v>0</v>
      </c>
    </row>
    <row r="416" spans="1:17" ht="14.4" customHeight="1" x14ac:dyDescent="0.3">
      <c r="A416" s="661" t="s">
        <v>574</v>
      </c>
      <c r="B416" s="662" t="s">
        <v>7897</v>
      </c>
      <c r="C416" s="662" t="s">
        <v>7663</v>
      </c>
      <c r="D416" s="662" t="s">
        <v>8334</v>
      </c>
      <c r="E416" s="662" t="s">
        <v>8335</v>
      </c>
      <c r="F416" s="665"/>
      <c r="G416" s="665"/>
      <c r="H416" s="665"/>
      <c r="I416" s="665"/>
      <c r="J416" s="665">
        <v>2</v>
      </c>
      <c r="K416" s="665">
        <v>0</v>
      </c>
      <c r="L416" s="665"/>
      <c r="M416" s="665">
        <v>0</v>
      </c>
      <c r="N416" s="665"/>
      <c r="O416" s="665"/>
      <c r="P416" s="678"/>
      <c r="Q416" s="666"/>
    </row>
    <row r="417" spans="1:17" ht="14.4" customHeight="1" x14ac:dyDescent="0.3">
      <c r="A417" s="661" t="s">
        <v>574</v>
      </c>
      <c r="B417" s="662" t="s">
        <v>7897</v>
      </c>
      <c r="C417" s="662" t="s">
        <v>7663</v>
      </c>
      <c r="D417" s="662" t="s">
        <v>8336</v>
      </c>
      <c r="E417" s="662" t="s">
        <v>8337</v>
      </c>
      <c r="F417" s="665"/>
      <c r="G417" s="665"/>
      <c r="H417" s="665"/>
      <c r="I417" s="665"/>
      <c r="J417" s="665">
        <v>3</v>
      </c>
      <c r="K417" s="665">
        <v>0</v>
      </c>
      <c r="L417" s="665"/>
      <c r="M417" s="665">
        <v>0</v>
      </c>
      <c r="N417" s="665">
        <v>1</v>
      </c>
      <c r="O417" s="665">
        <v>0</v>
      </c>
      <c r="P417" s="678"/>
      <c r="Q417" s="666">
        <v>0</v>
      </c>
    </row>
    <row r="418" spans="1:17" ht="14.4" customHeight="1" x14ac:dyDescent="0.3">
      <c r="A418" s="661" t="s">
        <v>574</v>
      </c>
      <c r="B418" s="662" t="s">
        <v>7897</v>
      </c>
      <c r="C418" s="662" t="s">
        <v>7663</v>
      </c>
      <c r="D418" s="662" t="s">
        <v>8338</v>
      </c>
      <c r="E418" s="662" t="s">
        <v>8339</v>
      </c>
      <c r="F418" s="665">
        <v>1041</v>
      </c>
      <c r="G418" s="665">
        <v>85299</v>
      </c>
      <c r="H418" s="665">
        <v>1</v>
      </c>
      <c r="I418" s="665">
        <v>81.939481268011534</v>
      </c>
      <c r="J418" s="665"/>
      <c r="K418" s="665"/>
      <c r="L418" s="665"/>
      <c r="M418" s="665"/>
      <c r="N418" s="665">
        <v>0</v>
      </c>
      <c r="O418" s="665">
        <v>0</v>
      </c>
      <c r="P418" s="678">
        <v>0</v>
      </c>
      <c r="Q418" s="666"/>
    </row>
    <row r="419" spans="1:17" ht="14.4" customHeight="1" x14ac:dyDescent="0.3">
      <c r="A419" s="661" t="s">
        <v>574</v>
      </c>
      <c r="B419" s="662" t="s">
        <v>7897</v>
      </c>
      <c r="C419" s="662" t="s">
        <v>7663</v>
      </c>
      <c r="D419" s="662" t="s">
        <v>8340</v>
      </c>
      <c r="E419" s="662" t="s">
        <v>8341</v>
      </c>
      <c r="F419" s="665">
        <v>56</v>
      </c>
      <c r="G419" s="665">
        <v>1624</v>
      </c>
      <c r="H419" s="665">
        <v>1</v>
      </c>
      <c r="I419" s="665">
        <v>29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574</v>
      </c>
      <c r="B420" s="662" t="s">
        <v>7897</v>
      </c>
      <c r="C420" s="662" t="s">
        <v>7663</v>
      </c>
      <c r="D420" s="662" t="s">
        <v>8342</v>
      </c>
      <c r="E420" s="662" t="s">
        <v>8343</v>
      </c>
      <c r="F420" s="665">
        <v>3</v>
      </c>
      <c r="G420" s="665">
        <v>2109</v>
      </c>
      <c r="H420" s="665">
        <v>1</v>
      </c>
      <c r="I420" s="665">
        <v>703</v>
      </c>
      <c r="J420" s="665">
        <v>3</v>
      </c>
      <c r="K420" s="665">
        <v>2118</v>
      </c>
      <c r="L420" s="665">
        <v>1.004267425320057</v>
      </c>
      <c r="M420" s="665">
        <v>706</v>
      </c>
      <c r="N420" s="665">
        <v>2</v>
      </c>
      <c r="O420" s="665">
        <v>1414</v>
      </c>
      <c r="P420" s="678">
        <v>0.67045993361782841</v>
      </c>
      <c r="Q420" s="666">
        <v>707</v>
      </c>
    </row>
    <row r="421" spans="1:17" ht="14.4" customHeight="1" x14ac:dyDescent="0.3">
      <c r="A421" s="661" t="s">
        <v>574</v>
      </c>
      <c r="B421" s="662" t="s">
        <v>7897</v>
      </c>
      <c r="C421" s="662" t="s">
        <v>7663</v>
      </c>
      <c r="D421" s="662" t="s">
        <v>8344</v>
      </c>
      <c r="E421" s="662" t="s">
        <v>8345</v>
      </c>
      <c r="F421" s="665">
        <v>56</v>
      </c>
      <c r="G421" s="665">
        <v>3976</v>
      </c>
      <c r="H421" s="665">
        <v>1</v>
      </c>
      <c r="I421" s="665">
        <v>71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574</v>
      </c>
      <c r="B422" s="662" t="s">
        <v>7897</v>
      </c>
      <c r="C422" s="662" t="s">
        <v>7663</v>
      </c>
      <c r="D422" s="662" t="s">
        <v>8346</v>
      </c>
      <c r="E422" s="662" t="s">
        <v>8347</v>
      </c>
      <c r="F422" s="665">
        <v>56</v>
      </c>
      <c r="G422" s="665">
        <v>1624</v>
      </c>
      <c r="H422" s="665">
        <v>1</v>
      </c>
      <c r="I422" s="665">
        <v>29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574</v>
      </c>
      <c r="B423" s="662" t="s">
        <v>7897</v>
      </c>
      <c r="C423" s="662" t="s">
        <v>7663</v>
      </c>
      <c r="D423" s="662" t="s">
        <v>7830</v>
      </c>
      <c r="E423" s="662" t="s">
        <v>7831</v>
      </c>
      <c r="F423" s="665">
        <v>576</v>
      </c>
      <c r="G423" s="665">
        <v>0</v>
      </c>
      <c r="H423" s="665"/>
      <c r="I423" s="665">
        <v>0</v>
      </c>
      <c r="J423" s="665">
        <v>656</v>
      </c>
      <c r="K423" s="665">
        <v>0</v>
      </c>
      <c r="L423" s="665"/>
      <c r="M423" s="665">
        <v>0</v>
      </c>
      <c r="N423" s="665">
        <v>670</v>
      </c>
      <c r="O423" s="665">
        <v>0</v>
      </c>
      <c r="P423" s="678"/>
      <c r="Q423" s="666">
        <v>0</v>
      </c>
    </row>
    <row r="424" spans="1:17" ht="14.4" customHeight="1" x14ac:dyDescent="0.3">
      <c r="A424" s="661" t="s">
        <v>574</v>
      </c>
      <c r="B424" s="662" t="s">
        <v>7897</v>
      </c>
      <c r="C424" s="662" t="s">
        <v>7663</v>
      </c>
      <c r="D424" s="662" t="s">
        <v>8348</v>
      </c>
      <c r="E424" s="662" t="s">
        <v>8349</v>
      </c>
      <c r="F424" s="665">
        <v>5718</v>
      </c>
      <c r="G424" s="665">
        <v>0</v>
      </c>
      <c r="H424" s="665"/>
      <c r="I424" s="665">
        <v>0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574</v>
      </c>
      <c r="B425" s="662" t="s">
        <v>7897</v>
      </c>
      <c r="C425" s="662" t="s">
        <v>7663</v>
      </c>
      <c r="D425" s="662" t="s">
        <v>7688</v>
      </c>
      <c r="E425" s="662" t="s">
        <v>7689</v>
      </c>
      <c r="F425" s="665">
        <v>47</v>
      </c>
      <c r="G425" s="665">
        <v>3807</v>
      </c>
      <c r="H425" s="665">
        <v>1</v>
      </c>
      <c r="I425" s="665">
        <v>81</v>
      </c>
      <c r="J425" s="665">
        <v>56</v>
      </c>
      <c r="K425" s="665">
        <v>4581</v>
      </c>
      <c r="L425" s="665">
        <v>1.2033096926713949</v>
      </c>
      <c r="M425" s="665">
        <v>81.803571428571431</v>
      </c>
      <c r="N425" s="665">
        <v>47</v>
      </c>
      <c r="O425" s="665">
        <v>3854</v>
      </c>
      <c r="P425" s="678">
        <v>1.0123456790123457</v>
      </c>
      <c r="Q425" s="666">
        <v>82</v>
      </c>
    </row>
    <row r="426" spans="1:17" ht="14.4" customHeight="1" x14ac:dyDescent="0.3">
      <c r="A426" s="661" t="s">
        <v>574</v>
      </c>
      <c r="B426" s="662" t="s">
        <v>7897</v>
      </c>
      <c r="C426" s="662" t="s">
        <v>7663</v>
      </c>
      <c r="D426" s="662" t="s">
        <v>8350</v>
      </c>
      <c r="E426" s="662" t="s">
        <v>8351</v>
      </c>
      <c r="F426" s="665">
        <v>1041</v>
      </c>
      <c r="G426" s="665">
        <v>545421</v>
      </c>
      <c r="H426" s="665">
        <v>1</v>
      </c>
      <c r="I426" s="665">
        <v>523.93948126801149</v>
      </c>
      <c r="J426" s="665"/>
      <c r="K426" s="665"/>
      <c r="L426" s="665"/>
      <c r="M426" s="665"/>
      <c r="N426" s="665">
        <v>0</v>
      </c>
      <c r="O426" s="665">
        <v>0</v>
      </c>
      <c r="P426" s="678">
        <v>0</v>
      </c>
      <c r="Q426" s="666"/>
    </row>
    <row r="427" spans="1:17" ht="14.4" customHeight="1" x14ac:dyDescent="0.3">
      <c r="A427" s="661" t="s">
        <v>574</v>
      </c>
      <c r="B427" s="662" t="s">
        <v>7897</v>
      </c>
      <c r="C427" s="662" t="s">
        <v>7663</v>
      </c>
      <c r="D427" s="662" t="s">
        <v>8352</v>
      </c>
      <c r="E427" s="662" t="s">
        <v>8353</v>
      </c>
      <c r="F427" s="665">
        <v>56</v>
      </c>
      <c r="G427" s="665">
        <v>1288</v>
      </c>
      <c r="H427" s="665">
        <v>1</v>
      </c>
      <c r="I427" s="665">
        <v>23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574</v>
      </c>
      <c r="B428" s="662" t="s">
        <v>7897</v>
      </c>
      <c r="C428" s="662" t="s">
        <v>7663</v>
      </c>
      <c r="D428" s="662" t="s">
        <v>8354</v>
      </c>
      <c r="E428" s="662" t="s">
        <v>8355</v>
      </c>
      <c r="F428" s="665">
        <v>297</v>
      </c>
      <c r="G428" s="665">
        <v>151165</v>
      </c>
      <c r="H428" s="665">
        <v>1</v>
      </c>
      <c r="I428" s="665">
        <v>508.97306397306397</v>
      </c>
      <c r="J428" s="665">
        <v>332</v>
      </c>
      <c r="K428" s="665">
        <v>169832</v>
      </c>
      <c r="L428" s="665">
        <v>1.1234875797969106</v>
      </c>
      <c r="M428" s="665">
        <v>511.54216867469881</v>
      </c>
      <c r="N428" s="665">
        <v>363</v>
      </c>
      <c r="O428" s="665">
        <v>188397</v>
      </c>
      <c r="P428" s="678">
        <v>1.2463004002249198</v>
      </c>
      <c r="Q428" s="666">
        <v>519</v>
      </c>
    </row>
    <row r="429" spans="1:17" ht="14.4" customHeight="1" x14ac:dyDescent="0.3">
      <c r="A429" s="661" t="s">
        <v>574</v>
      </c>
      <c r="B429" s="662" t="s">
        <v>7897</v>
      </c>
      <c r="C429" s="662" t="s">
        <v>7663</v>
      </c>
      <c r="D429" s="662" t="s">
        <v>7787</v>
      </c>
      <c r="E429" s="662" t="s">
        <v>7788</v>
      </c>
      <c r="F429" s="665">
        <v>15</v>
      </c>
      <c r="G429" s="665">
        <v>133100</v>
      </c>
      <c r="H429" s="665">
        <v>1</v>
      </c>
      <c r="I429" s="665">
        <v>8873.3333333333339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574</v>
      </c>
      <c r="B430" s="662" t="s">
        <v>7897</v>
      </c>
      <c r="C430" s="662" t="s">
        <v>7663</v>
      </c>
      <c r="D430" s="662" t="s">
        <v>8356</v>
      </c>
      <c r="E430" s="662" t="s">
        <v>8357</v>
      </c>
      <c r="F430" s="665"/>
      <c r="G430" s="665"/>
      <c r="H430" s="665"/>
      <c r="I430" s="665"/>
      <c r="J430" s="665"/>
      <c r="K430" s="665"/>
      <c r="L430" s="665"/>
      <c r="M430" s="665"/>
      <c r="N430" s="665">
        <v>1</v>
      </c>
      <c r="O430" s="665">
        <v>1802</v>
      </c>
      <c r="P430" s="678"/>
      <c r="Q430" s="666">
        <v>1802</v>
      </c>
    </row>
    <row r="431" spans="1:17" ht="14.4" customHeight="1" x14ac:dyDescent="0.3">
      <c r="A431" s="661" t="s">
        <v>574</v>
      </c>
      <c r="B431" s="662" t="s">
        <v>7897</v>
      </c>
      <c r="C431" s="662" t="s">
        <v>7663</v>
      </c>
      <c r="D431" s="662" t="s">
        <v>8358</v>
      </c>
      <c r="E431" s="662" t="s">
        <v>8359</v>
      </c>
      <c r="F431" s="665">
        <v>82</v>
      </c>
      <c r="G431" s="665">
        <v>14104</v>
      </c>
      <c r="H431" s="665">
        <v>1</v>
      </c>
      <c r="I431" s="665">
        <v>172</v>
      </c>
      <c r="J431" s="665"/>
      <c r="K431" s="665"/>
      <c r="L431" s="665"/>
      <c r="M431" s="665"/>
      <c r="N431" s="665">
        <v>0</v>
      </c>
      <c r="O431" s="665">
        <v>0</v>
      </c>
      <c r="P431" s="678">
        <v>0</v>
      </c>
      <c r="Q431" s="666"/>
    </row>
    <row r="432" spans="1:17" ht="14.4" customHeight="1" x14ac:dyDescent="0.3">
      <c r="A432" s="661" t="s">
        <v>574</v>
      </c>
      <c r="B432" s="662" t="s">
        <v>7897</v>
      </c>
      <c r="C432" s="662" t="s">
        <v>7663</v>
      </c>
      <c r="D432" s="662" t="s">
        <v>8360</v>
      </c>
      <c r="E432" s="662" t="s">
        <v>8361</v>
      </c>
      <c r="F432" s="665">
        <v>4647</v>
      </c>
      <c r="G432" s="665">
        <v>4605200</v>
      </c>
      <c r="H432" s="665">
        <v>1</v>
      </c>
      <c r="I432" s="665">
        <v>991.00494942973967</v>
      </c>
      <c r="J432" s="665">
        <v>5553</v>
      </c>
      <c r="K432" s="665">
        <v>5473023</v>
      </c>
      <c r="L432" s="665">
        <v>1.1884441500912013</v>
      </c>
      <c r="M432" s="665">
        <v>985.5975148568341</v>
      </c>
      <c r="N432" s="665">
        <v>5481</v>
      </c>
      <c r="O432" s="665">
        <v>5434221</v>
      </c>
      <c r="P432" s="678">
        <v>1.1800184573959871</v>
      </c>
      <c r="Q432" s="666">
        <v>991.46524356869179</v>
      </c>
    </row>
    <row r="433" spans="1:17" ht="14.4" customHeight="1" x14ac:dyDescent="0.3">
      <c r="A433" s="661" t="s">
        <v>574</v>
      </c>
      <c r="B433" s="662" t="s">
        <v>7897</v>
      </c>
      <c r="C433" s="662" t="s">
        <v>7663</v>
      </c>
      <c r="D433" s="662" t="s">
        <v>7694</v>
      </c>
      <c r="E433" s="662" t="s">
        <v>7695</v>
      </c>
      <c r="F433" s="665">
        <v>4</v>
      </c>
      <c r="G433" s="665">
        <v>1308</v>
      </c>
      <c r="H433" s="665">
        <v>1</v>
      </c>
      <c r="I433" s="665">
        <v>327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574</v>
      </c>
      <c r="B434" s="662" t="s">
        <v>7897</v>
      </c>
      <c r="C434" s="662" t="s">
        <v>7663</v>
      </c>
      <c r="D434" s="662" t="s">
        <v>8362</v>
      </c>
      <c r="E434" s="662" t="s">
        <v>8363</v>
      </c>
      <c r="F434" s="665">
        <v>18</v>
      </c>
      <c r="G434" s="665">
        <v>0</v>
      </c>
      <c r="H434" s="665"/>
      <c r="I434" s="665">
        <v>0</v>
      </c>
      <c r="J434" s="665">
        <v>4</v>
      </c>
      <c r="K434" s="665">
        <v>0</v>
      </c>
      <c r="L434" s="665"/>
      <c r="M434" s="665">
        <v>0</v>
      </c>
      <c r="N434" s="665">
        <v>17</v>
      </c>
      <c r="O434" s="665">
        <v>0</v>
      </c>
      <c r="P434" s="678"/>
      <c r="Q434" s="666">
        <v>0</v>
      </c>
    </row>
    <row r="435" spans="1:17" ht="14.4" customHeight="1" x14ac:dyDescent="0.3">
      <c r="A435" s="661" t="s">
        <v>574</v>
      </c>
      <c r="B435" s="662" t="s">
        <v>7897</v>
      </c>
      <c r="C435" s="662" t="s">
        <v>7663</v>
      </c>
      <c r="D435" s="662" t="s">
        <v>8364</v>
      </c>
      <c r="E435" s="662" t="s">
        <v>8365</v>
      </c>
      <c r="F435" s="665">
        <v>122</v>
      </c>
      <c r="G435" s="665">
        <v>5835302</v>
      </c>
      <c r="H435" s="665">
        <v>1</v>
      </c>
      <c r="I435" s="665">
        <v>47830.344262295082</v>
      </c>
      <c r="J435" s="665">
        <v>126</v>
      </c>
      <c r="K435" s="665">
        <v>5945386</v>
      </c>
      <c r="L435" s="665">
        <v>1.0188651761297016</v>
      </c>
      <c r="M435" s="665">
        <v>47185.603174603173</v>
      </c>
      <c r="N435" s="665">
        <v>140</v>
      </c>
      <c r="O435" s="665">
        <v>6725040</v>
      </c>
      <c r="P435" s="678">
        <v>1.1524750561324846</v>
      </c>
      <c r="Q435" s="666">
        <v>48036</v>
      </c>
    </row>
    <row r="436" spans="1:17" ht="14.4" customHeight="1" x14ac:dyDescent="0.3">
      <c r="A436" s="661" t="s">
        <v>574</v>
      </c>
      <c r="B436" s="662" t="s">
        <v>7897</v>
      </c>
      <c r="C436" s="662" t="s">
        <v>7663</v>
      </c>
      <c r="D436" s="662" t="s">
        <v>8366</v>
      </c>
      <c r="E436" s="662" t="s">
        <v>8367</v>
      </c>
      <c r="F436" s="665">
        <v>15</v>
      </c>
      <c r="G436" s="665">
        <v>27360</v>
      </c>
      <c r="H436" s="665">
        <v>1</v>
      </c>
      <c r="I436" s="665">
        <v>1824</v>
      </c>
      <c r="J436" s="665">
        <v>26</v>
      </c>
      <c r="K436" s="665">
        <v>47644</v>
      </c>
      <c r="L436" s="665">
        <v>1.741374269005848</v>
      </c>
      <c r="M436" s="665">
        <v>1832.4615384615386</v>
      </c>
      <c r="N436" s="665">
        <v>24</v>
      </c>
      <c r="O436" s="665">
        <v>44136</v>
      </c>
      <c r="P436" s="678">
        <v>1.6131578947368421</v>
      </c>
      <c r="Q436" s="666">
        <v>1839</v>
      </c>
    </row>
    <row r="437" spans="1:17" ht="14.4" customHeight="1" x14ac:dyDescent="0.3">
      <c r="A437" s="661" t="s">
        <v>574</v>
      </c>
      <c r="B437" s="662" t="s">
        <v>7897</v>
      </c>
      <c r="C437" s="662" t="s">
        <v>7663</v>
      </c>
      <c r="D437" s="662" t="s">
        <v>7840</v>
      </c>
      <c r="E437" s="662" t="s">
        <v>7841</v>
      </c>
      <c r="F437" s="665">
        <v>3</v>
      </c>
      <c r="G437" s="665">
        <v>27102</v>
      </c>
      <c r="H437" s="665">
        <v>1</v>
      </c>
      <c r="I437" s="665">
        <v>9034</v>
      </c>
      <c r="J437" s="665"/>
      <c r="K437" s="665"/>
      <c r="L437" s="665"/>
      <c r="M437" s="665"/>
      <c r="N437" s="665">
        <v>1</v>
      </c>
      <c r="O437" s="665">
        <v>9123</v>
      </c>
      <c r="P437" s="678">
        <v>0.33661722382112019</v>
      </c>
      <c r="Q437" s="666">
        <v>9123</v>
      </c>
    </row>
    <row r="438" spans="1:17" ht="14.4" customHeight="1" x14ac:dyDescent="0.3">
      <c r="A438" s="661" t="s">
        <v>574</v>
      </c>
      <c r="B438" s="662" t="s">
        <v>7897</v>
      </c>
      <c r="C438" s="662" t="s">
        <v>7663</v>
      </c>
      <c r="D438" s="662" t="s">
        <v>7789</v>
      </c>
      <c r="E438" s="662" t="s">
        <v>7790</v>
      </c>
      <c r="F438" s="665">
        <v>227</v>
      </c>
      <c r="G438" s="665">
        <v>164575</v>
      </c>
      <c r="H438" s="665">
        <v>1</v>
      </c>
      <c r="I438" s="665">
        <v>725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574</v>
      </c>
      <c r="B439" s="662" t="s">
        <v>7897</v>
      </c>
      <c r="C439" s="662" t="s">
        <v>7663</v>
      </c>
      <c r="D439" s="662" t="s">
        <v>7726</v>
      </c>
      <c r="E439" s="662" t="s">
        <v>7727</v>
      </c>
      <c r="F439" s="665">
        <v>21</v>
      </c>
      <c r="G439" s="665">
        <v>9049</v>
      </c>
      <c r="H439" s="665">
        <v>1</v>
      </c>
      <c r="I439" s="665">
        <v>430.90476190476193</v>
      </c>
      <c r="J439" s="665">
        <v>31</v>
      </c>
      <c r="K439" s="665">
        <v>13461</v>
      </c>
      <c r="L439" s="665">
        <v>1.4875676870372416</v>
      </c>
      <c r="M439" s="665">
        <v>434.22580645161293</v>
      </c>
      <c r="N439" s="665">
        <v>36</v>
      </c>
      <c r="O439" s="665">
        <v>15696</v>
      </c>
      <c r="P439" s="678">
        <v>1.7345563045640402</v>
      </c>
      <c r="Q439" s="666">
        <v>436</v>
      </c>
    </row>
    <row r="440" spans="1:17" ht="14.4" customHeight="1" x14ac:dyDescent="0.3">
      <c r="A440" s="661" t="s">
        <v>574</v>
      </c>
      <c r="B440" s="662" t="s">
        <v>7897</v>
      </c>
      <c r="C440" s="662" t="s">
        <v>7663</v>
      </c>
      <c r="D440" s="662" t="s">
        <v>8368</v>
      </c>
      <c r="E440" s="662" t="s">
        <v>8369</v>
      </c>
      <c r="F440" s="665">
        <v>9</v>
      </c>
      <c r="G440" s="665">
        <v>3009</v>
      </c>
      <c r="H440" s="665">
        <v>1</v>
      </c>
      <c r="I440" s="665">
        <v>334.33333333333331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574</v>
      </c>
      <c r="B441" s="662" t="s">
        <v>7897</v>
      </c>
      <c r="C441" s="662" t="s">
        <v>7663</v>
      </c>
      <c r="D441" s="662" t="s">
        <v>8370</v>
      </c>
      <c r="E441" s="662" t="s">
        <v>8371</v>
      </c>
      <c r="F441" s="665">
        <v>103</v>
      </c>
      <c r="G441" s="665">
        <v>87020</v>
      </c>
      <c r="H441" s="665">
        <v>1</v>
      </c>
      <c r="I441" s="665">
        <v>844.85436893203882</v>
      </c>
      <c r="J441" s="665">
        <v>79</v>
      </c>
      <c r="K441" s="665">
        <v>67135</v>
      </c>
      <c r="L441" s="665">
        <v>0.77148931280165478</v>
      </c>
      <c r="M441" s="665">
        <v>849.81012658227849</v>
      </c>
      <c r="N441" s="665">
        <v>71</v>
      </c>
      <c r="O441" s="665">
        <v>60492</v>
      </c>
      <c r="P441" s="678">
        <v>0.69515054010572286</v>
      </c>
      <c r="Q441" s="666">
        <v>852</v>
      </c>
    </row>
    <row r="442" spans="1:17" ht="14.4" customHeight="1" x14ac:dyDescent="0.3">
      <c r="A442" s="661" t="s">
        <v>574</v>
      </c>
      <c r="B442" s="662" t="s">
        <v>7897</v>
      </c>
      <c r="C442" s="662" t="s">
        <v>7663</v>
      </c>
      <c r="D442" s="662" t="s">
        <v>7730</v>
      </c>
      <c r="E442" s="662" t="s">
        <v>7731</v>
      </c>
      <c r="F442" s="665">
        <v>56</v>
      </c>
      <c r="G442" s="665">
        <v>19264</v>
      </c>
      <c r="H442" s="665">
        <v>1</v>
      </c>
      <c r="I442" s="665">
        <v>344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574</v>
      </c>
      <c r="B443" s="662" t="s">
        <v>7897</v>
      </c>
      <c r="C443" s="662" t="s">
        <v>7663</v>
      </c>
      <c r="D443" s="662" t="s">
        <v>8372</v>
      </c>
      <c r="E443" s="662" t="s">
        <v>8373</v>
      </c>
      <c r="F443" s="665">
        <v>143</v>
      </c>
      <c r="G443" s="665">
        <v>55338</v>
      </c>
      <c r="H443" s="665">
        <v>1</v>
      </c>
      <c r="I443" s="665">
        <v>386.97902097902096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574</v>
      </c>
      <c r="B444" s="662" t="s">
        <v>7897</v>
      </c>
      <c r="C444" s="662" t="s">
        <v>7663</v>
      </c>
      <c r="D444" s="662" t="s">
        <v>8374</v>
      </c>
      <c r="E444" s="662" t="s">
        <v>8375</v>
      </c>
      <c r="F444" s="665">
        <v>74</v>
      </c>
      <c r="G444" s="665">
        <v>63640</v>
      </c>
      <c r="H444" s="665">
        <v>1</v>
      </c>
      <c r="I444" s="665">
        <v>860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574</v>
      </c>
      <c r="B445" s="662" t="s">
        <v>7897</v>
      </c>
      <c r="C445" s="662" t="s">
        <v>7663</v>
      </c>
      <c r="D445" s="662" t="s">
        <v>7844</v>
      </c>
      <c r="E445" s="662" t="s">
        <v>7845</v>
      </c>
      <c r="F445" s="665">
        <v>38</v>
      </c>
      <c r="G445" s="665">
        <v>0</v>
      </c>
      <c r="H445" s="665"/>
      <c r="I445" s="665">
        <v>0</v>
      </c>
      <c r="J445" s="665">
        <v>43</v>
      </c>
      <c r="K445" s="665">
        <v>0</v>
      </c>
      <c r="L445" s="665"/>
      <c r="M445" s="665">
        <v>0</v>
      </c>
      <c r="N445" s="665">
        <v>56</v>
      </c>
      <c r="O445" s="665">
        <v>0</v>
      </c>
      <c r="P445" s="678"/>
      <c r="Q445" s="666">
        <v>0</v>
      </c>
    </row>
    <row r="446" spans="1:17" ht="14.4" customHeight="1" x14ac:dyDescent="0.3">
      <c r="A446" s="661" t="s">
        <v>574</v>
      </c>
      <c r="B446" s="662" t="s">
        <v>7897</v>
      </c>
      <c r="C446" s="662" t="s">
        <v>7663</v>
      </c>
      <c r="D446" s="662" t="s">
        <v>7846</v>
      </c>
      <c r="E446" s="662" t="s">
        <v>7847</v>
      </c>
      <c r="F446" s="665">
        <v>478</v>
      </c>
      <c r="G446" s="665">
        <v>0</v>
      </c>
      <c r="H446" s="665"/>
      <c r="I446" s="665">
        <v>0</v>
      </c>
      <c r="J446" s="665">
        <v>594</v>
      </c>
      <c r="K446" s="665">
        <v>0</v>
      </c>
      <c r="L446" s="665"/>
      <c r="M446" s="665">
        <v>0</v>
      </c>
      <c r="N446" s="665">
        <v>556</v>
      </c>
      <c r="O446" s="665">
        <v>0</v>
      </c>
      <c r="P446" s="678"/>
      <c r="Q446" s="666">
        <v>0</v>
      </c>
    </row>
    <row r="447" spans="1:17" ht="14.4" customHeight="1" x14ac:dyDescent="0.3">
      <c r="A447" s="661" t="s">
        <v>574</v>
      </c>
      <c r="B447" s="662" t="s">
        <v>7897</v>
      </c>
      <c r="C447" s="662" t="s">
        <v>7663</v>
      </c>
      <c r="D447" s="662" t="s">
        <v>8376</v>
      </c>
      <c r="E447" s="662" t="s">
        <v>8377</v>
      </c>
      <c r="F447" s="665">
        <v>431</v>
      </c>
      <c r="G447" s="665">
        <v>16263647</v>
      </c>
      <c r="H447" s="665">
        <v>1</v>
      </c>
      <c r="I447" s="665">
        <v>37734.679814385148</v>
      </c>
      <c r="J447" s="665">
        <v>490</v>
      </c>
      <c r="K447" s="665">
        <v>18536876</v>
      </c>
      <c r="L447" s="665">
        <v>1.1397736313386537</v>
      </c>
      <c r="M447" s="665">
        <v>37830.35918367347</v>
      </c>
      <c r="N447" s="665">
        <v>483</v>
      </c>
      <c r="O447" s="665">
        <v>18311013</v>
      </c>
      <c r="P447" s="678">
        <v>1.1258860328190843</v>
      </c>
      <c r="Q447" s="666">
        <v>37911</v>
      </c>
    </row>
    <row r="448" spans="1:17" ht="14.4" customHeight="1" x14ac:dyDescent="0.3">
      <c r="A448" s="661" t="s">
        <v>574</v>
      </c>
      <c r="B448" s="662" t="s">
        <v>7897</v>
      </c>
      <c r="C448" s="662" t="s">
        <v>7663</v>
      </c>
      <c r="D448" s="662" t="s">
        <v>8378</v>
      </c>
      <c r="E448" s="662" t="s">
        <v>8375</v>
      </c>
      <c r="F448" s="665">
        <v>967</v>
      </c>
      <c r="G448" s="665">
        <v>911818</v>
      </c>
      <c r="H448" s="665">
        <v>1</v>
      </c>
      <c r="I448" s="665">
        <v>942.93485005170635</v>
      </c>
      <c r="J448" s="665"/>
      <c r="K448" s="665"/>
      <c r="L448" s="665"/>
      <c r="M448" s="665"/>
      <c r="N448" s="665">
        <v>0</v>
      </c>
      <c r="O448" s="665">
        <v>0</v>
      </c>
      <c r="P448" s="678">
        <v>0</v>
      </c>
      <c r="Q448" s="666"/>
    </row>
    <row r="449" spans="1:17" ht="14.4" customHeight="1" x14ac:dyDescent="0.3">
      <c r="A449" s="661" t="s">
        <v>574</v>
      </c>
      <c r="B449" s="662" t="s">
        <v>7897</v>
      </c>
      <c r="C449" s="662" t="s">
        <v>7663</v>
      </c>
      <c r="D449" s="662" t="s">
        <v>7850</v>
      </c>
      <c r="E449" s="662" t="s">
        <v>7851</v>
      </c>
      <c r="F449" s="665">
        <v>257</v>
      </c>
      <c r="G449" s="665">
        <v>0</v>
      </c>
      <c r="H449" s="665"/>
      <c r="I449" s="665">
        <v>0</v>
      </c>
      <c r="J449" s="665">
        <v>309</v>
      </c>
      <c r="K449" s="665">
        <v>0</v>
      </c>
      <c r="L449" s="665"/>
      <c r="M449" s="665">
        <v>0</v>
      </c>
      <c r="N449" s="665">
        <v>270</v>
      </c>
      <c r="O449" s="665">
        <v>0</v>
      </c>
      <c r="P449" s="678"/>
      <c r="Q449" s="666">
        <v>0</v>
      </c>
    </row>
    <row r="450" spans="1:17" ht="14.4" customHeight="1" x14ac:dyDescent="0.3">
      <c r="A450" s="661" t="s">
        <v>574</v>
      </c>
      <c r="B450" s="662" t="s">
        <v>7897</v>
      </c>
      <c r="C450" s="662" t="s">
        <v>7663</v>
      </c>
      <c r="D450" s="662" t="s">
        <v>8379</v>
      </c>
      <c r="E450" s="662" t="s">
        <v>8380</v>
      </c>
      <c r="F450" s="665"/>
      <c r="G450" s="665"/>
      <c r="H450" s="665"/>
      <c r="I450" s="665"/>
      <c r="J450" s="665">
        <v>2</v>
      </c>
      <c r="K450" s="665">
        <v>0</v>
      </c>
      <c r="L450" s="665"/>
      <c r="M450" s="665">
        <v>0</v>
      </c>
      <c r="N450" s="665">
        <v>3</v>
      </c>
      <c r="O450" s="665">
        <v>0</v>
      </c>
      <c r="P450" s="678"/>
      <c r="Q450" s="666">
        <v>0</v>
      </c>
    </row>
    <row r="451" spans="1:17" ht="14.4" customHeight="1" x14ac:dyDescent="0.3">
      <c r="A451" s="661" t="s">
        <v>574</v>
      </c>
      <c r="B451" s="662" t="s">
        <v>7897</v>
      </c>
      <c r="C451" s="662" t="s">
        <v>7663</v>
      </c>
      <c r="D451" s="662" t="s">
        <v>7736</v>
      </c>
      <c r="E451" s="662" t="s">
        <v>7737</v>
      </c>
      <c r="F451" s="665">
        <v>468</v>
      </c>
      <c r="G451" s="665">
        <v>160992</v>
      </c>
      <c r="H451" s="665">
        <v>1</v>
      </c>
      <c r="I451" s="665">
        <v>344</v>
      </c>
      <c r="J451" s="665">
        <v>667</v>
      </c>
      <c r="K451" s="665">
        <v>230832</v>
      </c>
      <c r="L451" s="665">
        <v>1.4338103756708407</v>
      </c>
      <c r="M451" s="665">
        <v>346.07496251874062</v>
      </c>
      <c r="N451" s="665">
        <v>609</v>
      </c>
      <c r="O451" s="665">
        <v>212541</v>
      </c>
      <c r="P451" s="678">
        <v>1.3201960345855694</v>
      </c>
      <c r="Q451" s="666">
        <v>349</v>
      </c>
    </row>
    <row r="452" spans="1:17" ht="14.4" customHeight="1" x14ac:dyDescent="0.3">
      <c r="A452" s="661" t="s">
        <v>574</v>
      </c>
      <c r="B452" s="662" t="s">
        <v>7897</v>
      </c>
      <c r="C452" s="662" t="s">
        <v>7663</v>
      </c>
      <c r="D452" s="662" t="s">
        <v>8381</v>
      </c>
      <c r="E452" s="662"/>
      <c r="F452" s="665">
        <v>2</v>
      </c>
      <c r="G452" s="665">
        <v>0</v>
      </c>
      <c r="H452" s="665"/>
      <c r="I452" s="665">
        <v>0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574</v>
      </c>
      <c r="B453" s="662" t="s">
        <v>7897</v>
      </c>
      <c r="C453" s="662" t="s">
        <v>7663</v>
      </c>
      <c r="D453" s="662" t="s">
        <v>8382</v>
      </c>
      <c r="E453" s="662" t="s">
        <v>8383</v>
      </c>
      <c r="F453" s="665">
        <v>290</v>
      </c>
      <c r="G453" s="665">
        <v>0</v>
      </c>
      <c r="H453" s="665"/>
      <c r="I453" s="665">
        <v>0</v>
      </c>
      <c r="J453" s="665">
        <v>381</v>
      </c>
      <c r="K453" s="665">
        <v>0</v>
      </c>
      <c r="L453" s="665"/>
      <c r="M453" s="665">
        <v>0</v>
      </c>
      <c r="N453" s="665">
        <v>420</v>
      </c>
      <c r="O453" s="665">
        <v>0</v>
      </c>
      <c r="P453" s="678"/>
      <c r="Q453" s="666">
        <v>0</v>
      </c>
    </row>
    <row r="454" spans="1:17" ht="14.4" customHeight="1" x14ac:dyDescent="0.3">
      <c r="A454" s="661" t="s">
        <v>574</v>
      </c>
      <c r="B454" s="662" t="s">
        <v>7897</v>
      </c>
      <c r="C454" s="662" t="s">
        <v>7663</v>
      </c>
      <c r="D454" s="662" t="s">
        <v>7858</v>
      </c>
      <c r="E454" s="662" t="s">
        <v>7859</v>
      </c>
      <c r="F454" s="665">
        <v>77</v>
      </c>
      <c r="G454" s="665">
        <v>0</v>
      </c>
      <c r="H454" s="665"/>
      <c r="I454" s="665">
        <v>0</v>
      </c>
      <c r="J454" s="665">
        <v>73</v>
      </c>
      <c r="K454" s="665">
        <v>0</v>
      </c>
      <c r="L454" s="665"/>
      <c r="M454" s="665">
        <v>0</v>
      </c>
      <c r="N454" s="665">
        <v>80</v>
      </c>
      <c r="O454" s="665">
        <v>0</v>
      </c>
      <c r="P454" s="678"/>
      <c r="Q454" s="666">
        <v>0</v>
      </c>
    </row>
    <row r="455" spans="1:17" ht="14.4" customHeight="1" x14ac:dyDescent="0.3">
      <c r="A455" s="661" t="s">
        <v>574</v>
      </c>
      <c r="B455" s="662" t="s">
        <v>7897</v>
      </c>
      <c r="C455" s="662" t="s">
        <v>7663</v>
      </c>
      <c r="D455" s="662" t="s">
        <v>8384</v>
      </c>
      <c r="E455" s="662" t="s">
        <v>8385</v>
      </c>
      <c r="F455" s="665">
        <v>17</v>
      </c>
      <c r="G455" s="665">
        <v>0</v>
      </c>
      <c r="H455" s="665"/>
      <c r="I455" s="665">
        <v>0</v>
      </c>
      <c r="J455" s="665">
        <v>27</v>
      </c>
      <c r="K455" s="665">
        <v>0</v>
      </c>
      <c r="L455" s="665"/>
      <c r="M455" s="665">
        <v>0</v>
      </c>
      <c r="N455" s="665">
        <v>16</v>
      </c>
      <c r="O455" s="665">
        <v>0</v>
      </c>
      <c r="P455" s="678"/>
      <c r="Q455" s="666">
        <v>0</v>
      </c>
    </row>
    <row r="456" spans="1:17" ht="14.4" customHeight="1" x14ac:dyDescent="0.3">
      <c r="A456" s="661" t="s">
        <v>574</v>
      </c>
      <c r="B456" s="662" t="s">
        <v>7897</v>
      </c>
      <c r="C456" s="662" t="s">
        <v>7663</v>
      </c>
      <c r="D456" s="662" t="s">
        <v>8386</v>
      </c>
      <c r="E456" s="662" t="s">
        <v>8387</v>
      </c>
      <c r="F456" s="665"/>
      <c r="G456" s="665"/>
      <c r="H456" s="665"/>
      <c r="I456" s="665"/>
      <c r="J456" s="665">
        <v>1</v>
      </c>
      <c r="K456" s="665">
        <v>0</v>
      </c>
      <c r="L456" s="665"/>
      <c r="M456" s="665">
        <v>0</v>
      </c>
      <c r="N456" s="665"/>
      <c r="O456" s="665"/>
      <c r="P456" s="678"/>
      <c r="Q456" s="666"/>
    </row>
    <row r="457" spans="1:17" ht="14.4" customHeight="1" x14ac:dyDescent="0.3">
      <c r="A457" s="661" t="s">
        <v>574</v>
      </c>
      <c r="B457" s="662" t="s">
        <v>7897</v>
      </c>
      <c r="C457" s="662" t="s">
        <v>7663</v>
      </c>
      <c r="D457" s="662" t="s">
        <v>8388</v>
      </c>
      <c r="E457" s="662" t="s">
        <v>8389</v>
      </c>
      <c r="F457" s="665">
        <v>91</v>
      </c>
      <c r="G457" s="665">
        <v>0</v>
      </c>
      <c r="H457" s="665"/>
      <c r="I457" s="665">
        <v>0</v>
      </c>
      <c r="J457" s="665">
        <v>109</v>
      </c>
      <c r="K457" s="665">
        <v>0</v>
      </c>
      <c r="L457" s="665"/>
      <c r="M457" s="665">
        <v>0</v>
      </c>
      <c r="N457" s="665">
        <v>78</v>
      </c>
      <c r="O457" s="665">
        <v>0</v>
      </c>
      <c r="P457" s="678"/>
      <c r="Q457" s="666">
        <v>0</v>
      </c>
    </row>
    <row r="458" spans="1:17" ht="14.4" customHeight="1" x14ac:dyDescent="0.3">
      <c r="A458" s="661" t="s">
        <v>574</v>
      </c>
      <c r="B458" s="662" t="s">
        <v>7897</v>
      </c>
      <c r="C458" s="662" t="s">
        <v>7663</v>
      </c>
      <c r="D458" s="662" t="s">
        <v>8390</v>
      </c>
      <c r="E458" s="662" t="s">
        <v>8391</v>
      </c>
      <c r="F458" s="665">
        <v>2</v>
      </c>
      <c r="G458" s="665">
        <v>3351</v>
      </c>
      <c r="H458" s="665">
        <v>1</v>
      </c>
      <c r="I458" s="665">
        <v>1675.5</v>
      </c>
      <c r="J458" s="665"/>
      <c r="K458" s="665"/>
      <c r="L458" s="665"/>
      <c r="M458" s="665"/>
      <c r="N458" s="665">
        <v>0</v>
      </c>
      <c r="O458" s="665">
        <v>0</v>
      </c>
      <c r="P458" s="678">
        <v>0</v>
      </c>
      <c r="Q458" s="666"/>
    </row>
    <row r="459" spans="1:17" ht="14.4" customHeight="1" x14ac:dyDescent="0.3">
      <c r="A459" s="661" t="s">
        <v>574</v>
      </c>
      <c r="B459" s="662" t="s">
        <v>7897</v>
      </c>
      <c r="C459" s="662" t="s">
        <v>7663</v>
      </c>
      <c r="D459" s="662" t="s">
        <v>8392</v>
      </c>
      <c r="E459" s="662" t="s">
        <v>8393</v>
      </c>
      <c r="F459" s="665">
        <v>33</v>
      </c>
      <c r="G459" s="665">
        <v>225621</v>
      </c>
      <c r="H459" s="665">
        <v>1</v>
      </c>
      <c r="I459" s="665">
        <v>6837</v>
      </c>
      <c r="J459" s="665">
        <v>40</v>
      </c>
      <c r="K459" s="665">
        <v>247032</v>
      </c>
      <c r="L459" s="665">
        <v>1.0948980812956242</v>
      </c>
      <c r="M459" s="665">
        <v>6175.8</v>
      </c>
      <c r="N459" s="665">
        <v>26</v>
      </c>
      <c r="O459" s="665">
        <v>178906</v>
      </c>
      <c r="P459" s="678">
        <v>0.79294923788122562</v>
      </c>
      <c r="Q459" s="666">
        <v>6881</v>
      </c>
    </row>
    <row r="460" spans="1:17" ht="14.4" customHeight="1" x14ac:dyDescent="0.3">
      <c r="A460" s="661" t="s">
        <v>574</v>
      </c>
      <c r="B460" s="662" t="s">
        <v>7897</v>
      </c>
      <c r="C460" s="662" t="s">
        <v>7663</v>
      </c>
      <c r="D460" s="662" t="s">
        <v>8394</v>
      </c>
      <c r="E460" s="662" t="s">
        <v>8395</v>
      </c>
      <c r="F460" s="665">
        <v>9</v>
      </c>
      <c r="G460" s="665">
        <v>0</v>
      </c>
      <c r="H460" s="665"/>
      <c r="I460" s="665">
        <v>0</v>
      </c>
      <c r="J460" s="665">
        <v>7</v>
      </c>
      <c r="K460" s="665">
        <v>0</v>
      </c>
      <c r="L460" s="665"/>
      <c r="M460" s="665">
        <v>0</v>
      </c>
      <c r="N460" s="665">
        <v>5</v>
      </c>
      <c r="O460" s="665">
        <v>0</v>
      </c>
      <c r="P460" s="678"/>
      <c r="Q460" s="666">
        <v>0</v>
      </c>
    </row>
    <row r="461" spans="1:17" ht="14.4" customHeight="1" x14ac:dyDescent="0.3">
      <c r="A461" s="661" t="s">
        <v>574</v>
      </c>
      <c r="B461" s="662" t="s">
        <v>7897</v>
      </c>
      <c r="C461" s="662" t="s">
        <v>7663</v>
      </c>
      <c r="D461" s="662" t="s">
        <v>7738</v>
      </c>
      <c r="E461" s="662" t="s">
        <v>7739</v>
      </c>
      <c r="F461" s="665">
        <v>574</v>
      </c>
      <c r="G461" s="665">
        <v>133168</v>
      </c>
      <c r="H461" s="665">
        <v>1</v>
      </c>
      <c r="I461" s="665">
        <v>232</v>
      </c>
      <c r="J461" s="665">
        <v>809</v>
      </c>
      <c r="K461" s="665">
        <v>188034</v>
      </c>
      <c r="L461" s="665">
        <v>1.4120058873002523</v>
      </c>
      <c r="M461" s="665">
        <v>232.42768850432634</v>
      </c>
      <c r="N461" s="665">
        <v>770</v>
      </c>
      <c r="O461" s="665">
        <v>180950</v>
      </c>
      <c r="P461" s="678">
        <v>1.3588099243061396</v>
      </c>
      <c r="Q461" s="666">
        <v>235</v>
      </c>
    </row>
    <row r="462" spans="1:17" ht="14.4" customHeight="1" x14ac:dyDescent="0.3">
      <c r="A462" s="661" t="s">
        <v>574</v>
      </c>
      <c r="B462" s="662" t="s">
        <v>7897</v>
      </c>
      <c r="C462" s="662" t="s">
        <v>7663</v>
      </c>
      <c r="D462" s="662" t="s">
        <v>8396</v>
      </c>
      <c r="E462" s="662"/>
      <c r="F462" s="665">
        <v>1</v>
      </c>
      <c r="G462" s="665">
        <v>247</v>
      </c>
      <c r="H462" s="665">
        <v>1</v>
      </c>
      <c r="I462" s="665">
        <v>247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574</v>
      </c>
      <c r="B463" s="662" t="s">
        <v>7897</v>
      </c>
      <c r="C463" s="662" t="s">
        <v>7663</v>
      </c>
      <c r="D463" s="662" t="s">
        <v>8397</v>
      </c>
      <c r="E463" s="662" t="s">
        <v>8398</v>
      </c>
      <c r="F463" s="665">
        <v>19</v>
      </c>
      <c r="G463" s="665">
        <v>242440</v>
      </c>
      <c r="H463" s="665">
        <v>1</v>
      </c>
      <c r="I463" s="665">
        <v>12760</v>
      </c>
      <c r="J463" s="665">
        <v>37</v>
      </c>
      <c r="K463" s="665">
        <v>473497</v>
      </c>
      <c r="L463" s="665">
        <v>1.9530481768685035</v>
      </c>
      <c r="M463" s="665">
        <v>12797.216216216217</v>
      </c>
      <c r="N463" s="665">
        <v>41</v>
      </c>
      <c r="O463" s="665">
        <v>526153</v>
      </c>
      <c r="P463" s="678">
        <v>2.1702400593961393</v>
      </c>
      <c r="Q463" s="666">
        <v>12833</v>
      </c>
    </row>
    <row r="464" spans="1:17" ht="14.4" customHeight="1" x14ac:dyDescent="0.3">
      <c r="A464" s="661" t="s">
        <v>574</v>
      </c>
      <c r="B464" s="662" t="s">
        <v>7897</v>
      </c>
      <c r="C464" s="662" t="s">
        <v>7663</v>
      </c>
      <c r="D464" s="662" t="s">
        <v>8399</v>
      </c>
      <c r="E464" s="662" t="s">
        <v>8400</v>
      </c>
      <c r="F464" s="665">
        <v>12</v>
      </c>
      <c r="G464" s="665">
        <v>50436</v>
      </c>
      <c r="H464" s="665">
        <v>1</v>
      </c>
      <c r="I464" s="665">
        <v>4203</v>
      </c>
      <c r="J464" s="665">
        <v>11</v>
      </c>
      <c r="K464" s="665">
        <v>46454</v>
      </c>
      <c r="L464" s="665">
        <v>0.92104845745102704</v>
      </c>
      <c r="M464" s="665">
        <v>4223.090909090909</v>
      </c>
      <c r="N464" s="665">
        <v>7</v>
      </c>
      <c r="O464" s="665">
        <v>29638</v>
      </c>
      <c r="P464" s="678">
        <v>0.58763581568720757</v>
      </c>
      <c r="Q464" s="666">
        <v>4234</v>
      </c>
    </row>
    <row r="465" spans="1:17" ht="14.4" customHeight="1" x14ac:dyDescent="0.3">
      <c r="A465" s="661" t="s">
        <v>574</v>
      </c>
      <c r="B465" s="662" t="s">
        <v>7897</v>
      </c>
      <c r="C465" s="662" t="s">
        <v>7663</v>
      </c>
      <c r="D465" s="662" t="s">
        <v>8401</v>
      </c>
      <c r="E465" s="662" t="s">
        <v>8402</v>
      </c>
      <c r="F465" s="665">
        <v>13</v>
      </c>
      <c r="G465" s="665">
        <v>0</v>
      </c>
      <c r="H465" s="665"/>
      <c r="I465" s="665">
        <v>0</v>
      </c>
      <c r="J465" s="665">
        <v>18</v>
      </c>
      <c r="K465" s="665">
        <v>0</v>
      </c>
      <c r="L465" s="665"/>
      <c r="M465" s="665">
        <v>0</v>
      </c>
      <c r="N465" s="665">
        <v>4</v>
      </c>
      <c r="O465" s="665">
        <v>0</v>
      </c>
      <c r="P465" s="678"/>
      <c r="Q465" s="666">
        <v>0</v>
      </c>
    </row>
    <row r="466" spans="1:17" ht="14.4" customHeight="1" x14ac:dyDescent="0.3">
      <c r="A466" s="661" t="s">
        <v>574</v>
      </c>
      <c r="B466" s="662" t="s">
        <v>7897</v>
      </c>
      <c r="C466" s="662" t="s">
        <v>7663</v>
      </c>
      <c r="D466" s="662" t="s">
        <v>8403</v>
      </c>
      <c r="E466" s="662" t="s">
        <v>8404</v>
      </c>
      <c r="F466" s="665">
        <v>333</v>
      </c>
      <c r="G466" s="665">
        <v>0</v>
      </c>
      <c r="H466" s="665"/>
      <c r="I466" s="665">
        <v>0</v>
      </c>
      <c r="J466" s="665">
        <v>383</v>
      </c>
      <c r="K466" s="665">
        <v>0</v>
      </c>
      <c r="L466" s="665"/>
      <c r="M466" s="665">
        <v>0</v>
      </c>
      <c r="N466" s="665">
        <v>421</v>
      </c>
      <c r="O466" s="665">
        <v>0</v>
      </c>
      <c r="P466" s="678"/>
      <c r="Q466" s="666">
        <v>0</v>
      </c>
    </row>
    <row r="467" spans="1:17" ht="14.4" customHeight="1" x14ac:dyDescent="0.3">
      <c r="A467" s="661" t="s">
        <v>574</v>
      </c>
      <c r="B467" s="662" t="s">
        <v>7897</v>
      </c>
      <c r="C467" s="662" t="s">
        <v>7663</v>
      </c>
      <c r="D467" s="662" t="s">
        <v>8405</v>
      </c>
      <c r="E467" s="662" t="s">
        <v>8406</v>
      </c>
      <c r="F467" s="665">
        <v>34</v>
      </c>
      <c r="G467" s="665">
        <v>0</v>
      </c>
      <c r="H467" s="665"/>
      <c r="I467" s="665">
        <v>0</v>
      </c>
      <c r="J467" s="665">
        <v>31</v>
      </c>
      <c r="K467" s="665">
        <v>0</v>
      </c>
      <c r="L467" s="665"/>
      <c r="M467" s="665">
        <v>0</v>
      </c>
      <c r="N467" s="665">
        <v>28</v>
      </c>
      <c r="O467" s="665">
        <v>0</v>
      </c>
      <c r="P467" s="678"/>
      <c r="Q467" s="666">
        <v>0</v>
      </c>
    </row>
    <row r="468" spans="1:17" ht="14.4" customHeight="1" x14ac:dyDescent="0.3">
      <c r="A468" s="661" t="s">
        <v>574</v>
      </c>
      <c r="B468" s="662" t="s">
        <v>7897</v>
      </c>
      <c r="C468" s="662" t="s">
        <v>7663</v>
      </c>
      <c r="D468" s="662" t="s">
        <v>7868</v>
      </c>
      <c r="E468" s="662" t="s">
        <v>7869</v>
      </c>
      <c r="F468" s="665">
        <v>2</v>
      </c>
      <c r="G468" s="665">
        <v>9234</v>
      </c>
      <c r="H468" s="665">
        <v>1</v>
      </c>
      <c r="I468" s="665">
        <v>4617</v>
      </c>
      <c r="J468" s="665">
        <v>1</v>
      </c>
      <c r="K468" s="665">
        <v>4657</v>
      </c>
      <c r="L468" s="665">
        <v>0.50433181719731424</v>
      </c>
      <c r="M468" s="665">
        <v>4657</v>
      </c>
      <c r="N468" s="665">
        <v>6</v>
      </c>
      <c r="O468" s="665">
        <v>28050</v>
      </c>
      <c r="P468" s="678">
        <v>3.0376868096166341</v>
      </c>
      <c r="Q468" s="666">
        <v>4675</v>
      </c>
    </row>
    <row r="469" spans="1:17" ht="14.4" customHeight="1" x14ac:dyDescent="0.3">
      <c r="A469" s="661" t="s">
        <v>574</v>
      </c>
      <c r="B469" s="662" t="s">
        <v>7897</v>
      </c>
      <c r="C469" s="662" t="s">
        <v>7663</v>
      </c>
      <c r="D469" s="662" t="s">
        <v>7870</v>
      </c>
      <c r="E469" s="662" t="s">
        <v>7871</v>
      </c>
      <c r="F469" s="665">
        <v>1</v>
      </c>
      <c r="G469" s="665">
        <v>4527</v>
      </c>
      <c r="H469" s="665">
        <v>1</v>
      </c>
      <c r="I469" s="665">
        <v>4527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574</v>
      </c>
      <c r="B470" s="662" t="s">
        <v>7897</v>
      </c>
      <c r="C470" s="662" t="s">
        <v>7663</v>
      </c>
      <c r="D470" s="662" t="s">
        <v>8407</v>
      </c>
      <c r="E470" s="662" t="s">
        <v>8408</v>
      </c>
      <c r="F470" s="665">
        <v>39</v>
      </c>
      <c r="G470" s="665">
        <v>0</v>
      </c>
      <c r="H470" s="665"/>
      <c r="I470" s="665">
        <v>0</v>
      </c>
      <c r="J470" s="665">
        <v>5</v>
      </c>
      <c r="K470" s="665">
        <v>0</v>
      </c>
      <c r="L470" s="665"/>
      <c r="M470" s="665">
        <v>0</v>
      </c>
      <c r="N470" s="665">
        <v>2</v>
      </c>
      <c r="O470" s="665">
        <v>0</v>
      </c>
      <c r="P470" s="678"/>
      <c r="Q470" s="666">
        <v>0</v>
      </c>
    </row>
    <row r="471" spans="1:17" ht="14.4" customHeight="1" x14ac:dyDescent="0.3">
      <c r="A471" s="661" t="s">
        <v>574</v>
      </c>
      <c r="B471" s="662" t="s">
        <v>7897</v>
      </c>
      <c r="C471" s="662" t="s">
        <v>7663</v>
      </c>
      <c r="D471" s="662" t="s">
        <v>8409</v>
      </c>
      <c r="E471" s="662" t="s">
        <v>8410</v>
      </c>
      <c r="F471" s="665">
        <v>8</v>
      </c>
      <c r="G471" s="665">
        <v>146771</v>
      </c>
      <c r="H471" s="665">
        <v>1</v>
      </c>
      <c r="I471" s="665">
        <v>18346.375</v>
      </c>
      <c r="J471" s="665">
        <v>9</v>
      </c>
      <c r="K471" s="665">
        <v>165558</v>
      </c>
      <c r="L471" s="665">
        <v>1.1280021257605386</v>
      </c>
      <c r="M471" s="665">
        <v>18395.333333333332</v>
      </c>
      <c r="N471" s="665">
        <v>8</v>
      </c>
      <c r="O471" s="665">
        <v>147384</v>
      </c>
      <c r="P471" s="678">
        <v>1.0041765743913988</v>
      </c>
      <c r="Q471" s="666">
        <v>18423</v>
      </c>
    </row>
    <row r="472" spans="1:17" ht="14.4" customHeight="1" x14ac:dyDescent="0.3">
      <c r="A472" s="661" t="s">
        <v>574</v>
      </c>
      <c r="B472" s="662" t="s">
        <v>7897</v>
      </c>
      <c r="C472" s="662" t="s">
        <v>7663</v>
      </c>
      <c r="D472" s="662" t="s">
        <v>7874</v>
      </c>
      <c r="E472" s="662" t="s">
        <v>7875</v>
      </c>
      <c r="F472" s="665">
        <v>1</v>
      </c>
      <c r="G472" s="665">
        <v>0</v>
      </c>
      <c r="H472" s="665"/>
      <c r="I472" s="665">
        <v>0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574</v>
      </c>
      <c r="B473" s="662" t="s">
        <v>7897</v>
      </c>
      <c r="C473" s="662" t="s">
        <v>7663</v>
      </c>
      <c r="D473" s="662" t="s">
        <v>8411</v>
      </c>
      <c r="E473" s="662" t="s">
        <v>8412</v>
      </c>
      <c r="F473" s="665">
        <v>6</v>
      </c>
      <c r="G473" s="665">
        <v>0</v>
      </c>
      <c r="H473" s="665"/>
      <c r="I473" s="665">
        <v>0</v>
      </c>
      <c r="J473" s="665">
        <v>7</v>
      </c>
      <c r="K473" s="665">
        <v>0</v>
      </c>
      <c r="L473" s="665"/>
      <c r="M473" s="665">
        <v>0</v>
      </c>
      <c r="N473" s="665">
        <v>6</v>
      </c>
      <c r="O473" s="665">
        <v>0</v>
      </c>
      <c r="P473" s="678"/>
      <c r="Q473" s="666">
        <v>0</v>
      </c>
    </row>
    <row r="474" spans="1:17" ht="14.4" customHeight="1" x14ac:dyDescent="0.3">
      <c r="A474" s="661" t="s">
        <v>574</v>
      </c>
      <c r="B474" s="662" t="s">
        <v>7897</v>
      </c>
      <c r="C474" s="662" t="s">
        <v>7663</v>
      </c>
      <c r="D474" s="662" t="s">
        <v>8413</v>
      </c>
      <c r="E474" s="662" t="s">
        <v>8414</v>
      </c>
      <c r="F474" s="665">
        <v>28</v>
      </c>
      <c r="G474" s="665">
        <v>0</v>
      </c>
      <c r="H474" s="665"/>
      <c r="I474" s="665">
        <v>0</v>
      </c>
      <c r="J474" s="665">
        <v>16</v>
      </c>
      <c r="K474" s="665">
        <v>0</v>
      </c>
      <c r="L474" s="665"/>
      <c r="M474" s="665">
        <v>0</v>
      </c>
      <c r="N474" s="665">
        <v>16</v>
      </c>
      <c r="O474" s="665">
        <v>0</v>
      </c>
      <c r="P474" s="678"/>
      <c r="Q474" s="666">
        <v>0</v>
      </c>
    </row>
    <row r="475" spans="1:17" ht="14.4" customHeight="1" x14ac:dyDescent="0.3">
      <c r="A475" s="661" t="s">
        <v>574</v>
      </c>
      <c r="B475" s="662" t="s">
        <v>7897</v>
      </c>
      <c r="C475" s="662" t="s">
        <v>7663</v>
      </c>
      <c r="D475" s="662" t="s">
        <v>8415</v>
      </c>
      <c r="E475" s="662" t="s">
        <v>8416</v>
      </c>
      <c r="F475" s="665">
        <v>9</v>
      </c>
      <c r="G475" s="665">
        <v>0</v>
      </c>
      <c r="H475" s="665"/>
      <c r="I475" s="665">
        <v>0</v>
      </c>
      <c r="J475" s="665">
        <v>3</v>
      </c>
      <c r="K475" s="665">
        <v>0</v>
      </c>
      <c r="L475" s="665"/>
      <c r="M475" s="665">
        <v>0</v>
      </c>
      <c r="N475" s="665">
        <v>6</v>
      </c>
      <c r="O475" s="665">
        <v>0</v>
      </c>
      <c r="P475" s="678"/>
      <c r="Q475" s="666">
        <v>0</v>
      </c>
    </row>
    <row r="476" spans="1:17" ht="14.4" customHeight="1" x14ac:dyDescent="0.3">
      <c r="A476" s="661" t="s">
        <v>574</v>
      </c>
      <c r="B476" s="662" t="s">
        <v>7897</v>
      </c>
      <c r="C476" s="662" t="s">
        <v>7663</v>
      </c>
      <c r="D476" s="662" t="s">
        <v>8417</v>
      </c>
      <c r="E476" s="662" t="s">
        <v>8270</v>
      </c>
      <c r="F476" s="665">
        <v>1</v>
      </c>
      <c r="G476" s="665">
        <v>0</v>
      </c>
      <c r="H476" s="665"/>
      <c r="I476" s="665">
        <v>0</v>
      </c>
      <c r="J476" s="665"/>
      <c r="K476" s="665"/>
      <c r="L476" s="665"/>
      <c r="M476" s="665"/>
      <c r="N476" s="665">
        <v>3</v>
      </c>
      <c r="O476" s="665">
        <v>0</v>
      </c>
      <c r="P476" s="678"/>
      <c r="Q476" s="666">
        <v>0</v>
      </c>
    </row>
    <row r="477" spans="1:17" ht="14.4" customHeight="1" x14ac:dyDescent="0.3">
      <c r="A477" s="661" t="s">
        <v>574</v>
      </c>
      <c r="B477" s="662" t="s">
        <v>7897</v>
      </c>
      <c r="C477" s="662" t="s">
        <v>7663</v>
      </c>
      <c r="D477" s="662" t="s">
        <v>8418</v>
      </c>
      <c r="E477" s="662" t="s">
        <v>8419</v>
      </c>
      <c r="F477" s="665">
        <v>122</v>
      </c>
      <c r="G477" s="665">
        <v>0</v>
      </c>
      <c r="H477" s="665"/>
      <c r="I477" s="665">
        <v>0</v>
      </c>
      <c r="J477" s="665">
        <v>221</v>
      </c>
      <c r="K477" s="665">
        <v>0</v>
      </c>
      <c r="L477" s="665"/>
      <c r="M477" s="665">
        <v>0</v>
      </c>
      <c r="N477" s="665">
        <v>189</v>
      </c>
      <c r="O477" s="665">
        <v>0</v>
      </c>
      <c r="P477" s="678"/>
      <c r="Q477" s="666">
        <v>0</v>
      </c>
    </row>
    <row r="478" spans="1:17" ht="14.4" customHeight="1" x14ac:dyDescent="0.3">
      <c r="A478" s="661" t="s">
        <v>574</v>
      </c>
      <c r="B478" s="662" t="s">
        <v>7897</v>
      </c>
      <c r="C478" s="662" t="s">
        <v>7663</v>
      </c>
      <c r="D478" s="662" t="s">
        <v>8420</v>
      </c>
      <c r="E478" s="662" t="s">
        <v>8421</v>
      </c>
      <c r="F478" s="665"/>
      <c r="G478" s="665"/>
      <c r="H478" s="665"/>
      <c r="I478" s="665"/>
      <c r="J478" s="665">
        <v>13</v>
      </c>
      <c r="K478" s="665">
        <v>0</v>
      </c>
      <c r="L478" s="665"/>
      <c r="M478" s="665">
        <v>0</v>
      </c>
      <c r="N478" s="665">
        <v>20</v>
      </c>
      <c r="O478" s="665">
        <v>0</v>
      </c>
      <c r="P478" s="678"/>
      <c r="Q478" s="666">
        <v>0</v>
      </c>
    </row>
    <row r="479" spans="1:17" ht="14.4" customHeight="1" x14ac:dyDescent="0.3">
      <c r="A479" s="661" t="s">
        <v>574</v>
      </c>
      <c r="B479" s="662" t="s">
        <v>7897</v>
      </c>
      <c r="C479" s="662" t="s">
        <v>7663</v>
      </c>
      <c r="D479" s="662" t="s">
        <v>8422</v>
      </c>
      <c r="E479" s="662" t="s">
        <v>8419</v>
      </c>
      <c r="F479" s="665">
        <v>12</v>
      </c>
      <c r="G479" s="665">
        <v>0</v>
      </c>
      <c r="H479" s="665"/>
      <c r="I479" s="665">
        <v>0</v>
      </c>
      <c r="J479" s="665">
        <v>3</v>
      </c>
      <c r="K479" s="665">
        <v>0</v>
      </c>
      <c r="L479" s="665"/>
      <c r="M479" s="665">
        <v>0</v>
      </c>
      <c r="N479" s="665">
        <v>11</v>
      </c>
      <c r="O479" s="665">
        <v>0</v>
      </c>
      <c r="P479" s="678"/>
      <c r="Q479" s="666">
        <v>0</v>
      </c>
    </row>
    <row r="480" spans="1:17" ht="14.4" customHeight="1" x14ac:dyDescent="0.3">
      <c r="A480" s="661" t="s">
        <v>574</v>
      </c>
      <c r="B480" s="662" t="s">
        <v>7897</v>
      </c>
      <c r="C480" s="662" t="s">
        <v>7663</v>
      </c>
      <c r="D480" s="662" t="s">
        <v>8423</v>
      </c>
      <c r="E480" s="662" t="s">
        <v>8416</v>
      </c>
      <c r="F480" s="665">
        <v>9</v>
      </c>
      <c r="G480" s="665">
        <v>0</v>
      </c>
      <c r="H480" s="665"/>
      <c r="I480" s="665">
        <v>0</v>
      </c>
      <c r="J480" s="665">
        <v>4</v>
      </c>
      <c r="K480" s="665">
        <v>0</v>
      </c>
      <c r="L480" s="665"/>
      <c r="M480" s="665">
        <v>0</v>
      </c>
      <c r="N480" s="665">
        <v>1</v>
      </c>
      <c r="O480" s="665">
        <v>0</v>
      </c>
      <c r="P480" s="678"/>
      <c r="Q480" s="666">
        <v>0</v>
      </c>
    </row>
    <row r="481" spans="1:17" ht="14.4" customHeight="1" x14ac:dyDescent="0.3">
      <c r="A481" s="661" t="s">
        <v>574</v>
      </c>
      <c r="B481" s="662" t="s">
        <v>7897</v>
      </c>
      <c r="C481" s="662" t="s">
        <v>7663</v>
      </c>
      <c r="D481" s="662" t="s">
        <v>7793</v>
      </c>
      <c r="E481" s="662" t="s">
        <v>7794</v>
      </c>
      <c r="F481" s="665">
        <v>2</v>
      </c>
      <c r="G481" s="665">
        <v>2422</v>
      </c>
      <c r="H481" s="665">
        <v>1</v>
      </c>
      <c r="I481" s="665">
        <v>1211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574</v>
      </c>
      <c r="B482" s="662" t="s">
        <v>7897</v>
      </c>
      <c r="C482" s="662" t="s">
        <v>7663</v>
      </c>
      <c r="D482" s="662" t="s">
        <v>8424</v>
      </c>
      <c r="E482" s="662" t="s">
        <v>8425</v>
      </c>
      <c r="F482" s="665">
        <v>12</v>
      </c>
      <c r="G482" s="665">
        <v>0</v>
      </c>
      <c r="H482" s="665"/>
      <c r="I482" s="665">
        <v>0</v>
      </c>
      <c r="J482" s="665">
        <v>21</v>
      </c>
      <c r="K482" s="665">
        <v>0</v>
      </c>
      <c r="L482" s="665"/>
      <c r="M482" s="665">
        <v>0</v>
      </c>
      <c r="N482" s="665">
        <v>15</v>
      </c>
      <c r="O482" s="665">
        <v>0</v>
      </c>
      <c r="P482" s="678"/>
      <c r="Q482" s="666">
        <v>0</v>
      </c>
    </row>
    <row r="483" spans="1:17" ht="14.4" customHeight="1" x14ac:dyDescent="0.3">
      <c r="A483" s="661" t="s">
        <v>574</v>
      </c>
      <c r="B483" s="662" t="s">
        <v>7897</v>
      </c>
      <c r="C483" s="662" t="s">
        <v>7663</v>
      </c>
      <c r="D483" s="662" t="s">
        <v>8426</v>
      </c>
      <c r="E483" s="662" t="s">
        <v>8427</v>
      </c>
      <c r="F483" s="665">
        <v>6</v>
      </c>
      <c r="G483" s="665">
        <v>0</v>
      </c>
      <c r="H483" s="665"/>
      <c r="I483" s="665">
        <v>0</v>
      </c>
      <c r="J483" s="665">
        <v>9</v>
      </c>
      <c r="K483" s="665">
        <v>0</v>
      </c>
      <c r="L483" s="665"/>
      <c r="M483" s="665">
        <v>0</v>
      </c>
      <c r="N483" s="665">
        <v>8</v>
      </c>
      <c r="O483" s="665">
        <v>0</v>
      </c>
      <c r="P483" s="678"/>
      <c r="Q483" s="666">
        <v>0</v>
      </c>
    </row>
    <row r="484" spans="1:17" ht="14.4" customHeight="1" x14ac:dyDescent="0.3">
      <c r="A484" s="661" t="s">
        <v>574</v>
      </c>
      <c r="B484" s="662" t="s">
        <v>7897</v>
      </c>
      <c r="C484" s="662" t="s">
        <v>7663</v>
      </c>
      <c r="D484" s="662" t="s">
        <v>8428</v>
      </c>
      <c r="E484" s="662" t="s">
        <v>8429</v>
      </c>
      <c r="F484" s="665">
        <v>11</v>
      </c>
      <c r="G484" s="665">
        <v>527868</v>
      </c>
      <c r="H484" s="665">
        <v>1</v>
      </c>
      <c r="I484" s="665">
        <v>47988</v>
      </c>
      <c r="J484" s="665">
        <v>11</v>
      </c>
      <c r="K484" s="665">
        <v>529092</v>
      </c>
      <c r="L484" s="665">
        <v>1.0023187615085589</v>
      </c>
      <c r="M484" s="665">
        <v>48099.272727272728</v>
      </c>
      <c r="N484" s="665">
        <v>9</v>
      </c>
      <c r="O484" s="665">
        <v>433872</v>
      </c>
      <c r="P484" s="678">
        <v>0.82193275591625181</v>
      </c>
      <c r="Q484" s="666">
        <v>48208</v>
      </c>
    </row>
    <row r="485" spans="1:17" ht="14.4" customHeight="1" x14ac:dyDescent="0.3">
      <c r="A485" s="661" t="s">
        <v>574</v>
      </c>
      <c r="B485" s="662" t="s">
        <v>7897</v>
      </c>
      <c r="C485" s="662" t="s">
        <v>7663</v>
      </c>
      <c r="D485" s="662" t="s">
        <v>8430</v>
      </c>
      <c r="E485" s="662" t="s">
        <v>8306</v>
      </c>
      <c r="F485" s="665">
        <v>3</v>
      </c>
      <c r="G485" s="665">
        <v>0</v>
      </c>
      <c r="H485" s="665"/>
      <c r="I485" s="665">
        <v>0</v>
      </c>
      <c r="J485" s="665">
        <v>4</v>
      </c>
      <c r="K485" s="665">
        <v>0</v>
      </c>
      <c r="L485" s="665"/>
      <c r="M485" s="665">
        <v>0</v>
      </c>
      <c r="N485" s="665">
        <v>4</v>
      </c>
      <c r="O485" s="665">
        <v>0</v>
      </c>
      <c r="P485" s="678"/>
      <c r="Q485" s="666">
        <v>0</v>
      </c>
    </row>
    <row r="486" spans="1:17" ht="14.4" customHeight="1" x14ac:dyDescent="0.3">
      <c r="A486" s="661" t="s">
        <v>574</v>
      </c>
      <c r="B486" s="662" t="s">
        <v>7897</v>
      </c>
      <c r="C486" s="662" t="s">
        <v>7663</v>
      </c>
      <c r="D486" s="662" t="s">
        <v>8431</v>
      </c>
      <c r="E486" s="662" t="s">
        <v>8432</v>
      </c>
      <c r="F486" s="665">
        <v>10</v>
      </c>
      <c r="G486" s="665">
        <v>0</v>
      </c>
      <c r="H486" s="665"/>
      <c r="I486" s="665">
        <v>0</v>
      </c>
      <c r="J486" s="665">
        <v>19</v>
      </c>
      <c r="K486" s="665">
        <v>0</v>
      </c>
      <c r="L486" s="665"/>
      <c r="M486" s="665">
        <v>0</v>
      </c>
      <c r="N486" s="665">
        <v>13</v>
      </c>
      <c r="O486" s="665">
        <v>0</v>
      </c>
      <c r="P486" s="678"/>
      <c r="Q486" s="666">
        <v>0</v>
      </c>
    </row>
    <row r="487" spans="1:17" ht="14.4" customHeight="1" x14ac:dyDescent="0.3">
      <c r="A487" s="661" t="s">
        <v>574</v>
      </c>
      <c r="B487" s="662" t="s">
        <v>7897</v>
      </c>
      <c r="C487" s="662" t="s">
        <v>7663</v>
      </c>
      <c r="D487" s="662" t="s">
        <v>8433</v>
      </c>
      <c r="E487" s="662" t="s">
        <v>8365</v>
      </c>
      <c r="F487" s="665">
        <v>4</v>
      </c>
      <c r="G487" s="665">
        <v>243432</v>
      </c>
      <c r="H487" s="665">
        <v>1</v>
      </c>
      <c r="I487" s="665">
        <v>60858</v>
      </c>
      <c r="J487" s="665">
        <v>6</v>
      </c>
      <c r="K487" s="665">
        <v>365864</v>
      </c>
      <c r="L487" s="665">
        <v>1.5029412731276086</v>
      </c>
      <c r="M487" s="665">
        <v>60977.333333333336</v>
      </c>
      <c r="N487" s="665">
        <v>2</v>
      </c>
      <c r="O487" s="665">
        <v>122232</v>
      </c>
      <c r="P487" s="678">
        <v>0.50211968845509214</v>
      </c>
      <c r="Q487" s="666">
        <v>61116</v>
      </c>
    </row>
    <row r="488" spans="1:17" ht="14.4" customHeight="1" x14ac:dyDescent="0.3">
      <c r="A488" s="661" t="s">
        <v>574</v>
      </c>
      <c r="B488" s="662" t="s">
        <v>7897</v>
      </c>
      <c r="C488" s="662" t="s">
        <v>7663</v>
      </c>
      <c r="D488" s="662" t="s">
        <v>8434</v>
      </c>
      <c r="E488" s="662" t="s">
        <v>8294</v>
      </c>
      <c r="F488" s="665">
        <v>7</v>
      </c>
      <c r="G488" s="665">
        <v>0</v>
      </c>
      <c r="H488" s="665"/>
      <c r="I488" s="665">
        <v>0</v>
      </c>
      <c r="J488" s="665">
        <v>2</v>
      </c>
      <c r="K488" s="665">
        <v>0</v>
      </c>
      <c r="L488" s="665"/>
      <c r="M488" s="665">
        <v>0</v>
      </c>
      <c r="N488" s="665">
        <v>7</v>
      </c>
      <c r="O488" s="665">
        <v>0</v>
      </c>
      <c r="P488" s="678"/>
      <c r="Q488" s="666">
        <v>0</v>
      </c>
    </row>
    <row r="489" spans="1:17" ht="14.4" customHeight="1" x14ac:dyDescent="0.3">
      <c r="A489" s="661" t="s">
        <v>574</v>
      </c>
      <c r="B489" s="662" t="s">
        <v>7897</v>
      </c>
      <c r="C489" s="662" t="s">
        <v>7663</v>
      </c>
      <c r="D489" s="662" t="s">
        <v>8435</v>
      </c>
      <c r="E489" s="662" t="s">
        <v>8436</v>
      </c>
      <c r="F489" s="665"/>
      <c r="G489" s="665"/>
      <c r="H489" s="665"/>
      <c r="I489" s="665"/>
      <c r="J489" s="665">
        <v>1</v>
      </c>
      <c r="K489" s="665">
        <v>0</v>
      </c>
      <c r="L489" s="665"/>
      <c r="M489" s="665">
        <v>0</v>
      </c>
      <c r="N489" s="665"/>
      <c r="O489" s="665"/>
      <c r="P489" s="678"/>
      <c r="Q489" s="666"/>
    </row>
    <row r="490" spans="1:17" ht="14.4" customHeight="1" x14ac:dyDescent="0.3">
      <c r="A490" s="661" t="s">
        <v>574</v>
      </c>
      <c r="B490" s="662" t="s">
        <v>7897</v>
      </c>
      <c r="C490" s="662" t="s">
        <v>7663</v>
      </c>
      <c r="D490" s="662" t="s">
        <v>8437</v>
      </c>
      <c r="E490" s="662" t="s">
        <v>8438</v>
      </c>
      <c r="F490" s="665"/>
      <c r="G490" s="665"/>
      <c r="H490" s="665"/>
      <c r="I490" s="665"/>
      <c r="J490" s="665">
        <v>3</v>
      </c>
      <c r="K490" s="665">
        <v>0</v>
      </c>
      <c r="L490" s="665"/>
      <c r="M490" s="665">
        <v>0</v>
      </c>
      <c r="N490" s="665">
        <v>2</v>
      </c>
      <c r="O490" s="665">
        <v>0</v>
      </c>
      <c r="P490" s="678"/>
      <c r="Q490" s="666">
        <v>0</v>
      </c>
    </row>
    <row r="491" spans="1:17" ht="14.4" customHeight="1" x14ac:dyDescent="0.3">
      <c r="A491" s="661" t="s">
        <v>574</v>
      </c>
      <c r="B491" s="662" t="s">
        <v>7897</v>
      </c>
      <c r="C491" s="662" t="s">
        <v>7663</v>
      </c>
      <c r="D491" s="662" t="s">
        <v>8439</v>
      </c>
      <c r="E491" s="662" t="s">
        <v>8440</v>
      </c>
      <c r="F491" s="665">
        <v>1</v>
      </c>
      <c r="G491" s="665">
        <v>0</v>
      </c>
      <c r="H491" s="665"/>
      <c r="I491" s="665">
        <v>0</v>
      </c>
      <c r="J491" s="665">
        <v>1</v>
      </c>
      <c r="K491" s="665">
        <v>0</v>
      </c>
      <c r="L491" s="665"/>
      <c r="M491" s="665">
        <v>0</v>
      </c>
      <c r="N491" s="665">
        <v>1</v>
      </c>
      <c r="O491" s="665">
        <v>0</v>
      </c>
      <c r="P491" s="678"/>
      <c r="Q491" s="666">
        <v>0</v>
      </c>
    </row>
    <row r="492" spans="1:17" ht="14.4" customHeight="1" x14ac:dyDescent="0.3">
      <c r="A492" s="661" t="s">
        <v>574</v>
      </c>
      <c r="B492" s="662" t="s">
        <v>7897</v>
      </c>
      <c r="C492" s="662" t="s">
        <v>7663</v>
      </c>
      <c r="D492" s="662" t="s">
        <v>8441</v>
      </c>
      <c r="E492" s="662" t="s">
        <v>8286</v>
      </c>
      <c r="F492" s="665"/>
      <c r="G492" s="665"/>
      <c r="H492" s="665"/>
      <c r="I492" s="665"/>
      <c r="J492" s="665">
        <v>1</v>
      </c>
      <c r="K492" s="665">
        <v>0</v>
      </c>
      <c r="L492" s="665"/>
      <c r="M492" s="665">
        <v>0</v>
      </c>
      <c r="N492" s="665">
        <v>2</v>
      </c>
      <c r="O492" s="665">
        <v>0</v>
      </c>
      <c r="P492" s="678"/>
      <c r="Q492" s="666">
        <v>0</v>
      </c>
    </row>
    <row r="493" spans="1:17" ht="14.4" customHeight="1" x14ac:dyDescent="0.3">
      <c r="A493" s="661" t="s">
        <v>574</v>
      </c>
      <c r="B493" s="662" t="s">
        <v>7897</v>
      </c>
      <c r="C493" s="662" t="s">
        <v>7663</v>
      </c>
      <c r="D493" s="662" t="s">
        <v>8442</v>
      </c>
      <c r="E493" s="662" t="s">
        <v>8443</v>
      </c>
      <c r="F493" s="665"/>
      <c r="G493" s="665"/>
      <c r="H493" s="665"/>
      <c r="I493" s="665"/>
      <c r="J493" s="665">
        <v>3</v>
      </c>
      <c r="K493" s="665">
        <v>0</v>
      </c>
      <c r="L493" s="665"/>
      <c r="M493" s="665">
        <v>0</v>
      </c>
      <c r="N493" s="665"/>
      <c r="O493" s="665"/>
      <c r="P493" s="678"/>
      <c r="Q493" s="666"/>
    </row>
    <row r="494" spans="1:17" ht="14.4" customHeight="1" x14ac:dyDescent="0.3">
      <c r="A494" s="661" t="s">
        <v>574</v>
      </c>
      <c r="B494" s="662" t="s">
        <v>7897</v>
      </c>
      <c r="C494" s="662" t="s">
        <v>7663</v>
      </c>
      <c r="D494" s="662" t="s">
        <v>7880</v>
      </c>
      <c r="E494" s="662" t="s">
        <v>7881</v>
      </c>
      <c r="F494" s="665"/>
      <c r="G494" s="665"/>
      <c r="H494" s="665"/>
      <c r="I494" s="665"/>
      <c r="J494" s="665">
        <v>1</v>
      </c>
      <c r="K494" s="665">
        <v>0</v>
      </c>
      <c r="L494" s="665"/>
      <c r="M494" s="665">
        <v>0</v>
      </c>
      <c r="N494" s="665"/>
      <c r="O494" s="665"/>
      <c r="P494" s="678"/>
      <c r="Q494" s="666"/>
    </row>
    <row r="495" spans="1:17" ht="14.4" customHeight="1" x14ac:dyDescent="0.3">
      <c r="A495" s="661" t="s">
        <v>574</v>
      </c>
      <c r="B495" s="662" t="s">
        <v>7897</v>
      </c>
      <c r="C495" s="662" t="s">
        <v>7663</v>
      </c>
      <c r="D495" s="662" t="s">
        <v>8444</v>
      </c>
      <c r="E495" s="662" t="s">
        <v>8445</v>
      </c>
      <c r="F495" s="665"/>
      <c r="G495" s="665"/>
      <c r="H495" s="665"/>
      <c r="I495" s="665"/>
      <c r="J495" s="665">
        <v>6</v>
      </c>
      <c r="K495" s="665">
        <v>0</v>
      </c>
      <c r="L495" s="665"/>
      <c r="M495" s="665">
        <v>0</v>
      </c>
      <c r="N495" s="665">
        <v>3</v>
      </c>
      <c r="O495" s="665">
        <v>0</v>
      </c>
      <c r="P495" s="678"/>
      <c r="Q495" s="666">
        <v>0</v>
      </c>
    </row>
    <row r="496" spans="1:17" ht="14.4" customHeight="1" x14ac:dyDescent="0.3">
      <c r="A496" s="661" t="s">
        <v>574</v>
      </c>
      <c r="B496" s="662" t="s">
        <v>7897</v>
      </c>
      <c r="C496" s="662" t="s">
        <v>7663</v>
      </c>
      <c r="D496" s="662" t="s">
        <v>8446</v>
      </c>
      <c r="E496" s="662" t="s">
        <v>8443</v>
      </c>
      <c r="F496" s="665">
        <v>9</v>
      </c>
      <c r="G496" s="665">
        <v>0</v>
      </c>
      <c r="H496" s="665"/>
      <c r="I496" s="665">
        <v>0</v>
      </c>
      <c r="J496" s="665">
        <v>3</v>
      </c>
      <c r="K496" s="665">
        <v>0</v>
      </c>
      <c r="L496" s="665"/>
      <c r="M496" s="665">
        <v>0</v>
      </c>
      <c r="N496" s="665">
        <v>5</v>
      </c>
      <c r="O496" s="665">
        <v>0</v>
      </c>
      <c r="P496" s="678"/>
      <c r="Q496" s="666">
        <v>0</v>
      </c>
    </row>
    <row r="497" spans="1:17" ht="14.4" customHeight="1" x14ac:dyDescent="0.3">
      <c r="A497" s="661" t="s">
        <v>574</v>
      </c>
      <c r="B497" s="662" t="s">
        <v>7897</v>
      </c>
      <c r="C497" s="662" t="s">
        <v>7663</v>
      </c>
      <c r="D497" s="662" t="s">
        <v>8447</v>
      </c>
      <c r="E497" s="662" t="s">
        <v>8443</v>
      </c>
      <c r="F497" s="665">
        <v>9</v>
      </c>
      <c r="G497" s="665">
        <v>0</v>
      </c>
      <c r="H497" s="665"/>
      <c r="I497" s="665">
        <v>0</v>
      </c>
      <c r="J497" s="665">
        <v>10</v>
      </c>
      <c r="K497" s="665">
        <v>0</v>
      </c>
      <c r="L497" s="665"/>
      <c r="M497" s="665">
        <v>0</v>
      </c>
      <c r="N497" s="665">
        <v>5</v>
      </c>
      <c r="O497" s="665">
        <v>0</v>
      </c>
      <c r="P497" s="678"/>
      <c r="Q497" s="666">
        <v>0</v>
      </c>
    </row>
    <row r="498" spans="1:17" ht="14.4" customHeight="1" x14ac:dyDescent="0.3">
      <c r="A498" s="661" t="s">
        <v>574</v>
      </c>
      <c r="B498" s="662" t="s">
        <v>7897</v>
      </c>
      <c r="C498" s="662" t="s">
        <v>7663</v>
      </c>
      <c r="D498" s="662" t="s">
        <v>8448</v>
      </c>
      <c r="E498" s="662" t="s">
        <v>8449</v>
      </c>
      <c r="F498" s="665">
        <v>2</v>
      </c>
      <c r="G498" s="665">
        <v>0</v>
      </c>
      <c r="H498" s="665"/>
      <c r="I498" s="665">
        <v>0</v>
      </c>
      <c r="J498" s="665"/>
      <c r="K498" s="665"/>
      <c r="L498" s="665"/>
      <c r="M498" s="665"/>
      <c r="N498" s="665">
        <v>2</v>
      </c>
      <c r="O498" s="665">
        <v>0</v>
      </c>
      <c r="P498" s="678"/>
      <c r="Q498" s="666">
        <v>0</v>
      </c>
    </row>
    <row r="499" spans="1:17" ht="14.4" customHeight="1" x14ac:dyDescent="0.3">
      <c r="A499" s="661" t="s">
        <v>574</v>
      </c>
      <c r="B499" s="662" t="s">
        <v>7897</v>
      </c>
      <c r="C499" s="662" t="s">
        <v>7663</v>
      </c>
      <c r="D499" s="662" t="s">
        <v>8450</v>
      </c>
      <c r="E499" s="662" t="s">
        <v>8451</v>
      </c>
      <c r="F499" s="665">
        <v>65</v>
      </c>
      <c r="G499" s="665">
        <v>0</v>
      </c>
      <c r="H499" s="665"/>
      <c r="I499" s="665">
        <v>0</v>
      </c>
      <c r="J499" s="665">
        <v>17</v>
      </c>
      <c r="K499" s="665">
        <v>0</v>
      </c>
      <c r="L499" s="665"/>
      <c r="M499" s="665">
        <v>0</v>
      </c>
      <c r="N499" s="665">
        <v>11</v>
      </c>
      <c r="O499" s="665">
        <v>0</v>
      </c>
      <c r="P499" s="678"/>
      <c r="Q499" s="666">
        <v>0</v>
      </c>
    </row>
    <row r="500" spans="1:17" ht="14.4" customHeight="1" x14ac:dyDescent="0.3">
      <c r="A500" s="661" t="s">
        <v>574</v>
      </c>
      <c r="B500" s="662" t="s">
        <v>7897</v>
      </c>
      <c r="C500" s="662" t="s">
        <v>7663</v>
      </c>
      <c r="D500" s="662" t="s">
        <v>8452</v>
      </c>
      <c r="E500" s="662" t="s">
        <v>8453</v>
      </c>
      <c r="F500" s="665">
        <v>2</v>
      </c>
      <c r="G500" s="665">
        <v>0</v>
      </c>
      <c r="H500" s="665"/>
      <c r="I500" s="665">
        <v>0</v>
      </c>
      <c r="J500" s="665">
        <v>1</v>
      </c>
      <c r="K500" s="665">
        <v>0</v>
      </c>
      <c r="L500" s="665"/>
      <c r="M500" s="665">
        <v>0</v>
      </c>
      <c r="N500" s="665">
        <v>2</v>
      </c>
      <c r="O500" s="665">
        <v>0</v>
      </c>
      <c r="P500" s="678"/>
      <c r="Q500" s="666">
        <v>0</v>
      </c>
    </row>
    <row r="501" spans="1:17" ht="14.4" customHeight="1" x14ac:dyDescent="0.3">
      <c r="A501" s="661" t="s">
        <v>574</v>
      </c>
      <c r="B501" s="662" t="s">
        <v>7897</v>
      </c>
      <c r="C501" s="662" t="s">
        <v>7663</v>
      </c>
      <c r="D501" s="662" t="s">
        <v>8454</v>
      </c>
      <c r="E501" s="662" t="s">
        <v>8455</v>
      </c>
      <c r="F501" s="665">
        <v>3</v>
      </c>
      <c r="G501" s="665">
        <v>0</v>
      </c>
      <c r="H501" s="665"/>
      <c r="I501" s="665">
        <v>0</v>
      </c>
      <c r="J501" s="665">
        <v>4</v>
      </c>
      <c r="K501" s="665">
        <v>0</v>
      </c>
      <c r="L501" s="665"/>
      <c r="M501" s="665">
        <v>0</v>
      </c>
      <c r="N501" s="665">
        <v>1</v>
      </c>
      <c r="O501" s="665">
        <v>0</v>
      </c>
      <c r="P501" s="678"/>
      <c r="Q501" s="666">
        <v>0</v>
      </c>
    </row>
    <row r="502" spans="1:17" ht="14.4" customHeight="1" x14ac:dyDescent="0.3">
      <c r="A502" s="661" t="s">
        <v>574</v>
      </c>
      <c r="B502" s="662" t="s">
        <v>7897</v>
      </c>
      <c r="C502" s="662" t="s">
        <v>7663</v>
      </c>
      <c r="D502" s="662" t="s">
        <v>8456</v>
      </c>
      <c r="E502" s="662" t="s">
        <v>8457</v>
      </c>
      <c r="F502" s="665"/>
      <c r="G502" s="665"/>
      <c r="H502" s="665"/>
      <c r="I502" s="665"/>
      <c r="J502" s="665">
        <v>2</v>
      </c>
      <c r="K502" s="665">
        <v>0</v>
      </c>
      <c r="L502" s="665"/>
      <c r="M502" s="665">
        <v>0</v>
      </c>
      <c r="N502" s="665"/>
      <c r="O502" s="665"/>
      <c r="P502" s="678"/>
      <c r="Q502" s="666"/>
    </row>
    <row r="503" spans="1:17" ht="14.4" customHeight="1" x14ac:dyDescent="0.3">
      <c r="A503" s="661" t="s">
        <v>574</v>
      </c>
      <c r="B503" s="662" t="s">
        <v>7897</v>
      </c>
      <c r="C503" s="662" t="s">
        <v>7663</v>
      </c>
      <c r="D503" s="662" t="s">
        <v>8458</v>
      </c>
      <c r="E503" s="662" t="s">
        <v>8459</v>
      </c>
      <c r="F503" s="665"/>
      <c r="G503" s="665"/>
      <c r="H503" s="665"/>
      <c r="I503" s="665"/>
      <c r="J503" s="665">
        <v>2</v>
      </c>
      <c r="K503" s="665">
        <v>0</v>
      </c>
      <c r="L503" s="665"/>
      <c r="M503" s="665">
        <v>0</v>
      </c>
      <c r="N503" s="665"/>
      <c r="O503" s="665"/>
      <c r="P503" s="678"/>
      <c r="Q503" s="666"/>
    </row>
    <row r="504" spans="1:17" ht="14.4" customHeight="1" x14ac:dyDescent="0.3">
      <c r="A504" s="661" t="s">
        <v>574</v>
      </c>
      <c r="B504" s="662" t="s">
        <v>7897</v>
      </c>
      <c r="C504" s="662" t="s">
        <v>7663</v>
      </c>
      <c r="D504" s="662" t="s">
        <v>8460</v>
      </c>
      <c r="E504" s="662" t="s">
        <v>8461</v>
      </c>
      <c r="F504" s="665">
        <v>1</v>
      </c>
      <c r="G504" s="665">
        <v>0</v>
      </c>
      <c r="H504" s="665"/>
      <c r="I504" s="665">
        <v>0</v>
      </c>
      <c r="J504" s="665">
        <v>1</v>
      </c>
      <c r="K504" s="665">
        <v>0</v>
      </c>
      <c r="L504" s="665"/>
      <c r="M504" s="665">
        <v>0</v>
      </c>
      <c r="N504" s="665">
        <v>1</v>
      </c>
      <c r="O504" s="665">
        <v>0</v>
      </c>
      <c r="P504" s="678"/>
      <c r="Q504" s="666">
        <v>0</v>
      </c>
    </row>
    <row r="505" spans="1:17" ht="14.4" customHeight="1" x14ac:dyDescent="0.3">
      <c r="A505" s="661" t="s">
        <v>574</v>
      </c>
      <c r="B505" s="662" t="s">
        <v>7897</v>
      </c>
      <c r="C505" s="662" t="s">
        <v>7663</v>
      </c>
      <c r="D505" s="662" t="s">
        <v>8462</v>
      </c>
      <c r="E505" s="662" t="s">
        <v>8463</v>
      </c>
      <c r="F505" s="665"/>
      <c r="G505" s="665"/>
      <c r="H505" s="665"/>
      <c r="I505" s="665"/>
      <c r="J505" s="665">
        <v>2</v>
      </c>
      <c r="K505" s="665">
        <v>0</v>
      </c>
      <c r="L505" s="665"/>
      <c r="M505" s="665">
        <v>0</v>
      </c>
      <c r="N505" s="665">
        <v>2</v>
      </c>
      <c r="O505" s="665">
        <v>0</v>
      </c>
      <c r="P505" s="678"/>
      <c r="Q505" s="666">
        <v>0</v>
      </c>
    </row>
    <row r="506" spans="1:17" ht="14.4" customHeight="1" x14ac:dyDescent="0.3">
      <c r="A506" s="661" t="s">
        <v>574</v>
      </c>
      <c r="B506" s="662" t="s">
        <v>7897</v>
      </c>
      <c r="C506" s="662" t="s">
        <v>7663</v>
      </c>
      <c r="D506" s="662" t="s">
        <v>8464</v>
      </c>
      <c r="E506" s="662" t="s">
        <v>8465</v>
      </c>
      <c r="F506" s="665"/>
      <c r="G506" s="665"/>
      <c r="H506" s="665"/>
      <c r="I506" s="665"/>
      <c r="J506" s="665">
        <v>8</v>
      </c>
      <c r="K506" s="665">
        <v>0</v>
      </c>
      <c r="L506" s="665"/>
      <c r="M506" s="665">
        <v>0</v>
      </c>
      <c r="N506" s="665">
        <v>11</v>
      </c>
      <c r="O506" s="665">
        <v>0</v>
      </c>
      <c r="P506" s="678"/>
      <c r="Q506" s="666">
        <v>0</v>
      </c>
    </row>
    <row r="507" spans="1:17" ht="14.4" customHeight="1" x14ac:dyDescent="0.3">
      <c r="A507" s="661" t="s">
        <v>574</v>
      </c>
      <c r="B507" s="662" t="s">
        <v>7897</v>
      </c>
      <c r="C507" s="662" t="s">
        <v>7663</v>
      </c>
      <c r="D507" s="662" t="s">
        <v>8466</v>
      </c>
      <c r="E507" s="662" t="s">
        <v>8467</v>
      </c>
      <c r="F507" s="665"/>
      <c r="G507" s="665"/>
      <c r="H507" s="665"/>
      <c r="I507" s="665"/>
      <c r="J507" s="665">
        <v>1</v>
      </c>
      <c r="K507" s="665">
        <v>0</v>
      </c>
      <c r="L507" s="665"/>
      <c r="M507" s="665">
        <v>0</v>
      </c>
      <c r="N507" s="665">
        <v>2</v>
      </c>
      <c r="O507" s="665">
        <v>0</v>
      </c>
      <c r="P507" s="678"/>
      <c r="Q507" s="666">
        <v>0</v>
      </c>
    </row>
    <row r="508" spans="1:17" ht="14.4" customHeight="1" x14ac:dyDescent="0.3">
      <c r="A508" s="661" t="s">
        <v>574</v>
      </c>
      <c r="B508" s="662" t="s">
        <v>7897</v>
      </c>
      <c r="C508" s="662" t="s">
        <v>7663</v>
      </c>
      <c r="D508" s="662" t="s">
        <v>8468</v>
      </c>
      <c r="E508" s="662" t="s">
        <v>8469</v>
      </c>
      <c r="F508" s="665"/>
      <c r="G508" s="665"/>
      <c r="H508" s="665"/>
      <c r="I508" s="665"/>
      <c r="J508" s="665">
        <v>1</v>
      </c>
      <c r="K508" s="665">
        <v>0</v>
      </c>
      <c r="L508" s="665"/>
      <c r="M508" s="665">
        <v>0</v>
      </c>
      <c r="N508" s="665"/>
      <c r="O508" s="665"/>
      <c r="P508" s="678"/>
      <c r="Q508" s="666"/>
    </row>
    <row r="509" spans="1:17" ht="14.4" customHeight="1" x14ac:dyDescent="0.3">
      <c r="A509" s="661" t="s">
        <v>574</v>
      </c>
      <c r="B509" s="662" t="s">
        <v>7897</v>
      </c>
      <c r="C509" s="662" t="s">
        <v>7663</v>
      </c>
      <c r="D509" s="662" t="s">
        <v>8470</v>
      </c>
      <c r="E509" s="662" t="s">
        <v>8471</v>
      </c>
      <c r="F509" s="665">
        <v>1</v>
      </c>
      <c r="G509" s="665">
        <v>0</v>
      </c>
      <c r="H509" s="665"/>
      <c r="I509" s="665">
        <v>0</v>
      </c>
      <c r="J509" s="665">
        <v>1</v>
      </c>
      <c r="K509" s="665">
        <v>0</v>
      </c>
      <c r="L509" s="665"/>
      <c r="M509" s="665">
        <v>0</v>
      </c>
      <c r="N509" s="665">
        <v>2</v>
      </c>
      <c r="O509" s="665">
        <v>0</v>
      </c>
      <c r="P509" s="678"/>
      <c r="Q509" s="666">
        <v>0</v>
      </c>
    </row>
    <row r="510" spans="1:17" ht="14.4" customHeight="1" x14ac:dyDescent="0.3">
      <c r="A510" s="661" t="s">
        <v>574</v>
      </c>
      <c r="B510" s="662" t="s">
        <v>7897</v>
      </c>
      <c r="C510" s="662" t="s">
        <v>7663</v>
      </c>
      <c r="D510" s="662" t="s">
        <v>8472</v>
      </c>
      <c r="E510" s="662" t="s">
        <v>8473</v>
      </c>
      <c r="F510" s="665">
        <v>1</v>
      </c>
      <c r="G510" s="665">
        <v>0</v>
      </c>
      <c r="H510" s="665"/>
      <c r="I510" s="665">
        <v>0</v>
      </c>
      <c r="J510" s="665">
        <v>4</v>
      </c>
      <c r="K510" s="665">
        <v>0</v>
      </c>
      <c r="L510" s="665"/>
      <c r="M510" s="665">
        <v>0</v>
      </c>
      <c r="N510" s="665">
        <v>2</v>
      </c>
      <c r="O510" s="665">
        <v>0</v>
      </c>
      <c r="P510" s="678"/>
      <c r="Q510" s="666">
        <v>0</v>
      </c>
    </row>
    <row r="511" spans="1:17" ht="14.4" customHeight="1" x14ac:dyDescent="0.3">
      <c r="A511" s="661" t="s">
        <v>574</v>
      </c>
      <c r="B511" s="662" t="s">
        <v>7897</v>
      </c>
      <c r="C511" s="662" t="s">
        <v>7663</v>
      </c>
      <c r="D511" s="662" t="s">
        <v>8474</v>
      </c>
      <c r="E511" s="662" t="s">
        <v>8432</v>
      </c>
      <c r="F511" s="665"/>
      <c r="G511" s="665"/>
      <c r="H511" s="665"/>
      <c r="I511" s="665"/>
      <c r="J511" s="665">
        <v>1</v>
      </c>
      <c r="K511" s="665">
        <v>0</v>
      </c>
      <c r="L511" s="665"/>
      <c r="M511" s="665">
        <v>0</v>
      </c>
      <c r="N511" s="665"/>
      <c r="O511" s="665"/>
      <c r="P511" s="678"/>
      <c r="Q511" s="666"/>
    </row>
    <row r="512" spans="1:17" ht="14.4" customHeight="1" x14ac:dyDescent="0.3">
      <c r="A512" s="661" t="s">
        <v>574</v>
      </c>
      <c r="B512" s="662" t="s">
        <v>7897</v>
      </c>
      <c r="C512" s="662" t="s">
        <v>7663</v>
      </c>
      <c r="D512" s="662" t="s">
        <v>8475</v>
      </c>
      <c r="E512" s="662" t="s">
        <v>8476</v>
      </c>
      <c r="F512" s="665"/>
      <c r="G512" s="665"/>
      <c r="H512" s="665"/>
      <c r="I512" s="665"/>
      <c r="J512" s="665"/>
      <c r="K512" s="665"/>
      <c r="L512" s="665"/>
      <c r="M512" s="665"/>
      <c r="N512" s="665">
        <v>5</v>
      </c>
      <c r="O512" s="665">
        <v>0</v>
      </c>
      <c r="P512" s="678"/>
      <c r="Q512" s="666">
        <v>0</v>
      </c>
    </row>
    <row r="513" spans="1:17" ht="14.4" customHeight="1" x14ac:dyDescent="0.3">
      <c r="A513" s="661" t="s">
        <v>574</v>
      </c>
      <c r="B513" s="662" t="s">
        <v>7897</v>
      </c>
      <c r="C513" s="662" t="s">
        <v>7663</v>
      </c>
      <c r="D513" s="662" t="s">
        <v>8477</v>
      </c>
      <c r="E513" s="662" t="s">
        <v>8478</v>
      </c>
      <c r="F513" s="665">
        <v>1</v>
      </c>
      <c r="G513" s="665">
        <v>0</v>
      </c>
      <c r="H513" s="665"/>
      <c r="I513" s="665">
        <v>0</v>
      </c>
      <c r="J513" s="665"/>
      <c r="K513" s="665"/>
      <c r="L513" s="665"/>
      <c r="M513" s="665"/>
      <c r="N513" s="665">
        <v>2</v>
      </c>
      <c r="O513" s="665">
        <v>0</v>
      </c>
      <c r="P513" s="678"/>
      <c r="Q513" s="666">
        <v>0</v>
      </c>
    </row>
    <row r="514" spans="1:17" ht="14.4" customHeight="1" x14ac:dyDescent="0.3">
      <c r="A514" s="661" t="s">
        <v>574</v>
      </c>
      <c r="B514" s="662" t="s">
        <v>7897</v>
      </c>
      <c r="C514" s="662" t="s">
        <v>7663</v>
      </c>
      <c r="D514" s="662" t="s">
        <v>8479</v>
      </c>
      <c r="E514" s="662" t="s">
        <v>8480</v>
      </c>
      <c r="F514" s="665"/>
      <c r="G514" s="665"/>
      <c r="H514" s="665"/>
      <c r="I514" s="665"/>
      <c r="J514" s="665">
        <v>1</v>
      </c>
      <c r="K514" s="665">
        <v>0</v>
      </c>
      <c r="L514" s="665"/>
      <c r="M514" s="665">
        <v>0</v>
      </c>
      <c r="N514" s="665">
        <v>2</v>
      </c>
      <c r="O514" s="665">
        <v>0</v>
      </c>
      <c r="P514" s="678"/>
      <c r="Q514" s="666">
        <v>0</v>
      </c>
    </row>
    <row r="515" spans="1:17" ht="14.4" customHeight="1" x14ac:dyDescent="0.3">
      <c r="A515" s="661" t="s">
        <v>574</v>
      </c>
      <c r="B515" s="662" t="s">
        <v>7897</v>
      </c>
      <c r="C515" s="662" t="s">
        <v>7663</v>
      </c>
      <c r="D515" s="662" t="s">
        <v>8481</v>
      </c>
      <c r="E515" s="662" t="s">
        <v>8294</v>
      </c>
      <c r="F515" s="665">
        <v>1</v>
      </c>
      <c r="G515" s="665">
        <v>0</v>
      </c>
      <c r="H515" s="665"/>
      <c r="I515" s="665">
        <v>0</v>
      </c>
      <c r="J515" s="665"/>
      <c r="K515" s="665"/>
      <c r="L515" s="665"/>
      <c r="M515" s="665"/>
      <c r="N515" s="665">
        <v>1</v>
      </c>
      <c r="O515" s="665">
        <v>0</v>
      </c>
      <c r="P515" s="678"/>
      <c r="Q515" s="666">
        <v>0</v>
      </c>
    </row>
    <row r="516" spans="1:17" ht="14.4" customHeight="1" x14ac:dyDescent="0.3">
      <c r="A516" s="661" t="s">
        <v>574</v>
      </c>
      <c r="B516" s="662" t="s">
        <v>7897</v>
      </c>
      <c r="C516" s="662" t="s">
        <v>7663</v>
      </c>
      <c r="D516" s="662" t="s">
        <v>8482</v>
      </c>
      <c r="E516" s="662" t="s">
        <v>8483</v>
      </c>
      <c r="F516" s="665"/>
      <c r="G516" s="665"/>
      <c r="H516" s="665"/>
      <c r="I516" s="665"/>
      <c r="J516" s="665"/>
      <c r="K516" s="665"/>
      <c r="L516" s="665"/>
      <c r="M516" s="665"/>
      <c r="N516" s="665">
        <v>1</v>
      </c>
      <c r="O516" s="665">
        <v>0</v>
      </c>
      <c r="P516" s="678"/>
      <c r="Q516" s="666">
        <v>0</v>
      </c>
    </row>
    <row r="517" spans="1:17" ht="14.4" customHeight="1" x14ac:dyDescent="0.3">
      <c r="A517" s="661" t="s">
        <v>574</v>
      </c>
      <c r="B517" s="662" t="s">
        <v>7897</v>
      </c>
      <c r="C517" s="662" t="s">
        <v>7663</v>
      </c>
      <c r="D517" s="662" t="s">
        <v>8484</v>
      </c>
      <c r="E517" s="662" t="s">
        <v>8485</v>
      </c>
      <c r="F517" s="665">
        <v>1</v>
      </c>
      <c r="G517" s="665">
        <v>0</v>
      </c>
      <c r="H517" s="665"/>
      <c r="I517" s="665">
        <v>0</v>
      </c>
      <c r="J517" s="665">
        <v>1</v>
      </c>
      <c r="K517" s="665">
        <v>0</v>
      </c>
      <c r="L517" s="665"/>
      <c r="M517" s="665">
        <v>0</v>
      </c>
      <c r="N517" s="665"/>
      <c r="O517" s="665"/>
      <c r="P517" s="678"/>
      <c r="Q517" s="666"/>
    </row>
    <row r="518" spans="1:17" ht="14.4" customHeight="1" x14ac:dyDescent="0.3">
      <c r="A518" s="661" t="s">
        <v>574</v>
      </c>
      <c r="B518" s="662" t="s">
        <v>7897</v>
      </c>
      <c r="C518" s="662" t="s">
        <v>7663</v>
      </c>
      <c r="D518" s="662" t="s">
        <v>8486</v>
      </c>
      <c r="E518" s="662" t="s">
        <v>8487</v>
      </c>
      <c r="F518" s="665"/>
      <c r="G518" s="665"/>
      <c r="H518" s="665"/>
      <c r="I518" s="665"/>
      <c r="J518" s="665"/>
      <c r="K518" s="665"/>
      <c r="L518" s="665"/>
      <c r="M518" s="665"/>
      <c r="N518" s="665">
        <v>1</v>
      </c>
      <c r="O518" s="665">
        <v>0</v>
      </c>
      <c r="P518" s="678"/>
      <c r="Q518" s="666">
        <v>0</v>
      </c>
    </row>
    <row r="519" spans="1:17" ht="14.4" customHeight="1" x14ac:dyDescent="0.3">
      <c r="A519" s="661" t="s">
        <v>574</v>
      </c>
      <c r="B519" s="662" t="s">
        <v>7897</v>
      </c>
      <c r="C519" s="662" t="s">
        <v>7663</v>
      </c>
      <c r="D519" s="662" t="s">
        <v>8488</v>
      </c>
      <c r="E519" s="662" t="s">
        <v>8489</v>
      </c>
      <c r="F519" s="665"/>
      <c r="G519" s="665"/>
      <c r="H519" s="665"/>
      <c r="I519" s="665"/>
      <c r="J519" s="665"/>
      <c r="K519" s="665"/>
      <c r="L519" s="665"/>
      <c r="M519" s="665"/>
      <c r="N519" s="665">
        <v>1</v>
      </c>
      <c r="O519" s="665">
        <v>0</v>
      </c>
      <c r="P519" s="678"/>
      <c r="Q519" s="666">
        <v>0</v>
      </c>
    </row>
    <row r="520" spans="1:17" ht="14.4" customHeight="1" x14ac:dyDescent="0.3">
      <c r="A520" s="661" t="s">
        <v>574</v>
      </c>
      <c r="B520" s="662" t="s">
        <v>7897</v>
      </c>
      <c r="C520" s="662" t="s">
        <v>7663</v>
      </c>
      <c r="D520" s="662" t="s">
        <v>8490</v>
      </c>
      <c r="E520" s="662" t="s">
        <v>8491</v>
      </c>
      <c r="F520" s="665"/>
      <c r="G520" s="665"/>
      <c r="H520" s="665"/>
      <c r="I520" s="665"/>
      <c r="J520" s="665">
        <v>1</v>
      </c>
      <c r="K520" s="665">
        <v>0</v>
      </c>
      <c r="L520" s="665"/>
      <c r="M520" s="665">
        <v>0</v>
      </c>
      <c r="N520" s="665"/>
      <c r="O520" s="665"/>
      <c r="P520" s="678"/>
      <c r="Q520" s="666"/>
    </row>
    <row r="521" spans="1:17" ht="14.4" customHeight="1" x14ac:dyDescent="0.3">
      <c r="A521" s="661" t="s">
        <v>574</v>
      </c>
      <c r="B521" s="662" t="s">
        <v>7897</v>
      </c>
      <c r="C521" s="662" t="s">
        <v>7663</v>
      </c>
      <c r="D521" s="662" t="s">
        <v>8492</v>
      </c>
      <c r="E521" s="662" t="s">
        <v>8493</v>
      </c>
      <c r="F521" s="665"/>
      <c r="G521" s="665"/>
      <c r="H521" s="665"/>
      <c r="I521" s="665"/>
      <c r="J521" s="665"/>
      <c r="K521" s="665"/>
      <c r="L521" s="665"/>
      <c r="M521" s="665"/>
      <c r="N521" s="665">
        <v>2</v>
      </c>
      <c r="O521" s="665">
        <v>0</v>
      </c>
      <c r="P521" s="678"/>
      <c r="Q521" s="666">
        <v>0</v>
      </c>
    </row>
    <row r="522" spans="1:17" ht="14.4" customHeight="1" x14ac:dyDescent="0.3">
      <c r="A522" s="661" t="s">
        <v>574</v>
      </c>
      <c r="B522" s="662" t="s">
        <v>7897</v>
      </c>
      <c r="C522" s="662" t="s">
        <v>7663</v>
      </c>
      <c r="D522" s="662" t="s">
        <v>8494</v>
      </c>
      <c r="E522" s="662" t="s">
        <v>8495</v>
      </c>
      <c r="F522" s="665"/>
      <c r="G522" s="665"/>
      <c r="H522" s="665"/>
      <c r="I522" s="665"/>
      <c r="J522" s="665">
        <v>1</v>
      </c>
      <c r="K522" s="665">
        <v>0</v>
      </c>
      <c r="L522" s="665"/>
      <c r="M522" s="665">
        <v>0</v>
      </c>
      <c r="N522" s="665"/>
      <c r="O522" s="665"/>
      <c r="P522" s="678"/>
      <c r="Q522" s="666"/>
    </row>
    <row r="523" spans="1:17" ht="14.4" customHeight="1" x14ac:dyDescent="0.3">
      <c r="A523" s="661" t="s">
        <v>574</v>
      </c>
      <c r="B523" s="662" t="s">
        <v>7897</v>
      </c>
      <c r="C523" s="662" t="s">
        <v>7663</v>
      </c>
      <c r="D523" s="662" t="s">
        <v>8496</v>
      </c>
      <c r="E523" s="662" t="s">
        <v>8497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0</v>
      </c>
      <c r="P523" s="678"/>
      <c r="Q523" s="666">
        <v>0</v>
      </c>
    </row>
    <row r="524" spans="1:17" ht="14.4" customHeight="1" x14ac:dyDescent="0.3">
      <c r="A524" s="661" t="s">
        <v>574</v>
      </c>
      <c r="B524" s="662" t="s">
        <v>7897</v>
      </c>
      <c r="C524" s="662" t="s">
        <v>7663</v>
      </c>
      <c r="D524" s="662" t="s">
        <v>8498</v>
      </c>
      <c r="E524" s="662" t="s">
        <v>8499</v>
      </c>
      <c r="F524" s="665"/>
      <c r="G524" s="665"/>
      <c r="H524" s="665"/>
      <c r="I524" s="665"/>
      <c r="J524" s="665"/>
      <c r="K524" s="665"/>
      <c r="L524" s="665"/>
      <c r="M524" s="665"/>
      <c r="N524" s="665">
        <v>1</v>
      </c>
      <c r="O524" s="665">
        <v>0</v>
      </c>
      <c r="P524" s="678"/>
      <c r="Q524" s="666">
        <v>0</v>
      </c>
    </row>
    <row r="525" spans="1:17" ht="14.4" customHeight="1" x14ac:dyDescent="0.3">
      <c r="A525" s="661" t="s">
        <v>574</v>
      </c>
      <c r="B525" s="662" t="s">
        <v>8500</v>
      </c>
      <c r="C525" s="662" t="s">
        <v>7663</v>
      </c>
      <c r="D525" s="662" t="s">
        <v>8501</v>
      </c>
      <c r="E525" s="662" t="s">
        <v>8502</v>
      </c>
      <c r="F525" s="665"/>
      <c r="G525" s="665"/>
      <c r="H525" s="665"/>
      <c r="I525" s="665"/>
      <c r="J525" s="665">
        <v>4</v>
      </c>
      <c r="K525" s="665">
        <v>688</v>
      </c>
      <c r="L525" s="665"/>
      <c r="M525" s="665">
        <v>172</v>
      </c>
      <c r="N525" s="665"/>
      <c r="O525" s="665"/>
      <c r="P525" s="678"/>
      <c r="Q525" s="666"/>
    </row>
    <row r="526" spans="1:17" ht="14.4" customHeight="1" x14ac:dyDescent="0.3">
      <c r="A526" s="661" t="s">
        <v>574</v>
      </c>
      <c r="B526" s="662" t="s">
        <v>8500</v>
      </c>
      <c r="C526" s="662" t="s">
        <v>7663</v>
      </c>
      <c r="D526" s="662" t="s">
        <v>8503</v>
      </c>
      <c r="E526" s="662" t="s">
        <v>8504</v>
      </c>
      <c r="F526" s="665"/>
      <c r="G526" s="665"/>
      <c r="H526" s="665"/>
      <c r="I526" s="665"/>
      <c r="J526" s="665">
        <v>2</v>
      </c>
      <c r="K526" s="665">
        <v>7142</v>
      </c>
      <c r="L526" s="665"/>
      <c r="M526" s="665">
        <v>3571</v>
      </c>
      <c r="N526" s="665"/>
      <c r="O526" s="665"/>
      <c r="P526" s="678"/>
      <c r="Q526" s="666"/>
    </row>
    <row r="527" spans="1:17" ht="14.4" customHeight="1" x14ac:dyDescent="0.3">
      <c r="A527" s="661" t="s">
        <v>574</v>
      </c>
      <c r="B527" s="662" t="s">
        <v>8500</v>
      </c>
      <c r="C527" s="662" t="s">
        <v>7663</v>
      </c>
      <c r="D527" s="662" t="s">
        <v>8505</v>
      </c>
      <c r="E527" s="662" t="s">
        <v>8506</v>
      </c>
      <c r="F527" s="665"/>
      <c r="G527" s="665"/>
      <c r="H527" s="665"/>
      <c r="I527" s="665"/>
      <c r="J527" s="665">
        <v>2</v>
      </c>
      <c r="K527" s="665">
        <v>2976</v>
      </c>
      <c r="L527" s="665"/>
      <c r="M527" s="665">
        <v>1488</v>
      </c>
      <c r="N527" s="665"/>
      <c r="O527" s="665"/>
      <c r="P527" s="678"/>
      <c r="Q527" s="666"/>
    </row>
    <row r="528" spans="1:17" ht="14.4" customHeight="1" x14ac:dyDescent="0.3">
      <c r="A528" s="661" t="s">
        <v>574</v>
      </c>
      <c r="B528" s="662" t="s">
        <v>8500</v>
      </c>
      <c r="C528" s="662" t="s">
        <v>7663</v>
      </c>
      <c r="D528" s="662" t="s">
        <v>8507</v>
      </c>
      <c r="E528" s="662" t="s">
        <v>8508</v>
      </c>
      <c r="F528" s="665"/>
      <c r="G528" s="665"/>
      <c r="H528" s="665"/>
      <c r="I528" s="665"/>
      <c r="J528" s="665">
        <v>1</v>
      </c>
      <c r="K528" s="665">
        <v>2678</v>
      </c>
      <c r="L528" s="665"/>
      <c r="M528" s="665">
        <v>2678</v>
      </c>
      <c r="N528" s="665"/>
      <c r="O528" s="665"/>
      <c r="P528" s="678"/>
      <c r="Q528" s="666"/>
    </row>
    <row r="529" spans="1:17" ht="14.4" customHeight="1" x14ac:dyDescent="0.3">
      <c r="A529" s="661" t="s">
        <v>574</v>
      </c>
      <c r="B529" s="662" t="s">
        <v>8500</v>
      </c>
      <c r="C529" s="662" t="s">
        <v>7663</v>
      </c>
      <c r="D529" s="662" t="s">
        <v>8509</v>
      </c>
      <c r="E529" s="662" t="s">
        <v>8510</v>
      </c>
      <c r="F529" s="665"/>
      <c r="G529" s="665"/>
      <c r="H529" s="665"/>
      <c r="I529" s="665"/>
      <c r="J529" s="665">
        <v>2</v>
      </c>
      <c r="K529" s="665">
        <v>2208</v>
      </c>
      <c r="L529" s="665"/>
      <c r="M529" s="665">
        <v>1104</v>
      </c>
      <c r="N529" s="665"/>
      <c r="O529" s="665"/>
      <c r="P529" s="678"/>
      <c r="Q529" s="666"/>
    </row>
    <row r="530" spans="1:17" ht="14.4" customHeight="1" x14ac:dyDescent="0.3">
      <c r="A530" s="661" t="s">
        <v>574</v>
      </c>
      <c r="B530" s="662" t="s">
        <v>8500</v>
      </c>
      <c r="C530" s="662" t="s">
        <v>7663</v>
      </c>
      <c r="D530" s="662" t="s">
        <v>8511</v>
      </c>
      <c r="E530" s="662" t="s">
        <v>8512</v>
      </c>
      <c r="F530" s="665"/>
      <c r="G530" s="665"/>
      <c r="H530" s="665"/>
      <c r="I530" s="665"/>
      <c r="J530" s="665">
        <v>1</v>
      </c>
      <c r="K530" s="665">
        <v>5298</v>
      </c>
      <c r="L530" s="665"/>
      <c r="M530" s="665">
        <v>5298</v>
      </c>
      <c r="N530" s="665"/>
      <c r="O530" s="665"/>
      <c r="P530" s="678"/>
      <c r="Q530" s="666"/>
    </row>
    <row r="531" spans="1:17" ht="14.4" customHeight="1" x14ac:dyDescent="0.3">
      <c r="A531" s="661" t="s">
        <v>574</v>
      </c>
      <c r="B531" s="662" t="s">
        <v>8500</v>
      </c>
      <c r="C531" s="662" t="s">
        <v>7663</v>
      </c>
      <c r="D531" s="662" t="s">
        <v>8513</v>
      </c>
      <c r="E531" s="662" t="s">
        <v>8514</v>
      </c>
      <c r="F531" s="665"/>
      <c r="G531" s="665"/>
      <c r="H531" s="665"/>
      <c r="I531" s="665"/>
      <c r="J531" s="665">
        <v>4</v>
      </c>
      <c r="K531" s="665">
        <v>4956</v>
      </c>
      <c r="L531" s="665"/>
      <c r="M531" s="665">
        <v>1239</v>
      </c>
      <c r="N531" s="665"/>
      <c r="O531" s="665"/>
      <c r="P531" s="678"/>
      <c r="Q531" s="666"/>
    </row>
    <row r="532" spans="1:17" ht="14.4" customHeight="1" x14ac:dyDescent="0.3">
      <c r="A532" s="661" t="s">
        <v>574</v>
      </c>
      <c r="B532" s="662" t="s">
        <v>8500</v>
      </c>
      <c r="C532" s="662" t="s">
        <v>7663</v>
      </c>
      <c r="D532" s="662" t="s">
        <v>8515</v>
      </c>
      <c r="E532" s="662" t="s">
        <v>8516</v>
      </c>
      <c r="F532" s="665"/>
      <c r="G532" s="665"/>
      <c r="H532" s="665"/>
      <c r="I532" s="665"/>
      <c r="J532" s="665">
        <v>3</v>
      </c>
      <c r="K532" s="665">
        <v>1326</v>
      </c>
      <c r="L532" s="665"/>
      <c r="M532" s="665">
        <v>442</v>
      </c>
      <c r="N532" s="665"/>
      <c r="O532" s="665"/>
      <c r="P532" s="678"/>
      <c r="Q532" s="666"/>
    </row>
    <row r="533" spans="1:17" ht="14.4" customHeight="1" x14ac:dyDescent="0.3">
      <c r="A533" s="661" t="s">
        <v>574</v>
      </c>
      <c r="B533" s="662" t="s">
        <v>7765</v>
      </c>
      <c r="C533" s="662" t="s">
        <v>7709</v>
      </c>
      <c r="D533" s="662" t="s">
        <v>7902</v>
      </c>
      <c r="E533" s="662" t="s">
        <v>4455</v>
      </c>
      <c r="F533" s="665">
        <v>38</v>
      </c>
      <c r="G533" s="665">
        <v>3165.4</v>
      </c>
      <c r="H533" s="665">
        <v>1</v>
      </c>
      <c r="I533" s="665">
        <v>83.3</v>
      </c>
      <c r="J533" s="665"/>
      <c r="K533" s="665"/>
      <c r="L533" s="665"/>
      <c r="M533" s="665"/>
      <c r="N533" s="665">
        <v>1</v>
      </c>
      <c r="O533" s="665">
        <v>79.680000000000007</v>
      </c>
      <c r="P533" s="678">
        <v>2.5172174132811021E-2</v>
      </c>
      <c r="Q533" s="666">
        <v>79.680000000000007</v>
      </c>
    </row>
    <row r="534" spans="1:17" ht="14.4" customHeight="1" x14ac:dyDescent="0.3">
      <c r="A534" s="661" t="s">
        <v>574</v>
      </c>
      <c r="B534" s="662" t="s">
        <v>7765</v>
      </c>
      <c r="C534" s="662" t="s">
        <v>7709</v>
      </c>
      <c r="D534" s="662" t="s">
        <v>7903</v>
      </c>
      <c r="E534" s="662" t="s">
        <v>7904</v>
      </c>
      <c r="F534" s="665">
        <v>3</v>
      </c>
      <c r="G534" s="665">
        <v>15644.46</v>
      </c>
      <c r="H534" s="665">
        <v>1</v>
      </c>
      <c r="I534" s="665">
        <v>5214.82</v>
      </c>
      <c r="J534" s="665">
        <v>14</v>
      </c>
      <c r="K534" s="665">
        <v>73007.48</v>
      </c>
      <c r="L534" s="665">
        <v>4.666666666666667</v>
      </c>
      <c r="M534" s="665">
        <v>5214.82</v>
      </c>
      <c r="N534" s="665">
        <v>13</v>
      </c>
      <c r="O534" s="665">
        <v>64845.41</v>
      </c>
      <c r="P534" s="678">
        <v>4.1449439609932215</v>
      </c>
      <c r="Q534" s="666">
        <v>4988.1084615384616</v>
      </c>
    </row>
    <row r="535" spans="1:17" ht="14.4" customHeight="1" x14ac:dyDescent="0.3">
      <c r="A535" s="661" t="s">
        <v>574</v>
      </c>
      <c r="B535" s="662" t="s">
        <v>7765</v>
      </c>
      <c r="C535" s="662" t="s">
        <v>7709</v>
      </c>
      <c r="D535" s="662" t="s">
        <v>7905</v>
      </c>
      <c r="E535" s="662" t="s">
        <v>7906</v>
      </c>
      <c r="F535" s="665">
        <v>30</v>
      </c>
      <c r="G535" s="665">
        <v>3538.8</v>
      </c>
      <c r="H535" s="665">
        <v>1</v>
      </c>
      <c r="I535" s="665">
        <v>117.96000000000001</v>
      </c>
      <c r="J535" s="665">
        <v>23</v>
      </c>
      <c r="K535" s="665">
        <v>2713.08</v>
      </c>
      <c r="L535" s="665">
        <v>0.76666666666666661</v>
      </c>
      <c r="M535" s="665">
        <v>117.96</v>
      </c>
      <c r="N535" s="665"/>
      <c r="O535" s="665"/>
      <c r="P535" s="678"/>
      <c r="Q535" s="666"/>
    </row>
    <row r="536" spans="1:17" ht="14.4" customHeight="1" x14ac:dyDescent="0.3">
      <c r="A536" s="661" t="s">
        <v>574</v>
      </c>
      <c r="B536" s="662" t="s">
        <v>7765</v>
      </c>
      <c r="C536" s="662" t="s">
        <v>7709</v>
      </c>
      <c r="D536" s="662" t="s">
        <v>7907</v>
      </c>
      <c r="E536" s="662" t="s">
        <v>7906</v>
      </c>
      <c r="F536" s="665">
        <v>19</v>
      </c>
      <c r="G536" s="665">
        <v>4310.91</v>
      </c>
      <c r="H536" s="665">
        <v>1</v>
      </c>
      <c r="I536" s="665">
        <v>226.89</v>
      </c>
      <c r="J536" s="665">
        <v>1</v>
      </c>
      <c r="K536" s="665">
        <v>79.59</v>
      </c>
      <c r="L536" s="665">
        <v>1.8462459202349388E-2</v>
      </c>
      <c r="M536" s="665">
        <v>79.59</v>
      </c>
      <c r="N536" s="665"/>
      <c r="O536" s="665"/>
      <c r="P536" s="678"/>
      <c r="Q536" s="666"/>
    </row>
    <row r="537" spans="1:17" ht="14.4" customHeight="1" x14ac:dyDescent="0.3">
      <c r="A537" s="661" t="s">
        <v>574</v>
      </c>
      <c r="B537" s="662" t="s">
        <v>7765</v>
      </c>
      <c r="C537" s="662" t="s">
        <v>7709</v>
      </c>
      <c r="D537" s="662" t="s">
        <v>8517</v>
      </c>
      <c r="E537" s="662" t="s">
        <v>4543</v>
      </c>
      <c r="F537" s="665"/>
      <c r="G537" s="665"/>
      <c r="H537" s="665"/>
      <c r="I537" s="665"/>
      <c r="J537" s="665">
        <v>2.2000000000000002</v>
      </c>
      <c r="K537" s="665">
        <v>1407.9</v>
      </c>
      <c r="L537" s="665"/>
      <c r="M537" s="665">
        <v>639.9545454545455</v>
      </c>
      <c r="N537" s="665"/>
      <c r="O537" s="665"/>
      <c r="P537" s="678"/>
      <c r="Q537" s="666"/>
    </row>
    <row r="538" spans="1:17" ht="14.4" customHeight="1" x14ac:dyDescent="0.3">
      <c r="A538" s="661" t="s">
        <v>574</v>
      </c>
      <c r="B538" s="662" t="s">
        <v>7765</v>
      </c>
      <c r="C538" s="662" t="s">
        <v>7709</v>
      </c>
      <c r="D538" s="662" t="s">
        <v>7909</v>
      </c>
      <c r="E538" s="662" t="s">
        <v>7910</v>
      </c>
      <c r="F538" s="665">
        <v>16.25</v>
      </c>
      <c r="G538" s="665">
        <v>1366.3000000000002</v>
      </c>
      <c r="H538" s="665">
        <v>1</v>
      </c>
      <c r="I538" s="665">
        <v>84.080000000000013</v>
      </c>
      <c r="J538" s="665">
        <v>13</v>
      </c>
      <c r="K538" s="665">
        <v>1093.04</v>
      </c>
      <c r="L538" s="665">
        <v>0.79999999999999982</v>
      </c>
      <c r="M538" s="665">
        <v>84.08</v>
      </c>
      <c r="N538" s="665">
        <v>9</v>
      </c>
      <c r="O538" s="665">
        <v>723.87</v>
      </c>
      <c r="P538" s="678">
        <v>0.52980311790968304</v>
      </c>
      <c r="Q538" s="666">
        <v>80.430000000000007</v>
      </c>
    </row>
    <row r="539" spans="1:17" ht="14.4" customHeight="1" x14ac:dyDescent="0.3">
      <c r="A539" s="661" t="s">
        <v>574</v>
      </c>
      <c r="B539" s="662" t="s">
        <v>7765</v>
      </c>
      <c r="C539" s="662" t="s">
        <v>7709</v>
      </c>
      <c r="D539" s="662" t="s">
        <v>7911</v>
      </c>
      <c r="E539" s="662"/>
      <c r="F539" s="665">
        <v>13.4</v>
      </c>
      <c r="G539" s="665">
        <v>14462.79</v>
      </c>
      <c r="H539" s="665">
        <v>1</v>
      </c>
      <c r="I539" s="665">
        <v>1079.3126865671643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574</v>
      </c>
      <c r="B540" s="662" t="s">
        <v>7765</v>
      </c>
      <c r="C540" s="662" t="s">
        <v>7709</v>
      </c>
      <c r="D540" s="662" t="s">
        <v>8518</v>
      </c>
      <c r="E540" s="662" t="s">
        <v>8519</v>
      </c>
      <c r="F540" s="665">
        <v>14</v>
      </c>
      <c r="G540" s="665">
        <v>2581.88</v>
      </c>
      <c r="H540" s="665">
        <v>1</v>
      </c>
      <c r="I540" s="665">
        <v>184.42000000000002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574</v>
      </c>
      <c r="B541" s="662" t="s">
        <v>7765</v>
      </c>
      <c r="C541" s="662" t="s">
        <v>7709</v>
      </c>
      <c r="D541" s="662" t="s">
        <v>7912</v>
      </c>
      <c r="E541" s="662" t="s">
        <v>2224</v>
      </c>
      <c r="F541" s="665">
        <v>660</v>
      </c>
      <c r="G541" s="665">
        <v>41244.61</v>
      </c>
      <c r="H541" s="665">
        <v>1</v>
      </c>
      <c r="I541" s="665">
        <v>62.491833333333332</v>
      </c>
      <c r="J541" s="665">
        <v>709</v>
      </c>
      <c r="K541" s="665">
        <v>43284.45</v>
      </c>
      <c r="L541" s="665">
        <v>1.0494571290648644</v>
      </c>
      <c r="M541" s="665">
        <v>61.05</v>
      </c>
      <c r="N541" s="665">
        <v>881.59999999999991</v>
      </c>
      <c r="O541" s="665">
        <v>51564.94</v>
      </c>
      <c r="P541" s="678">
        <v>1.2502225139236376</v>
      </c>
      <c r="Q541" s="666">
        <v>58.49017695099819</v>
      </c>
    </row>
    <row r="542" spans="1:17" ht="14.4" customHeight="1" x14ac:dyDescent="0.3">
      <c r="A542" s="661" t="s">
        <v>574</v>
      </c>
      <c r="B542" s="662" t="s">
        <v>7765</v>
      </c>
      <c r="C542" s="662" t="s">
        <v>7709</v>
      </c>
      <c r="D542" s="662" t="s">
        <v>7913</v>
      </c>
      <c r="E542" s="662" t="s">
        <v>7914</v>
      </c>
      <c r="F542" s="665"/>
      <c r="G542" s="665"/>
      <c r="H542" s="665"/>
      <c r="I542" s="665"/>
      <c r="J542" s="665">
        <v>2</v>
      </c>
      <c r="K542" s="665">
        <v>221.54</v>
      </c>
      <c r="L542" s="665"/>
      <c r="M542" s="665">
        <v>110.77</v>
      </c>
      <c r="N542" s="665"/>
      <c r="O542" s="665"/>
      <c r="P542" s="678"/>
      <c r="Q542" s="666"/>
    </row>
    <row r="543" spans="1:17" ht="14.4" customHeight="1" x14ac:dyDescent="0.3">
      <c r="A543" s="661" t="s">
        <v>574</v>
      </c>
      <c r="B543" s="662" t="s">
        <v>7765</v>
      </c>
      <c r="C543" s="662" t="s">
        <v>7709</v>
      </c>
      <c r="D543" s="662" t="s">
        <v>7915</v>
      </c>
      <c r="E543" s="662" t="s">
        <v>3736</v>
      </c>
      <c r="F543" s="665">
        <v>7</v>
      </c>
      <c r="G543" s="665">
        <v>8624.98</v>
      </c>
      <c r="H543" s="665">
        <v>1</v>
      </c>
      <c r="I543" s="665">
        <v>1232.1399999999999</v>
      </c>
      <c r="J543" s="665">
        <v>33</v>
      </c>
      <c r="K543" s="665">
        <v>38184.630000000005</v>
      </c>
      <c r="L543" s="665">
        <v>4.4272137442637556</v>
      </c>
      <c r="M543" s="665">
        <v>1157.1100000000001</v>
      </c>
      <c r="N543" s="665"/>
      <c r="O543" s="665"/>
      <c r="P543" s="678"/>
      <c r="Q543" s="666"/>
    </row>
    <row r="544" spans="1:17" ht="14.4" customHeight="1" x14ac:dyDescent="0.3">
      <c r="A544" s="661" t="s">
        <v>574</v>
      </c>
      <c r="B544" s="662" t="s">
        <v>7765</v>
      </c>
      <c r="C544" s="662" t="s">
        <v>7709</v>
      </c>
      <c r="D544" s="662" t="s">
        <v>7916</v>
      </c>
      <c r="E544" s="662" t="s">
        <v>2328</v>
      </c>
      <c r="F544" s="665">
        <v>2.1</v>
      </c>
      <c r="G544" s="665">
        <v>28557.48</v>
      </c>
      <c r="H544" s="665">
        <v>1</v>
      </c>
      <c r="I544" s="665">
        <v>13598.8</v>
      </c>
      <c r="J544" s="665"/>
      <c r="K544" s="665"/>
      <c r="L544" s="665"/>
      <c r="M544" s="665"/>
      <c r="N544" s="665">
        <v>2</v>
      </c>
      <c r="O544" s="665">
        <v>24026.799999999999</v>
      </c>
      <c r="P544" s="678">
        <v>0.84134874645802082</v>
      </c>
      <c r="Q544" s="666">
        <v>12013.4</v>
      </c>
    </row>
    <row r="545" spans="1:17" ht="14.4" customHeight="1" x14ac:dyDescent="0.3">
      <c r="A545" s="661" t="s">
        <v>574</v>
      </c>
      <c r="B545" s="662" t="s">
        <v>7765</v>
      </c>
      <c r="C545" s="662" t="s">
        <v>7709</v>
      </c>
      <c r="D545" s="662" t="s">
        <v>8520</v>
      </c>
      <c r="E545" s="662" t="s">
        <v>2891</v>
      </c>
      <c r="F545" s="665">
        <v>68</v>
      </c>
      <c r="G545" s="665">
        <v>238163.84</v>
      </c>
      <c r="H545" s="665">
        <v>1</v>
      </c>
      <c r="I545" s="665">
        <v>3502.409411764706</v>
      </c>
      <c r="J545" s="665"/>
      <c r="K545" s="665"/>
      <c r="L545" s="665"/>
      <c r="M545" s="665"/>
      <c r="N545" s="665">
        <v>24</v>
      </c>
      <c r="O545" s="665">
        <v>80403.12</v>
      </c>
      <c r="P545" s="678">
        <v>0.33759583318777525</v>
      </c>
      <c r="Q545" s="666">
        <v>3350.1299999999997</v>
      </c>
    </row>
    <row r="546" spans="1:17" ht="14.4" customHeight="1" x14ac:dyDescent="0.3">
      <c r="A546" s="661" t="s">
        <v>574</v>
      </c>
      <c r="B546" s="662" t="s">
        <v>7765</v>
      </c>
      <c r="C546" s="662" t="s">
        <v>7709</v>
      </c>
      <c r="D546" s="662" t="s">
        <v>7917</v>
      </c>
      <c r="E546" s="662" t="s">
        <v>7918</v>
      </c>
      <c r="F546" s="665"/>
      <c r="G546" s="665"/>
      <c r="H546" s="665"/>
      <c r="I546" s="665"/>
      <c r="J546" s="665"/>
      <c r="K546" s="665"/>
      <c r="L546" s="665"/>
      <c r="M546" s="665"/>
      <c r="N546" s="665">
        <v>0.2</v>
      </c>
      <c r="O546" s="665">
        <v>988.79</v>
      </c>
      <c r="P546" s="678"/>
      <c r="Q546" s="666">
        <v>4943.95</v>
      </c>
    </row>
    <row r="547" spans="1:17" ht="14.4" customHeight="1" x14ac:dyDescent="0.3">
      <c r="A547" s="661" t="s">
        <v>574</v>
      </c>
      <c r="B547" s="662" t="s">
        <v>7765</v>
      </c>
      <c r="C547" s="662" t="s">
        <v>7709</v>
      </c>
      <c r="D547" s="662" t="s">
        <v>7919</v>
      </c>
      <c r="E547" s="662"/>
      <c r="F547" s="665">
        <v>0.8</v>
      </c>
      <c r="G547" s="665">
        <v>353.16</v>
      </c>
      <c r="H547" s="665">
        <v>1</v>
      </c>
      <c r="I547" s="665">
        <v>441.45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574</v>
      </c>
      <c r="B548" s="662" t="s">
        <v>7765</v>
      </c>
      <c r="C548" s="662" t="s">
        <v>7709</v>
      </c>
      <c r="D548" s="662" t="s">
        <v>7920</v>
      </c>
      <c r="E548" s="662" t="s">
        <v>4463</v>
      </c>
      <c r="F548" s="665">
        <v>237</v>
      </c>
      <c r="G548" s="665">
        <v>13747.37</v>
      </c>
      <c r="H548" s="665">
        <v>1</v>
      </c>
      <c r="I548" s="665">
        <v>58.005780590717301</v>
      </c>
      <c r="J548" s="665">
        <v>148</v>
      </c>
      <c r="K548" s="665">
        <v>5973.28</v>
      </c>
      <c r="L548" s="665">
        <v>0.43450347230052</v>
      </c>
      <c r="M548" s="665">
        <v>40.36</v>
      </c>
      <c r="N548" s="665">
        <v>196</v>
      </c>
      <c r="O548" s="665">
        <v>7567.5599999999995</v>
      </c>
      <c r="P548" s="678">
        <v>0.55047329052756988</v>
      </c>
      <c r="Q548" s="666">
        <v>38.61</v>
      </c>
    </row>
    <row r="549" spans="1:17" ht="14.4" customHeight="1" x14ac:dyDescent="0.3">
      <c r="A549" s="661" t="s">
        <v>574</v>
      </c>
      <c r="B549" s="662" t="s">
        <v>7765</v>
      </c>
      <c r="C549" s="662" t="s">
        <v>7709</v>
      </c>
      <c r="D549" s="662" t="s">
        <v>8521</v>
      </c>
      <c r="E549" s="662"/>
      <c r="F549" s="665">
        <v>35</v>
      </c>
      <c r="G549" s="665">
        <v>9585.17</v>
      </c>
      <c r="H549" s="665">
        <v>1</v>
      </c>
      <c r="I549" s="665">
        <v>273.86200000000002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574</v>
      </c>
      <c r="B550" s="662" t="s">
        <v>7765</v>
      </c>
      <c r="C550" s="662" t="s">
        <v>7709</v>
      </c>
      <c r="D550" s="662" t="s">
        <v>7921</v>
      </c>
      <c r="E550" s="662" t="s">
        <v>2302</v>
      </c>
      <c r="F550" s="665">
        <v>53.7</v>
      </c>
      <c r="G550" s="665">
        <v>21695.39</v>
      </c>
      <c r="H550" s="665">
        <v>1</v>
      </c>
      <c r="I550" s="665">
        <v>404.01098696461821</v>
      </c>
      <c r="J550" s="665">
        <v>40.200000000000003</v>
      </c>
      <c r="K550" s="665">
        <v>16168</v>
      </c>
      <c r="L550" s="665">
        <v>0.74522744232760973</v>
      </c>
      <c r="M550" s="665">
        <v>402.18905472636811</v>
      </c>
      <c r="N550" s="665">
        <v>25.900000000000002</v>
      </c>
      <c r="O550" s="665">
        <v>10013.39</v>
      </c>
      <c r="P550" s="678">
        <v>0.46154459541865805</v>
      </c>
      <c r="Q550" s="666">
        <v>386.61737451737446</v>
      </c>
    </row>
    <row r="551" spans="1:17" ht="14.4" customHeight="1" x14ac:dyDescent="0.3">
      <c r="A551" s="661" t="s">
        <v>574</v>
      </c>
      <c r="B551" s="662" t="s">
        <v>7765</v>
      </c>
      <c r="C551" s="662" t="s">
        <v>7709</v>
      </c>
      <c r="D551" s="662" t="s">
        <v>2900</v>
      </c>
      <c r="E551" s="662" t="s">
        <v>3766</v>
      </c>
      <c r="F551" s="665">
        <v>9</v>
      </c>
      <c r="G551" s="665">
        <v>62068.5</v>
      </c>
      <c r="H551" s="665">
        <v>1</v>
      </c>
      <c r="I551" s="665">
        <v>6896.5</v>
      </c>
      <c r="J551" s="665">
        <v>18</v>
      </c>
      <c r="K551" s="665">
        <v>154513.56</v>
      </c>
      <c r="L551" s="665">
        <v>2.4894038038618622</v>
      </c>
      <c r="M551" s="665">
        <v>8584.0866666666661</v>
      </c>
      <c r="N551" s="665">
        <v>32</v>
      </c>
      <c r="O551" s="665">
        <v>264632.71000000002</v>
      </c>
      <c r="P551" s="678">
        <v>4.2635589711367281</v>
      </c>
      <c r="Q551" s="666">
        <v>8269.7721875000007</v>
      </c>
    </row>
    <row r="552" spans="1:17" ht="14.4" customHeight="1" x14ac:dyDescent="0.3">
      <c r="A552" s="661" t="s">
        <v>574</v>
      </c>
      <c r="B552" s="662" t="s">
        <v>7765</v>
      </c>
      <c r="C552" s="662" t="s">
        <v>7709</v>
      </c>
      <c r="D552" s="662" t="s">
        <v>3765</v>
      </c>
      <c r="E552" s="662" t="s">
        <v>3766</v>
      </c>
      <c r="F552" s="665">
        <v>1</v>
      </c>
      <c r="G552" s="665">
        <v>15624.65</v>
      </c>
      <c r="H552" s="665">
        <v>1</v>
      </c>
      <c r="I552" s="665">
        <v>15624.65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574</v>
      </c>
      <c r="B553" s="662" t="s">
        <v>7765</v>
      </c>
      <c r="C553" s="662" t="s">
        <v>7709</v>
      </c>
      <c r="D553" s="662" t="s">
        <v>7924</v>
      </c>
      <c r="E553" s="662" t="s">
        <v>4546</v>
      </c>
      <c r="F553" s="665">
        <v>321</v>
      </c>
      <c r="G553" s="665">
        <v>15247.5</v>
      </c>
      <c r="H553" s="665">
        <v>1</v>
      </c>
      <c r="I553" s="665">
        <v>47.5</v>
      </c>
      <c r="J553" s="665">
        <v>150</v>
      </c>
      <c r="K553" s="665">
        <v>7125</v>
      </c>
      <c r="L553" s="665">
        <v>0.46728971962616822</v>
      </c>
      <c r="M553" s="665">
        <v>47.5</v>
      </c>
      <c r="N553" s="665">
        <v>165</v>
      </c>
      <c r="O553" s="665">
        <v>7335.3</v>
      </c>
      <c r="P553" s="678">
        <v>0.48108214461387117</v>
      </c>
      <c r="Q553" s="666">
        <v>44.456363636363641</v>
      </c>
    </row>
    <row r="554" spans="1:17" ht="14.4" customHeight="1" x14ac:dyDescent="0.3">
      <c r="A554" s="661" t="s">
        <v>574</v>
      </c>
      <c r="B554" s="662" t="s">
        <v>7765</v>
      </c>
      <c r="C554" s="662" t="s">
        <v>7709</v>
      </c>
      <c r="D554" s="662" t="s">
        <v>7925</v>
      </c>
      <c r="E554" s="662" t="s">
        <v>7926</v>
      </c>
      <c r="F554" s="665">
        <v>3.6999999999999997</v>
      </c>
      <c r="G554" s="665">
        <v>2128.61</v>
      </c>
      <c r="H554" s="665">
        <v>1</v>
      </c>
      <c r="I554" s="665">
        <v>575.30000000000007</v>
      </c>
      <c r="J554" s="665">
        <v>7.1</v>
      </c>
      <c r="K554" s="665">
        <v>4084.6299999999997</v>
      </c>
      <c r="L554" s="665">
        <v>1.9189189189189186</v>
      </c>
      <c r="M554" s="665">
        <v>575.29999999999995</v>
      </c>
      <c r="N554" s="665">
        <v>1.7999999999999998</v>
      </c>
      <c r="O554" s="665">
        <v>990.54</v>
      </c>
      <c r="P554" s="678">
        <v>0.465345929973081</v>
      </c>
      <c r="Q554" s="666">
        <v>550.30000000000007</v>
      </c>
    </row>
    <row r="555" spans="1:17" ht="14.4" customHeight="1" x14ac:dyDescent="0.3">
      <c r="A555" s="661" t="s">
        <v>574</v>
      </c>
      <c r="B555" s="662" t="s">
        <v>7765</v>
      </c>
      <c r="C555" s="662" t="s">
        <v>7709</v>
      </c>
      <c r="D555" s="662" t="s">
        <v>7927</v>
      </c>
      <c r="E555" s="662" t="s">
        <v>2318</v>
      </c>
      <c r="F555" s="665">
        <v>45.4</v>
      </c>
      <c r="G555" s="665">
        <v>5266.4</v>
      </c>
      <c r="H555" s="665">
        <v>1</v>
      </c>
      <c r="I555" s="665">
        <v>116</v>
      </c>
      <c r="J555" s="665">
        <v>65</v>
      </c>
      <c r="K555" s="665">
        <v>5247.4500000000007</v>
      </c>
      <c r="L555" s="665">
        <v>0.99640171654261001</v>
      </c>
      <c r="M555" s="665">
        <v>80.730000000000018</v>
      </c>
      <c r="N555" s="665">
        <v>77.8</v>
      </c>
      <c r="O555" s="665">
        <v>6007.7</v>
      </c>
      <c r="P555" s="678">
        <v>1.1407602916603372</v>
      </c>
      <c r="Q555" s="666">
        <v>77.219794344473002</v>
      </c>
    </row>
    <row r="556" spans="1:17" ht="14.4" customHeight="1" x14ac:dyDescent="0.3">
      <c r="A556" s="661" t="s">
        <v>574</v>
      </c>
      <c r="B556" s="662" t="s">
        <v>7765</v>
      </c>
      <c r="C556" s="662" t="s">
        <v>7709</v>
      </c>
      <c r="D556" s="662" t="s">
        <v>7928</v>
      </c>
      <c r="E556" s="662" t="s">
        <v>2306</v>
      </c>
      <c r="F556" s="665"/>
      <c r="G556" s="665"/>
      <c r="H556" s="665"/>
      <c r="I556" s="665"/>
      <c r="J556" s="665">
        <v>24.2</v>
      </c>
      <c r="K556" s="665">
        <v>6835.59</v>
      </c>
      <c r="L556" s="665"/>
      <c r="M556" s="665">
        <v>282.46239669421487</v>
      </c>
      <c r="N556" s="665"/>
      <c r="O556" s="665"/>
      <c r="P556" s="678"/>
      <c r="Q556" s="666"/>
    </row>
    <row r="557" spans="1:17" ht="14.4" customHeight="1" x14ac:dyDescent="0.3">
      <c r="A557" s="661" t="s">
        <v>574</v>
      </c>
      <c r="B557" s="662" t="s">
        <v>7765</v>
      </c>
      <c r="C557" s="662" t="s">
        <v>7709</v>
      </c>
      <c r="D557" s="662" t="s">
        <v>7931</v>
      </c>
      <c r="E557" s="662" t="s">
        <v>4421</v>
      </c>
      <c r="F557" s="665">
        <v>45.199999999999996</v>
      </c>
      <c r="G557" s="665">
        <v>17160.75</v>
      </c>
      <c r="H557" s="665">
        <v>1</v>
      </c>
      <c r="I557" s="665">
        <v>379.66261061946904</v>
      </c>
      <c r="J557" s="665">
        <v>29.1</v>
      </c>
      <c r="K557" s="665">
        <v>11050.72</v>
      </c>
      <c r="L557" s="665">
        <v>0.64395320717334614</v>
      </c>
      <c r="M557" s="665">
        <v>379.74982817869414</v>
      </c>
      <c r="N557" s="665">
        <v>29.7</v>
      </c>
      <c r="O557" s="665">
        <v>10221.060000000001</v>
      </c>
      <c r="P557" s="678">
        <v>0.59560683536558723</v>
      </c>
      <c r="Q557" s="666">
        <v>344.14343434343442</v>
      </c>
    </row>
    <row r="558" spans="1:17" ht="14.4" customHeight="1" x14ac:dyDescent="0.3">
      <c r="A558" s="661" t="s">
        <v>574</v>
      </c>
      <c r="B558" s="662" t="s">
        <v>7765</v>
      </c>
      <c r="C558" s="662" t="s">
        <v>7709</v>
      </c>
      <c r="D558" s="662" t="s">
        <v>7932</v>
      </c>
      <c r="E558" s="662" t="s">
        <v>7933</v>
      </c>
      <c r="F558" s="665">
        <v>10</v>
      </c>
      <c r="G558" s="665">
        <v>62577.9</v>
      </c>
      <c r="H558" s="665">
        <v>1</v>
      </c>
      <c r="I558" s="665">
        <v>6257.79</v>
      </c>
      <c r="J558" s="665">
        <v>3</v>
      </c>
      <c r="K558" s="665">
        <v>18773.37</v>
      </c>
      <c r="L558" s="665">
        <v>0.3</v>
      </c>
      <c r="M558" s="665">
        <v>6257.79</v>
      </c>
      <c r="N558" s="665">
        <v>13</v>
      </c>
      <c r="O558" s="665">
        <v>77814.59</v>
      </c>
      <c r="P558" s="678">
        <v>1.2434835620882132</v>
      </c>
      <c r="Q558" s="666">
        <v>5985.7376923076918</v>
      </c>
    </row>
    <row r="559" spans="1:17" ht="14.4" customHeight="1" x14ac:dyDescent="0.3">
      <c r="A559" s="661" t="s">
        <v>574</v>
      </c>
      <c r="B559" s="662" t="s">
        <v>7765</v>
      </c>
      <c r="C559" s="662" t="s">
        <v>7709</v>
      </c>
      <c r="D559" s="662" t="s">
        <v>8522</v>
      </c>
      <c r="E559" s="662" t="s">
        <v>8523</v>
      </c>
      <c r="F559" s="665">
        <v>1</v>
      </c>
      <c r="G559" s="665">
        <v>62.71</v>
      </c>
      <c r="H559" s="665">
        <v>1</v>
      </c>
      <c r="I559" s="665">
        <v>62.71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574</v>
      </c>
      <c r="B560" s="662" t="s">
        <v>7765</v>
      </c>
      <c r="C560" s="662" t="s">
        <v>7709</v>
      </c>
      <c r="D560" s="662" t="s">
        <v>8524</v>
      </c>
      <c r="E560" s="662" t="s">
        <v>8525</v>
      </c>
      <c r="F560" s="665">
        <v>130</v>
      </c>
      <c r="G560" s="665">
        <v>15119.130000000001</v>
      </c>
      <c r="H560" s="665">
        <v>1</v>
      </c>
      <c r="I560" s="665">
        <v>116.301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574</v>
      </c>
      <c r="B561" s="662" t="s">
        <v>7765</v>
      </c>
      <c r="C561" s="662" t="s">
        <v>7709</v>
      </c>
      <c r="D561" s="662" t="s">
        <v>7934</v>
      </c>
      <c r="E561" s="662" t="s">
        <v>7935</v>
      </c>
      <c r="F561" s="665">
        <v>2</v>
      </c>
      <c r="G561" s="665">
        <v>81.900000000000006</v>
      </c>
      <c r="H561" s="665">
        <v>1</v>
      </c>
      <c r="I561" s="665">
        <v>40.950000000000003</v>
      </c>
      <c r="J561" s="665">
        <v>15</v>
      </c>
      <c r="K561" s="665">
        <v>614.25</v>
      </c>
      <c r="L561" s="665">
        <v>7.4999999999999991</v>
      </c>
      <c r="M561" s="665">
        <v>40.950000000000003</v>
      </c>
      <c r="N561" s="665"/>
      <c r="O561" s="665"/>
      <c r="P561" s="678"/>
      <c r="Q561" s="666"/>
    </row>
    <row r="562" spans="1:17" ht="14.4" customHeight="1" x14ac:dyDescent="0.3">
      <c r="A562" s="661" t="s">
        <v>574</v>
      </c>
      <c r="B562" s="662" t="s">
        <v>7765</v>
      </c>
      <c r="C562" s="662" t="s">
        <v>7709</v>
      </c>
      <c r="D562" s="662" t="s">
        <v>7938</v>
      </c>
      <c r="E562" s="662" t="s">
        <v>7939</v>
      </c>
      <c r="F562" s="665"/>
      <c r="G562" s="665"/>
      <c r="H562" s="665"/>
      <c r="I562" s="665"/>
      <c r="J562" s="665"/>
      <c r="K562" s="665"/>
      <c r="L562" s="665"/>
      <c r="M562" s="665"/>
      <c r="N562" s="665">
        <v>1</v>
      </c>
      <c r="O562" s="665">
        <v>19.59</v>
      </c>
      <c r="P562" s="678"/>
      <c r="Q562" s="666">
        <v>19.59</v>
      </c>
    </row>
    <row r="563" spans="1:17" ht="14.4" customHeight="1" x14ac:dyDescent="0.3">
      <c r="A563" s="661" t="s">
        <v>574</v>
      </c>
      <c r="B563" s="662" t="s">
        <v>7765</v>
      </c>
      <c r="C563" s="662" t="s">
        <v>7709</v>
      </c>
      <c r="D563" s="662" t="s">
        <v>7940</v>
      </c>
      <c r="E563" s="662" t="s">
        <v>4535</v>
      </c>
      <c r="F563" s="665">
        <v>20.5</v>
      </c>
      <c r="G563" s="665">
        <v>80481.22</v>
      </c>
      <c r="H563" s="665">
        <v>1</v>
      </c>
      <c r="I563" s="665">
        <v>3925.9131707317074</v>
      </c>
      <c r="J563" s="665">
        <v>6.2</v>
      </c>
      <c r="K563" s="665">
        <v>24340.58</v>
      </c>
      <c r="L563" s="665">
        <v>0.30243800976178048</v>
      </c>
      <c r="M563" s="665">
        <v>3925.9</v>
      </c>
      <c r="N563" s="665">
        <v>14.35</v>
      </c>
      <c r="O563" s="665">
        <v>53395.8</v>
      </c>
      <c r="P563" s="678">
        <v>0.66345664243161329</v>
      </c>
      <c r="Q563" s="666">
        <v>3720.961672473868</v>
      </c>
    </row>
    <row r="564" spans="1:17" ht="14.4" customHeight="1" x14ac:dyDescent="0.3">
      <c r="A564" s="661" t="s">
        <v>574</v>
      </c>
      <c r="B564" s="662" t="s">
        <v>7765</v>
      </c>
      <c r="C564" s="662" t="s">
        <v>7709</v>
      </c>
      <c r="D564" s="662" t="s">
        <v>8526</v>
      </c>
      <c r="E564" s="662" t="s">
        <v>8527</v>
      </c>
      <c r="F564" s="665"/>
      <c r="G564" s="665"/>
      <c r="H564" s="665"/>
      <c r="I564" s="665"/>
      <c r="J564" s="665"/>
      <c r="K564" s="665"/>
      <c r="L564" s="665"/>
      <c r="M564" s="665"/>
      <c r="N564" s="665">
        <v>3.4</v>
      </c>
      <c r="O564" s="665">
        <v>7164.84</v>
      </c>
      <c r="P564" s="678"/>
      <c r="Q564" s="666">
        <v>2107.3058823529414</v>
      </c>
    </row>
    <row r="565" spans="1:17" ht="14.4" customHeight="1" x14ac:dyDescent="0.3">
      <c r="A565" s="661" t="s">
        <v>574</v>
      </c>
      <c r="B565" s="662" t="s">
        <v>7765</v>
      </c>
      <c r="C565" s="662" t="s">
        <v>7709</v>
      </c>
      <c r="D565" s="662" t="s">
        <v>7941</v>
      </c>
      <c r="E565" s="662" t="s">
        <v>4437</v>
      </c>
      <c r="F565" s="665">
        <v>16</v>
      </c>
      <c r="G565" s="665">
        <v>4328.6400000000003</v>
      </c>
      <c r="H565" s="665">
        <v>1</v>
      </c>
      <c r="I565" s="665">
        <v>270.54000000000002</v>
      </c>
      <c r="J565" s="665"/>
      <c r="K565" s="665"/>
      <c r="L565" s="665"/>
      <c r="M565" s="665"/>
      <c r="N565" s="665"/>
      <c r="O565" s="665"/>
      <c r="P565" s="678"/>
      <c r="Q565" s="666"/>
    </row>
    <row r="566" spans="1:17" ht="14.4" customHeight="1" x14ac:dyDescent="0.3">
      <c r="A566" s="661" t="s">
        <v>574</v>
      </c>
      <c r="B566" s="662" t="s">
        <v>7765</v>
      </c>
      <c r="C566" s="662" t="s">
        <v>7709</v>
      </c>
      <c r="D566" s="662" t="s">
        <v>7942</v>
      </c>
      <c r="E566" s="662" t="s">
        <v>2208</v>
      </c>
      <c r="F566" s="665"/>
      <c r="G566" s="665"/>
      <c r="H566" s="665"/>
      <c r="I566" s="665"/>
      <c r="J566" s="665"/>
      <c r="K566" s="665"/>
      <c r="L566" s="665"/>
      <c r="M566" s="665"/>
      <c r="N566" s="665">
        <v>1.5</v>
      </c>
      <c r="O566" s="665">
        <v>579.92999999999995</v>
      </c>
      <c r="P566" s="678"/>
      <c r="Q566" s="666">
        <v>386.61999999999995</v>
      </c>
    </row>
    <row r="567" spans="1:17" ht="14.4" customHeight="1" x14ac:dyDescent="0.3">
      <c r="A567" s="661" t="s">
        <v>574</v>
      </c>
      <c r="B567" s="662" t="s">
        <v>7765</v>
      </c>
      <c r="C567" s="662" t="s">
        <v>7709</v>
      </c>
      <c r="D567" s="662" t="s">
        <v>7943</v>
      </c>
      <c r="E567" s="662" t="s">
        <v>7944</v>
      </c>
      <c r="F567" s="665">
        <v>29</v>
      </c>
      <c r="G567" s="665">
        <v>3322.8199999999997</v>
      </c>
      <c r="H567" s="665">
        <v>1</v>
      </c>
      <c r="I567" s="665">
        <v>114.57999999999998</v>
      </c>
      <c r="J567" s="665">
        <v>12</v>
      </c>
      <c r="K567" s="665">
        <v>1374.96</v>
      </c>
      <c r="L567" s="665">
        <v>0.41379310344827591</v>
      </c>
      <c r="M567" s="665">
        <v>114.58</v>
      </c>
      <c r="N567" s="665">
        <v>14</v>
      </c>
      <c r="O567" s="665">
        <v>1534.4</v>
      </c>
      <c r="P567" s="678">
        <v>0.46177644290090952</v>
      </c>
      <c r="Q567" s="666">
        <v>109.60000000000001</v>
      </c>
    </row>
    <row r="568" spans="1:17" ht="14.4" customHeight="1" x14ac:dyDescent="0.3">
      <c r="A568" s="661" t="s">
        <v>574</v>
      </c>
      <c r="B568" s="662" t="s">
        <v>7765</v>
      </c>
      <c r="C568" s="662" t="s">
        <v>7709</v>
      </c>
      <c r="D568" s="662" t="s">
        <v>7945</v>
      </c>
      <c r="E568" s="662" t="s">
        <v>7946</v>
      </c>
      <c r="F568" s="665">
        <v>155.5</v>
      </c>
      <c r="G568" s="665">
        <v>35634.379999999997</v>
      </c>
      <c r="H568" s="665">
        <v>1</v>
      </c>
      <c r="I568" s="665">
        <v>229.16</v>
      </c>
      <c r="J568" s="665">
        <v>7</v>
      </c>
      <c r="K568" s="665">
        <v>1604.12</v>
      </c>
      <c r="L568" s="665">
        <v>4.5016077170418008E-2</v>
      </c>
      <c r="M568" s="665">
        <v>229.16</v>
      </c>
      <c r="N568" s="665">
        <v>106.7</v>
      </c>
      <c r="O568" s="665">
        <v>23677.480000000003</v>
      </c>
      <c r="P568" s="678">
        <v>0.66445606742701868</v>
      </c>
      <c r="Q568" s="666">
        <v>221.90702905342084</v>
      </c>
    </row>
    <row r="569" spans="1:17" ht="14.4" customHeight="1" x14ac:dyDescent="0.3">
      <c r="A569" s="661" t="s">
        <v>574</v>
      </c>
      <c r="B569" s="662" t="s">
        <v>7765</v>
      </c>
      <c r="C569" s="662" t="s">
        <v>7709</v>
      </c>
      <c r="D569" s="662" t="s">
        <v>7947</v>
      </c>
      <c r="E569" s="662" t="s">
        <v>7948</v>
      </c>
      <c r="F569" s="665"/>
      <c r="G569" s="665"/>
      <c r="H569" s="665"/>
      <c r="I569" s="665"/>
      <c r="J569" s="665">
        <v>3</v>
      </c>
      <c r="K569" s="665">
        <v>11033.44</v>
      </c>
      <c r="L569" s="665"/>
      <c r="M569" s="665">
        <v>3677.8133333333335</v>
      </c>
      <c r="N569" s="665">
        <v>4</v>
      </c>
      <c r="O569" s="665">
        <v>13935.84</v>
      </c>
      <c r="P569" s="678"/>
      <c r="Q569" s="666">
        <v>3483.96</v>
      </c>
    </row>
    <row r="570" spans="1:17" ht="14.4" customHeight="1" x14ac:dyDescent="0.3">
      <c r="A570" s="661" t="s">
        <v>574</v>
      </c>
      <c r="B570" s="662" t="s">
        <v>7765</v>
      </c>
      <c r="C570" s="662" t="s">
        <v>7709</v>
      </c>
      <c r="D570" s="662" t="s">
        <v>7949</v>
      </c>
      <c r="E570" s="662" t="s">
        <v>7950</v>
      </c>
      <c r="F570" s="665"/>
      <c r="G570" s="665"/>
      <c r="H570" s="665"/>
      <c r="I570" s="665"/>
      <c r="J570" s="665">
        <v>18.399999999999999</v>
      </c>
      <c r="K570" s="665">
        <v>3992.96</v>
      </c>
      <c r="L570" s="665"/>
      <c r="M570" s="665">
        <v>217.00869565217394</v>
      </c>
      <c r="N570" s="665"/>
      <c r="O570" s="665"/>
      <c r="P570" s="678"/>
      <c r="Q570" s="666"/>
    </row>
    <row r="571" spans="1:17" ht="14.4" customHeight="1" x14ac:dyDescent="0.3">
      <c r="A571" s="661" t="s">
        <v>574</v>
      </c>
      <c r="B571" s="662" t="s">
        <v>7765</v>
      </c>
      <c r="C571" s="662" t="s">
        <v>7709</v>
      </c>
      <c r="D571" s="662" t="s">
        <v>7951</v>
      </c>
      <c r="E571" s="662" t="s">
        <v>2350</v>
      </c>
      <c r="F571" s="665">
        <v>10</v>
      </c>
      <c r="G571" s="665">
        <v>740.4</v>
      </c>
      <c r="H571" s="665">
        <v>1</v>
      </c>
      <c r="I571" s="665">
        <v>74.039999999999992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574</v>
      </c>
      <c r="B572" s="662" t="s">
        <v>7765</v>
      </c>
      <c r="C572" s="662" t="s">
        <v>7709</v>
      </c>
      <c r="D572" s="662" t="s">
        <v>7952</v>
      </c>
      <c r="E572" s="662" t="s">
        <v>2287</v>
      </c>
      <c r="F572" s="665">
        <v>15</v>
      </c>
      <c r="G572" s="665">
        <v>1449.3</v>
      </c>
      <c r="H572" s="665">
        <v>1</v>
      </c>
      <c r="I572" s="665">
        <v>96.61999999999999</v>
      </c>
      <c r="J572" s="665">
        <v>17.2</v>
      </c>
      <c r="K572" s="665">
        <v>1667.6799999999998</v>
      </c>
      <c r="L572" s="665">
        <v>1.1506796384461464</v>
      </c>
      <c r="M572" s="665">
        <v>96.958139534883713</v>
      </c>
      <c r="N572" s="665">
        <v>13.799999999999999</v>
      </c>
      <c r="O572" s="665">
        <v>1269.3500000000001</v>
      </c>
      <c r="P572" s="678">
        <v>0.87583661077761688</v>
      </c>
      <c r="Q572" s="666">
        <v>91.98188405797103</v>
      </c>
    </row>
    <row r="573" spans="1:17" ht="14.4" customHeight="1" x14ac:dyDescent="0.3">
      <c r="A573" s="661" t="s">
        <v>574</v>
      </c>
      <c r="B573" s="662" t="s">
        <v>7765</v>
      </c>
      <c r="C573" s="662" t="s">
        <v>7709</v>
      </c>
      <c r="D573" s="662" t="s">
        <v>8528</v>
      </c>
      <c r="E573" s="662" t="s">
        <v>8529</v>
      </c>
      <c r="F573" s="665">
        <v>2</v>
      </c>
      <c r="G573" s="665">
        <v>128</v>
      </c>
      <c r="H573" s="665">
        <v>1</v>
      </c>
      <c r="I573" s="665">
        <v>64</v>
      </c>
      <c r="J573" s="665"/>
      <c r="K573" s="665"/>
      <c r="L573" s="665"/>
      <c r="M573" s="665"/>
      <c r="N573" s="665">
        <v>22</v>
      </c>
      <c r="O573" s="665">
        <v>1543.3</v>
      </c>
      <c r="P573" s="678">
        <v>12.05703125</v>
      </c>
      <c r="Q573" s="666">
        <v>70.149999999999991</v>
      </c>
    </row>
    <row r="574" spans="1:17" ht="14.4" customHeight="1" x14ac:dyDescent="0.3">
      <c r="A574" s="661" t="s">
        <v>574</v>
      </c>
      <c r="B574" s="662" t="s">
        <v>7765</v>
      </c>
      <c r="C574" s="662" t="s">
        <v>7709</v>
      </c>
      <c r="D574" s="662" t="s">
        <v>7953</v>
      </c>
      <c r="E574" s="662" t="s">
        <v>7954</v>
      </c>
      <c r="F574" s="665">
        <v>243</v>
      </c>
      <c r="G574" s="665">
        <v>327048.84000000003</v>
      </c>
      <c r="H574" s="665">
        <v>1</v>
      </c>
      <c r="I574" s="665">
        <v>1345.88</v>
      </c>
      <c r="J574" s="665">
        <v>166</v>
      </c>
      <c r="K574" s="665">
        <v>223416.08000000002</v>
      </c>
      <c r="L574" s="665">
        <v>0.6831275720164609</v>
      </c>
      <c r="M574" s="665">
        <v>1345.88</v>
      </c>
      <c r="N574" s="665">
        <v>215</v>
      </c>
      <c r="O574" s="665">
        <v>276840.92</v>
      </c>
      <c r="P574" s="678">
        <v>0.84648188937163016</v>
      </c>
      <c r="Q574" s="666">
        <v>1287.6321860465116</v>
      </c>
    </row>
    <row r="575" spans="1:17" ht="14.4" customHeight="1" x14ac:dyDescent="0.3">
      <c r="A575" s="661" t="s">
        <v>574</v>
      </c>
      <c r="B575" s="662" t="s">
        <v>7765</v>
      </c>
      <c r="C575" s="662" t="s">
        <v>7709</v>
      </c>
      <c r="D575" s="662" t="s">
        <v>8530</v>
      </c>
      <c r="E575" s="662"/>
      <c r="F575" s="665">
        <v>0.4</v>
      </c>
      <c r="G575" s="665">
        <v>190</v>
      </c>
      <c r="H575" s="665">
        <v>1</v>
      </c>
      <c r="I575" s="665">
        <v>475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x14ac:dyDescent="0.3">
      <c r="A576" s="661" t="s">
        <v>574</v>
      </c>
      <c r="B576" s="662" t="s">
        <v>7765</v>
      </c>
      <c r="C576" s="662" t="s">
        <v>7709</v>
      </c>
      <c r="D576" s="662" t="s">
        <v>8531</v>
      </c>
      <c r="E576" s="662"/>
      <c r="F576" s="665"/>
      <c r="G576" s="665"/>
      <c r="H576" s="665"/>
      <c r="I576" s="665"/>
      <c r="J576" s="665">
        <v>39</v>
      </c>
      <c r="K576" s="665">
        <v>5360.94</v>
      </c>
      <c r="L576" s="665"/>
      <c r="M576" s="665">
        <v>137.45999999999998</v>
      </c>
      <c r="N576" s="665"/>
      <c r="O576" s="665"/>
      <c r="P576" s="678"/>
      <c r="Q576" s="666"/>
    </row>
    <row r="577" spans="1:17" ht="14.4" customHeight="1" x14ac:dyDescent="0.3">
      <c r="A577" s="661" t="s">
        <v>574</v>
      </c>
      <c r="B577" s="662" t="s">
        <v>7765</v>
      </c>
      <c r="C577" s="662" t="s">
        <v>7709</v>
      </c>
      <c r="D577" s="662" t="s">
        <v>7955</v>
      </c>
      <c r="E577" s="662" t="s">
        <v>7956</v>
      </c>
      <c r="F577" s="665">
        <v>6.8000000000000007</v>
      </c>
      <c r="G577" s="665">
        <v>14678.630000000001</v>
      </c>
      <c r="H577" s="665">
        <v>1</v>
      </c>
      <c r="I577" s="665">
        <v>2158.6220588235292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574</v>
      </c>
      <c r="B578" s="662" t="s">
        <v>7765</v>
      </c>
      <c r="C578" s="662" t="s">
        <v>7709</v>
      </c>
      <c r="D578" s="662" t="s">
        <v>7957</v>
      </c>
      <c r="E578" s="662"/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863.17</v>
      </c>
      <c r="P578" s="678"/>
      <c r="Q578" s="666">
        <v>863.17</v>
      </c>
    </row>
    <row r="579" spans="1:17" ht="14.4" customHeight="1" x14ac:dyDescent="0.3">
      <c r="A579" s="661" t="s">
        <v>574</v>
      </c>
      <c r="B579" s="662" t="s">
        <v>7765</v>
      </c>
      <c r="C579" s="662" t="s">
        <v>7709</v>
      </c>
      <c r="D579" s="662" t="s">
        <v>8532</v>
      </c>
      <c r="E579" s="662" t="s">
        <v>8533</v>
      </c>
      <c r="F579" s="665">
        <v>0.9</v>
      </c>
      <c r="G579" s="665">
        <v>555.59</v>
      </c>
      <c r="H579" s="665">
        <v>1</v>
      </c>
      <c r="I579" s="665">
        <v>617.32222222222219</v>
      </c>
      <c r="J579" s="665"/>
      <c r="K579" s="665"/>
      <c r="L579" s="665"/>
      <c r="M579" s="665"/>
      <c r="N579" s="665">
        <v>5.3</v>
      </c>
      <c r="O579" s="665">
        <v>3179.01</v>
      </c>
      <c r="P579" s="678">
        <v>5.7218632444788424</v>
      </c>
      <c r="Q579" s="666">
        <v>599.8132075471699</v>
      </c>
    </row>
    <row r="580" spans="1:17" ht="14.4" customHeight="1" x14ac:dyDescent="0.3">
      <c r="A580" s="661" t="s">
        <v>574</v>
      </c>
      <c r="B580" s="662" t="s">
        <v>7765</v>
      </c>
      <c r="C580" s="662" t="s">
        <v>7709</v>
      </c>
      <c r="D580" s="662" t="s">
        <v>7958</v>
      </c>
      <c r="E580" s="662" t="s">
        <v>4434</v>
      </c>
      <c r="F580" s="665"/>
      <c r="G580" s="665"/>
      <c r="H580" s="665"/>
      <c r="I580" s="665"/>
      <c r="J580" s="665"/>
      <c r="K580" s="665"/>
      <c r="L580" s="665"/>
      <c r="M580" s="665"/>
      <c r="N580" s="665">
        <v>7.2</v>
      </c>
      <c r="O580" s="665">
        <v>5758.37</v>
      </c>
      <c r="P580" s="678"/>
      <c r="Q580" s="666">
        <v>799.77361111111111</v>
      </c>
    </row>
    <row r="581" spans="1:17" ht="14.4" customHeight="1" x14ac:dyDescent="0.3">
      <c r="A581" s="661" t="s">
        <v>574</v>
      </c>
      <c r="B581" s="662" t="s">
        <v>7765</v>
      </c>
      <c r="C581" s="662" t="s">
        <v>7709</v>
      </c>
      <c r="D581" s="662" t="s">
        <v>7959</v>
      </c>
      <c r="E581" s="662" t="s">
        <v>7960</v>
      </c>
      <c r="F581" s="665"/>
      <c r="G581" s="665"/>
      <c r="H581" s="665"/>
      <c r="I581" s="665"/>
      <c r="J581" s="665"/>
      <c r="K581" s="665"/>
      <c r="L581" s="665"/>
      <c r="M581" s="665"/>
      <c r="N581" s="665">
        <v>1</v>
      </c>
      <c r="O581" s="665">
        <v>3382.11</v>
      </c>
      <c r="P581" s="678"/>
      <c r="Q581" s="666">
        <v>3382.11</v>
      </c>
    </row>
    <row r="582" spans="1:17" ht="14.4" customHeight="1" x14ac:dyDescent="0.3">
      <c r="A582" s="661" t="s">
        <v>574</v>
      </c>
      <c r="B582" s="662" t="s">
        <v>7765</v>
      </c>
      <c r="C582" s="662" t="s">
        <v>7709</v>
      </c>
      <c r="D582" s="662" t="s">
        <v>7961</v>
      </c>
      <c r="E582" s="662" t="s">
        <v>2356</v>
      </c>
      <c r="F582" s="665">
        <v>81.2</v>
      </c>
      <c r="G582" s="665">
        <v>22270.720000000001</v>
      </c>
      <c r="H582" s="665">
        <v>1</v>
      </c>
      <c r="I582" s="665">
        <v>274.26995073891624</v>
      </c>
      <c r="J582" s="665">
        <v>116</v>
      </c>
      <c r="K582" s="665">
        <v>11216.04</v>
      </c>
      <c r="L582" s="665">
        <v>0.50362269383297897</v>
      </c>
      <c r="M582" s="665">
        <v>96.690000000000012</v>
      </c>
      <c r="N582" s="665">
        <v>119.3</v>
      </c>
      <c r="O582" s="665">
        <v>11034.02</v>
      </c>
      <c r="P582" s="678">
        <v>0.49544963072590376</v>
      </c>
      <c r="Q582" s="666">
        <v>92.4896898575021</v>
      </c>
    </row>
    <row r="583" spans="1:17" ht="14.4" customHeight="1" x14ac:dyDescent="0.3">
      <c r="A583" s="661" t="s">
        <v>574</v>
      </c>
      <c r="B583" s="662" t="s">
        <v>7765</v>
      </c>
      <c r="C583" s="662" t="s">
        <v>7709</v>
      </c>
      <c r="D583" s="662" t="s">
        <v>7964</v>
      </c>
      <c r="E583" s="662" t="s">
        <v>2344</v>
      </c>
      <c r="F583" s="665">
        <v>16.899999999999999</v>
      </c>
      <c r="G583" s="665">
        <v>36481.050000000003</v>
      </c>
      <c r="H583" s="665">
        <v>1</v>
      </c>
      <c r="I583" s="665">
        <v>2158.6420118343199</v>
      </c>
      <c r="J583" s="665"/>
      <c r="K583" s="665"/>
      <c r="L583" s="665"/>
      <c r="M583" s="665"/>
      <c r="N583" s="665">
        <v>13.9</v>
      </c>
      <c r="O583" s="665">
        <v>28700.370000000003</v>
      </c>
      <c r="P583" s="678">
        <v>0.78671995460656974</v>
      </c>
      <c r="Q583" s="666">
        <v>2064.7748201438849</v>
      </c>
    </row>
    <row r="584" spans="1:17" ht="14.4" customHeight="1" x14ac:dyDescent="0.3">
      <c r="A584" s="661" t="s">
        <v>574</v>
      </c>
      <c r="B584" s="662" t="s">
        <v>7765</v>
      </c>
      <c r="C584" s="662" t="s">
        <v>7709</v>
      </c>
      <c r="D584" s="662" t="s">
        <v>7965</v>
      </c>
      <c r="E584" s="662" t="s">
        <v>7966</v>
      </c>
      <c r="F584" s="665"/>
      <c r="G584" s="665"/>
      <c r="H584" s="665"/>
      <c r="I584" s="665"/>
      <c r="J584" s="665">
        <v>12</v>
      </c>
      <c r="K584" s="665">
        <v>2749.92</v>
      </c>
      <c r="L584" s="665"/>
      <c r="M584" s="665">
        <v>229.16</v>
      </c>
      <c r="N584" s="665">
        <v>3</v>
      </c>
      <c r="O584" s="665">
        <v>657.6</v>
      </c>
      <c r="P584" s="678"/>
      <c r="Q584" s="666">
        <v>219.20000000000002</v>
      </c>
    </row>
    <row r="585" spans="1:17" ht="14.4" customHeight="1" x14ac:dyDescent="0.3">
      <c r="A585" s="661" t="s">
        <v>574</v>
      </c>
      <c r="B585" s="662" t="s">
        <v>7765</v>
      </c>
      <c r="C585" s="662" t="s">
        <v>7709</v>
      </c>
      <c r="D585" s="662" t="s">
        <v>7967</v>
      </c>
      <c r="E585" s="662" t="s">
        <v>2361</v>
      </c>
      <c r="F585" s="665">
        <v>0.60000000000000009</v>
      </c>
      <c r="G585" s="665">
        <v>344.98</v>
      </c>
      <c r="H585" s="665">
        <v>1</v>
      </c>
      <c r="I585" s="665">
        <v>574.96666666666658</v>
      </c>
      <c r="J585" s="665">
        <v>2.8</v>
      </c>
      <c r="K585" s="665">
        <v>1130.1400000000001</v>
      </c>
      <c r="L585" s="665">
        <v>3.2759580265522641</v>
      </c>
      <c r="M585" s="665">
        <v>403.62142857142862</v>
      </c>
      <c r="N585" s="665">
        <v>2.3000000000000003</v>
      </c>
      <c r="O585" s="665">
        <v>887.89</v>
      </c>
      <c r="P585" s="678">
        <v>2.5737434054148065</v>
      </c>
      <c r="Q585" s="666">
        <v>386.03913043478258</v>
      </c>
    </row>
    <row r="586" spans="1:17" ht="14.4" customHeight="1" x14ac:dyDescent="0.3">
      <c r="A586" s="661" t="s">
        <v>574</v>
      </c>
      <c r="B586" s="662" t="s">
        <v>7765</v>
      </c>
      <c r="C586" s="662" t="s">
        <v>7709</v>
      </c>
      <c r="D586" s="662" t="s">
        <v>7968</v>
      </c>
      <c r="E586" s="662" t="s">
        <v>2279</v>
      </c>
      <c r="F586" s="665">
        <v>6.2</v>
      </c>
      <c r="G586" s="665">
        <v>7129.72</v>
      </c>
      <c r="H586" s="665">
        <v>1</v>
      </c>
      <c r="I586" s="665">
        <v>1149.9548387096775</v>
      </c>
      <c r="J586" s="665">
        <v>0.8</v>
      </c>
      <c r="K586" s="665">
        <v>645.80999999999995</v>
      </c>
      <c r="L586" s="665">
        <v>9.05799947263006E-2</v>
      </c>
      <c r="M586" s="665">
        <v>807.26249999999993</v>
      </c>
      <c r="N586" s="665">
        <v>5.9499999999999993</v>
      </c>
      <c r="O586" s="665">
        <v>4594.29</v>
      </c>
      <c r="P586" s="678">
        <v>0.64438575427927036</v>
      </c>
      <c r="Q586" s="666">
        <v>772.1495798319329</v>
      </c>
    </row>
    <row r="587" spans="1:17" ht="14.4" customHeight="1" x14ac:dyDescent="0.3">
      <c r="A587" s="661" t="s">
        <v>574</v>
      </c>
      <c r="B587" s="662" t="s">
        <v>7765</v>
      </c>
      <c r="C587" s="662" t="s">
        <v>7709</v>
      </c>
      <c r="D587" s="662" t="s">
        <v>7969</v>
      </c>
      <c r="E587" s="662" t="s">
        <v>7970</v>
      </c>
      <c r="F587" s="665">
        <v>2.7</v>
      </c>
      <c r="G587" s="665">
        <v>1693.17</v>
      </c>
      <c r="H587" s="665">
        <v>1</v>
      </c>
      <c r="I587" s="665">
        <v>627.1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574</v>
      </c>
      <c r="B588" s="662" t="s">
        <v>7765</v>
      </c>
      <c r="C588" s="662" t="s">
        <v>7709</v>
      </c>
      <c r="D588" s="662" t="s">
        <v>7971</v>
      </c>
      <c r="E588" s="662" t="s">
        <v>7972</v>
      </c>
      <c r="F588" s="665">
        <v>2.6</v>
      </c>
      <c r="G588" s="665">
        <v>2949.9</v>
      </c>
      <c r="H588" s="665">
        <v>1</v>
      </c>
      <c r="I588" s="665">
        <v>1134.5769230769231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574</v>
      </c>
      <c r="B589" s="662" t="s">
        <v>7765</v>
      </c>
      <c r="C589" s="662" t="s">
        <v>7709</v>
      </c>
      <c r="D589" s="662" t="s">
        <v>7973</v>
      </c>
      <c r="E589" s="662" t="s">
        <v>7974</v>
      </c>
      <c r="F589" s="665">
        <v>11.36</v>
      </c>
      <c r="G589" s="665">
        <v>41214.740000000005</v>
      </c>
      <c r="H589" s="665">
        <v>1</v>
      </c>
      <c r="I589" s="665">
        <v>3628.0580985915499</v>
      </c>
      <c r="J589" s="665">
        <v>22.5</v>
      </c>
      <c r="K589" s="665">
        <v>81630.86</v>
      </c>
      <c r="L589" s="665">
        <v>1.9806229518856602</v>
      </c>
      <c r="M589" s="665">
        <v>3628.0382222222224</v>
      </c>
      <c r="N589" s="665">
        <v>27.41</v>
      </c>
      <c r="O589" s="665">
        <v>78358.59</v>
      </c>
      <c r="P589" s="678">
        <v>1.9012273278928846</v>
      </c>
      <c r="Q589" s="666">
        <v>2858.7592119664355</v>
      </c>
    </row>
    <row r="590" spans="1:17" ht="14.4" customHeight="1" x14ac:dyDescent="0.3">
      <c r="A590" s="661" t="s">
        <v>574</v>
      </c>
      <c r="B590" s="662" t="s">
        <v>7765</v>
      </c>
      <c r="C590" s="662" t="s">
        <v>7709</v>
      </c>
      <c r="D590" s="662" t="s">
        <v>8534</v>
      </c>
      <c r="E590" s="662" t="s">
        <v>2395</v>
      </c>
      <c r="F590" s="665"/>
      <c r="G590" s="665"/>
      <c r="H590" s="665"/>
      <c r="I590" s="665"/>
      <c r="J590" s="665">
        <v>0.6</v>
      </c>
      <c r="K590" s="665">
        <v>285</v>
      </c>
      <c r="L590" s="665"/>
      <c r="M590" s="665">
        <v>475</v>
      </c>
      <c r="N590" s="665">
        <v>3.2</v>
      </c>
      <c r="O590" s="665">
        <v>1371.99</v>
      </c>
      <c r="P590" s="678"/>
      <c r="Q590" s="666">
        <v>428.74687499999999</v>
      </c>
    </row>
    <row r="591" spans="1:17" ht="14.4" customHeight="1" x14ac:dyDescent="0.3">
      <c r="A591" s="661" t="s">
        <v>574</v>
      </c>
      <c r="B591" s="662" t="s">
        <v>7765</v>
      </c>
      <c r="C591" s="662" t="s">
        <v>7709</v>
      </c>
      <c r="D591" s="662" t="s">
        <v>7975</v>
      </c>
      <c r="E591" s="662" t="s">
        <v>2366</v>
      </c>
      <c r="F591" s="665">
        <v>6</v>
      </c>
      <c r="G591" s="665">
        <v>1374.96</v>
      </c>
      <c r="H591" s="665">
        <v>1</v>
      </c>
      <c r="I591" s="665">
        <v>229.16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574</v>
      </c>
      <c r="B592" s="662" t="s">
        <v>7765</v>
      </c>
      <c r="C592" s="662" t="s">
        <v>7709</v>
      </c>
      <c r="D592" s="662" t="s">
        <v>2916</v>
      </c>
      <c r="E592" s="662" t="s">
        <v>7976</v>
      </c>
      <c r="F592" s="665"/>
      <c r="G592" s="665"/>
      <c r="H592" s="665"/>
      <c r="I592" s="665"/>
      <c r="J592" s="665">
        <v>1</v>
      </c>
      <c r="K592" s="665">
        <v>3503.39</v>
      </c>
      <c r="L592" s="665"/>
      <c r="M592" s="665">
        <v>3503.39</v>
      </c>
      <c r="N592" s="665"/>
      <c r="O592" s="665"/>
      <c r="P592" s="678"/>
      <c r="Q592" s="666"/>
    </row>
    <row r="593" spans="1:17" ht="14.4" customHeight="1" x14ac:dyDescent="0.3">
      <c r="A593" s="661" t="s">
        <v>574</v>
      </c>
      <c r="B593" s="662" t="s">
        <v>7765</v>
      </c>
      <c r="C593" s="662" t="s">
        <v>7709</v>
      </c>
      <c r="D593" s="662" t="s">
        <v>7977</v>
      </c>
      <c r="E593" s="662" t="s">
        <v>2395</v>
      </c>
      <c r="F593" s="665"/>
      <c r="G593" s="665"/>
      <c r="H593" s="665"/>
      <c r="I593" s="665"/>
      <c r="J593" s="665">
        <v>1.2</v>
      </c>
      <c r="K593" s="665">
        <v>1140</v>
      </c>
      <c r="L593" s="665"/>
      <c r="M593" s="665">
        <v>950</v>
      </c>
      <c r="N593" s="665">
        <v>6.1</v>
      </c>
      <c r="O593" s="665">
        <v>5231.05</v>
      </c>
      <c r="P593" s="678"/>
      <c r="Q593" s="666">
        <v>857.54918032786895</v>
      </c>
    </row>
    <row r="594" spans="1:17" ht="14.4" customHeight="1" x14ac:dyDescent="0.3">
      <c r="A594" s="661" t="s">
        <v>574</v>
      </c>
      <c r="B594" s="662" t="s">
        <v>7765</v>
      </c>
      <c r="C594" s="662" t="s">
        <v>7709</v>
      </c>
      <c r="D594" s="662" t="s">
        <v>8535</v>
      </c>
      <c r="E594" s="662" t="s">
        <v>8536</v>
      </c>
      <c r="F594" s="665">
        <v>6</v>
      </c>
      <c r="G594" s="665">
        <v>104088.78</v>
      </c>
      <c r="H594" s="665">
        <v>1</v>
      </c>
      <c r="I594" s="665">
        <v>17348.13</v>
      </c>
      <c r="J594" s="665"/>
      <c r="K594" s="665"/>
      <c r="L594" s="665"/>
      <c r="M594" s="665"/>
      <c r="N594" s="665"/>
      <c r="O594" s="665"/>
      <c r="P594" s="678"/>
      <c r="Q594" s="666"/>
    </row>
    <row r="595" spans="1:17" ht="14.4" customHeight="1" x14ac:dyDescent="0.3">
      <c r="A595" s="661" t="s">
        <v>574</v>
      </c>
      <c r="B595" s="662" t="s">
        <v>7765</v>
      </c>
      <c r="C595" s="662" t="s">
        <v>7709</v>
      </c>
      <c r="D595" s="662" t="s">
        <v>7978</v>
      </c>
      <c r="E595" s="662" t="s">
        <v>613</v>
      </c>
      <c r="F595" s="665"/>
      <c r="G595" s="665"/>
      <c r="H595" s="665"/>
      <c r="I595" s="665"/>
      <c r="J595" s="665"/>
      <c r="K595" s="665"/>
      <c r="L595" s="665"/>
      <c r="M595" s="665"/>
      <c r="N595" s="665">
        <v>2.5</v>
      </c>
      <c r="O595" s="665">
        <v>1459.82</v>
      </c>
      <c r="P595" s="678"/>
      <c r="Q595" s="666">
        <v>583.928</v>
      </c>
    </row>
    <row r="596" spans="1:17" ht="14.4" customHeight="1" x14ac:dyDescent="0.3">
      <c r="A596" s="661" t="s">
        <v>574</v>
      </c>
      <c r="B596" s="662" t="s">
        <v>7765</v>
      </c>
      <c r="C596" s="662" t="s">
        <v>7709</v>
      </c>
      <c r="D596" s="662" t="s">
        <v>8537</v>
      </c>
      <c r="E596" s="662" t="s">
        <v>2849</v>
      </c>
      <c r="F596" s="665"/>
      <c r="G596" s="665"/>
      <c r="H596" s="665"/>
      <c r="I596" s="665"/>
      <c r="J596" s="665">
        <v>5.8</v>
      </c>
      <c r="K596" s="665">
        <v>17036.400000000001</v>
      </c>
      <c r="L596" s="665"/>
      <c r="M596" s="665">
        <v>2937.3103448275865</v>
      </c>
      <c r="N596" s="665"/>
      <c r="O596" s="665"/>
      <c r="P596" s="678"/>
      <c r="Q596" s="666"/>
    </row>
    <row r="597" spans="1:17" ht="14.4" customHeight="1" x14ac:dyDescent="0.3">
      <c r="A597" s="661" t="s">
        <v>574</v>
      </c>
      <c r="B597" s="662" t="s">
        <v>7765</v>
      </c>
      <c r="C597" s="662" t="s">
        <v>7709</v>
      </c>
      <c r="D597" s="662" t="s">
        <v>7983</v>
      </c>
      <c r="E597" s="662" t="s">
        <v>7984</v>
      </c>
      <c r="F597" s="665"/>
      <c r="G597" s="665"/>
      <c r="H597" s="665"/>
      <c r="I597" s="665"/>
      <c r="J597" s="665">
        <v>2.4</v>
      </c>
      <c r="K597" s="665">
        <v>27570</v>
      </c>
      <c r="L597" s="665"/>
      <c r="M597" s="665">
        <v>11487.5</v>
      </c>
      <c r="N597" s="665"/>
      <c r="O597" s="665"/>
      <c r="P597" s="678"/>
      <c r="Q597" s="666"/>
    </row>
    <row r="598" spans="1:17" ht="14.4" customHeight="1" x14ac:dyDescent="0.3">
      <c r="A598" s="661" t="s">
        <v>574</v>
      </c>
      <c r="B598" s="662" t="s">
        <v>7765</v>
      </c>
      <c r="C598" s="662" t="s">
        <v>7709</v>
      </c>
      <c r="D598" s="662" t="s">
        <v>7986</v>
      </c>
      <c r="E598" s="662" t="s">
        <v>2347</v>
      </c>
      <c r="F598" s="665"/>
      <c r="G598" s="665"/>
      <c r="H598" s="665"/>
      <c r="I598" s="665"/>
      <c r="J598" s="665"/>
      <c r="K598" s="665"/>
      <c r="L598" s="665"/>
      <c r="M598" s="665"/>
      <c r="N598" s="665">
        <v>0.9</v>
      </c>
      <c r="O598" s="665">
        <v>1913.04</v>
      </c>
      <c r="P598" s="678"/>
      <c r="Q598" s="666">
        <v>2125.6</v>
      </c>
    </row>
    <row r="599" spans="1:17" ht="14.4" customHeight="1" x14ac:dyDescent="0.3">
      <c r="A599" s="661" t="s">
        <v>574</v>
      </c>
      <c r="B599" s="662" t="s">
        <v>7765</v>
      </c>
      <c r="C599" s="662" t="s">
        <v>7709</v>
      </c>
      <c r="D599" s="662" t="s">
        <v>8538</v>
      </c>
      <c r="E599" s="662" t="s">
        <v>8539</v>
      </c>
      <c r="F599" s="665">
        <v>51</v>
      </c>
      <c r="G599" s="665">
        <v>2422.5</v>
      </c>
      <c r="H599" s="665">
        <v>1</v>
      </c>
      <c r="I599" s="665">
        <v>47.5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574</v>
      </c>
      <c r="B600" s="662" t="s">
        <v>7765</v>
      </c>
      <c r="C600" s="662" t="s">
        <v>7709</v>
      </c>
      <c r="D600" s="662" t="s">
        <v>7987</v>
      </c>
      <c r="E600" s="662" t="s">
        <v>2194</v>
      </c>
      <c r="F600" s="665">
        <v>3.6</v>
      </c>
      <c r="G600" s="665">
        <v>14133.24</v>
      </c>
      <c r="H600" s="665">
        <v>1</v>
      </c>
      <c r="I600" s="665">
        <v>3925.8999999999996</v>
      </c>
      <c r="J600" s="665">
        <v>0.9</v>
      </c>
      <c r="K600" s="665">
        <v>3533.31</v>
      </c>
      <c r="L600" s="665">
        <v>0.25</v>
      </c>
      <c r="M600" s="665">
        <v>3925.8999999999996</v>
      </c>
      <c r="N600" s="665"/>
      <c r="O600" s="665"/>
      <c r="P600" s="678"/>
      <c r="Q600" s="666"/>
    </row>
    <row r="601" spans="1:17" ht="14.4" customHeight="1" x14ac:dyDescent="0.3">
      <c r="A601" s="661" t="s">
        <v>574</v>
      </c>
      <c r="B601" s="662" t="s">
        <v>7765</v>
      </c>
      <c r="C601" s="662" t="s">
        <v>7709</v>
      </c>
      <c r="D601" s="662" t="s">
        <v>8540</v>
      </c>
      <c r="E601" s="662"/>
      <c r="F601" s="665"/>
      <c r="G601" s="665"/>
      <c r="H601" s="665"/>
      <c r="I601" s="665"/>
      <c r="J601" s="665">
        <v>0.3</v>
      </c>
      <c r="K601" s="665">
        <v>343.72</v>
      </c>
      <c r="L601" s="665"/>
      <c r="M601" s="665">
        <v>1145.7333333333336</v>
      </c>
      <c r="N601" s="665"/>
      <c r="O601" s="665"/>
      <c r="P601" s="678"/>
      <c r="Q601" s="666"/>
    </row>
    <row r="602" spans="1:17" ht="14.4" customHeight="1" x14ac:dyDescent="0.3">
      <c r="A602" s="661" t="s">
        <v>574</v>
      </c>
      <c r="B602" s="662" t="s">
        <v>7765</v>
      </c>
      <c r="C602" s="662" t="s">
        <v>7709</v>
      </c>
      <c r="D602" s="662" t="s">
        <v>8541</v>
      </c>
      <c r="E602" s="662" t="s">
        <v>2353</v>
      </c>
      <c r="F602" s="665"/>
      <c r="G602" s="665"/>
      <c r="H602" s="665"/>
      <c r="I602" s="665"/>
      <c r="J602" s="665">
        <v>0.3</v>
      </c>
      <c r="K602" s="665">
        <v>61.44</v>
      </c>
      <c r="L602" s="665"/>
      <c r="M602" s="665">
        <v>204.8</v>
      </c>
      <c r="N602" s="665"/>
      <c r="O602" s="665"/>
      <c r="P602" s="678"/>
      <c r="Q602" s="666"/>
    </row>
    <row r="603" spans="1:17" ht="14.4" customHeight="1" x14ac:dyDescent="0.3">
      <c r="A603" s="661" t="s">
        <v>574</v>
      </c>
      <c r="B603" s="662" t="s">
        <v>7765</v>
      </c>
      <c r="C603" s="662" t="s">
        <v>7709</v>
      </c>
      <c r="D603" s="662" t="s">
        <v>8542</v>
      </c>
      <c r="E603" s="662" t="s">
        <v>2364</v>
      </c>
      <c r="F603" s="665">
        <v>6</v>
      </c>
      <c r="G603" s="665">
        <v>687.48</v>
      </c>
      <c r="H603" s="665">
        <v>1</v>
      </c>
      <c r="I603" s="665">
        <v>114.58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574</v>
      </c>
      <c r="B604" s="662" t="s">
        <v>7765</v>
      </c>
      <c r="C604" s="662" t="s">
        <v>7709</v>
      </c>
      <c r="D604" s="662" t="s">
        <v>7989</v>
      </c>
      <c r="E604" s="662" t="s">
        <v>2197</v>
      </c>
      <c r="F604" s="665"/>
      <c r="G604" s="665"/>
      <c r="H604" s="665"/>
      <c r="I604" s="665"/>
      <c r="J604" s="665">
        <v>1.6</v>
      </c>
      <c r="K604" s="665">
        <v>554.4</v>
      </c>
      <c r="L604" s="665"/>
      <c r="M604" s="665">
        <v>346.49999999999994</v>
      </c>
      <c r="N604" s="665">
        <v>13.8</v>
      </c>
      <c r="O604" s="665">
        <v>4573.6099999999997</v>
      </c>
      <c r="P604" s="678"/>
      <c r="Q604" s="666">
        <v>331.42101449275356</v>
      </c>
    </row>
    <row r="605" spans="1:17" ht="14.4" customHeight="1" x14ac:dyDescent="0.3">
      <c r="A605" s="661" t="s">
        <v>574</v>
      </c>
      <c r="B605" s="662" t="s">
        <v>7765</v>
      </c>
      <c r="C605" s="662" t="s">
        <v>7709</v>
      </c>
      <c r="D605" s="662" t="s">
        <v>8543</v>
      </c>
      <c r="E605" s="662" t="s">
        <v>2880</v>
      </c>
      <c r="F605" s="665"/>
      <c r="G605" s="665"/>
      <c r="H605" s="665"/>
      <c r="I605" s="665"/>
      <c r="J605" s="665"/>
      <c r="K605" s="665"/>
      <c r="L605" s="665"/>
      <c r="M605" s="665"/>
      <c r="N605" s="665">
        <v>3.4</v>
      </c>
      <c r="O605" s="665">
        <v>38399.089999999997</v>
      </c>
      <c r="P605" s="678"/>
      <c r="Q605" s="666">
        <v>11293.849999999999</v>
      </c>
    </row>
    <row r="606" spans="1:17" ht="14.4" customHeight="1" x14ac:dyDescent="0.3">
      <c r="A606" s="661" t="s">
        <v>574</v>
      </c>
      <c r="B606" s="662" t="s">
        <v>7765</v>
      </c>
      <c r="C606" s="662" t="s">
        <v>7709</v>
      </c>
      <c r="D606" s="662" t="s">
        <v>8544</v>
      </c>
      <c r="E606" s="662" t="s">
        <v>2793</v>
      </c>
      <c r="F606" s="665"/>
      <c r="G606" s="665"/>
      <c r="H606" s="665"/>
      <c r="I606" s="665"/>
      <c r="J606" s="665"/>
      <c r="K606" s="665"/>
      <c r="L606" s="665"/>
      <c r="M606" s="665"/>
      <c r="N606" s="665">
        <v>8</v>
      </c>
      <c r="O606" s="665">
        <v>270295.67999999999</v>
      </c>
      <c r="P606" s="678"/>
      <c r="Q606" s="666">
        <v>33786.959999999999</v>
      </c>
    </row>
    <row r="607" spans="1:17" ht="14.4" customHeight="1" x14ac:dyDescent="0.3">
      <c r="A607" s="661" t="s">
        <v>574</v>
      </c>
      <c r="B607" s="662" t="s">
        <v>7765</v>
      </c>
      <c r="C607" s="662" t="s">
        <v>7709</v>
      </c>
      <c r="D607" s="662" t="s">
        <v>7990</v>
      </c>
      <c r="E607" s="662" t="s">
        <v>2205</v>
      </c>
      <c r="F607" s="665"/>
      <c r="G607" s="665"/>
      <c r="H607" s="665"/>
      <c r="I607" s="665"/>
      <c r="J607" s="665"/>
      <c r="K607" s="665"/>
      <c r="L607" s="665"/>
      <c r="M607" s="665"/>
      <c r="N607" s="665">
        <v>1.4</v>
      </c>
      <c r="O607" s="665">
        <v>817.52</v>
      </c>
      <c r="P607" s="678"/>
      <c r="Q607" s="666">
        <v>583.94285714285718</v>
      </c>
    </row>
    <row r="608" spans="1:17" ht="14.4" customHeight="1" x14ac:dyDescent="0.3">
      <c r="A608" s="661" t="s">
        <v>574</v>
      </c>
      <c r="B608" s="662" t="s">
        <v>7765</v>
      </c>
      <c r="C608" s="662" t="s">
        <v>7992</v>
      </c>
      <c r="D608" s="662" t="s">
        <v>7993</v>
      </c>
      <c r="E608" s="662" t="s">
        <v>7994</v>
      </c>
      <c r="F608" s="665">
        <v>773</v>
      </c>
      <c r="G608" s="665">
        <v>2096897.2200000002</v>
      </c>
      <c r="H608" s="665">
        <v>1</v>
      </c>
      <c r="I608" s="665">
        <v>2712.6742820181116</v>
      </c>
      <c r="J608" s="665">
        <v>665</v>
      </c>
      <c r="K608" s="665">
        <v>1809134.7300000002</v>
      </c>
      <c r="L608" s="665">
        <v>0.86276747984815394</v>
      </c>
      <c r="M608" s="665">
        <v>2720.5033533834589</v>
      </c>
      <c r="N608" s="665">
        <v>838</v>
      </c>
      <c r="O608" s="665">
        <v>2165604.34</v>
      </c>
      <c r="P608" s="678">
        <v>1.0327660885544021</v>
      </c>
      <c r="Q608" s="666">
        <v>2584.2533890214795</v>
      </c>
    </row>
    <row r="609" spans="1:17" ht="14.4" customHeight="1" x14ac:dyDescent="0.3">
      <c r="A609" s="661" t="s">
        <v>574</v>
      </c>
      <c r="B609" s="662" t="s">
        <v>7765</v>
      </c>
      <c r="C609" s="662" t="s">
        <v>7992</v>
      </c>
      <c r="D609" s="662" t="s">
        <v>8545</v>
      </c>
      <c r="E609" s="662" t="s">
        <v>8546</v>
      </c>
      <c r="F609" s="665">
        <v>3</v>
      </c>
      <c r="G609" s="665">
        <v>24574.89</v>
      </c>
      <c r="H609" s="665">
        <v>1</v>
      </c>
      <c r="I609" s="665">
        <v>8191.63</v>
      </c>
      <c r="J609" s="665"/>
      <c r="K609" s="665"/>
      <c r="L609" s="665"/>
      <c r="M609" s="665"/>
      <c r="N609" s="665">
        <v>2</v>
      </c>
      <c r="O609" s="665">
        <v>16383.26</v>
      </c>
      <c r="P609" s="678">
        <v>0.66666666666666674</v>
      </c>
      <c r="Q609" s="666">
        <v>8191.63</v>
      </c>
    </row>
    <row r="610" spans="1:17" ht="14.4" customHeight="1" x14ac:dyDescent="0.3">
      <c r="A610" s="661" t="s">
        <v>574</v>
      </c>
      <c r="B610" s="662" t="s">
        <v>7765</v>
      </c>
      <c r="C610" s="662" t="s">
        <v>7992</v>
      </c>
      <c r="D610" s="662" t="s">
        <v>7995</v>
      </c>
      <c r="E610" s="662" t="s">
        <v>7996</v>
      </c>
      <c r="F610" s="665">
        <v>23</v>
      </c>
      <c r="G610" s="665">
        <v>220199.76</v>
      </c>
      <c r="H610" s="665">
        <v>1</v>
      </c>
      <c r="I610" s="665">
        <v>9573.9026086956528</v>
      </c>
      <c r="J610" s="665">
        <v>25</v>
      </c>
      <c r="K610" s="665">
        <v>242152.49999999997</v>
      </c>
      <c r="L610" s="665">
        <v>1.0996946590677481</v>
      </c>
      <c r="M610" s="665">
        <v>9686.0999999999985</v>
      </c>
      <c r="N610" s="665">
        <v>34</v>
      </c>
      <c r="O610" s="665">
        <v>329327.40000000002</v>
      </c>
      <c r="P610" s="678">
        <v>1.4955847363321377</v>
      </c>
      <c r="Q610" s="666">
        <v>9686.1</v>
      </c>
    </row>
    <row r="611" spans="1:17" ht="14.4" customHeight="1" x14ac:dyDescent="0.3">
      <c r="A611" s="661" t="s">
        <v>574</v>
      </c>
      <c r="B611" s="662" t="s">
        <v>7765</v>
      </c>
      <c r="C611" s="662" t="s">
        <v>7992</v>
      </c>
      <c r="D611" s="662" t="s">
        <v>7997</v>
      </c>
      <c r="E611" s="662" t="s">
        <v>7998</v>
      </c>
      <c r="F611" s="665">
        <v>456</v>
      </c>
      <c r="G611" s="665">
        <v>418650.53999999992</v>
      </c>
      <c r="H611" s="665">
        <v>1</v>
      </c>
      <c r="I611" s="665">
        <v>918.09328947368408</v>
      </c>
      <c r="J611" s="665">
        <v>413</v>
      </c>
      <c r="K611" s="665">
        <v>382260.41000000009</v>
      </c>
      <c r="L611" s="665">
        <v>0.91307755150632353</v>
      </c>
      <c r="M611" s="665">
        <v>925.57000000000016</v>
      </c>
      <c r="N611" s="665">
        <v>517</v>
      </c>
      <c r="O611" s="665">
        <v>478519.69</v>
      </c>
      <c r="P611" s="678">
        <v>1.1430050705297075</v>
      </c>
      <c r="Q611" s="666">
        <v>925.57</v>
      </c>
    </row>
    <row r="612" spans="1:17" ht="14.4" customHeight="1" x14ac:dyDescent="0.3">
      <c r="A612" s="661" t="s">
        <v>574</v>
      </c>
      <c r="B612" s="662" t="s">
        <v>7765</v>
      </c>
      <c r="C612" s="662" t="s">
        <v>7992</v>
      </c>
      <c r="D612" s="662" t="s">
        <v>8547</v>
      </c>
      <c r="E612" s="662" t="s">
        <v>8548</v>
      </c>
      <c r="F612" s="665"/>
      <c r="G612" s="665"/>
      <c r="H612" s="665"/>
      <c r="I612" s="665"/>
      <c r="J612" s="665">
        <v>1</v>
      </c>
      <c r="K612" s="665">
        <v>925.57</v>
      </c>
      <c r="L612" s="665"/>
      <c r="M612" s="665">
        <v>925.57</v>
      </c>
      <c r="N612" s="665"/>
      <c r="O612" s="665"/>
      <c r="P612" s="678"/>
      <c r="Q612" s="666"/>
    </row>
    <row r="613" spans="1:17" ht="14.4" customHeight="1" x14ac:dyDescent="0.3">
      <c r="A613" s="661" t="s">
        <v>574</v>
      </c>
      <c r="B613" s="662" t="s">
        <v>7765</v>
      </c>
      <c r="C613" s="662" t="s">
        <v>7999</v>
      </c>
      <c r="D613" s="662" t="s">
        <v>8549</v>
      </c>
      <c r="E613" s="662" t="s">
        <v>8550</v>
      </c>
      <c r="F613" s="665"/>
      <c r="G613" s="665"/>
      <c r="H613" s="665"/>
      <c r="I613" s="665"/>
      <c r="J613" s="665"/>
      <c r="K613" s="665"/>
      <c r="L613" s="665"/>
      <c r="M613" s="665"/>
      <c r="N613" s="665">
        <v>0.6</v>
      </c>
      <c r="O613" s="665">
        <v>377.74</v>
      </c>
      <c r="P613" s="678"/>
      <c r="Q613" s="666">
        <v>629.56666666666672</v>
      </c>
    </row>
    <row r="614" spans="1:17" ht="14.4" customHeight="1" x14ac:dyDescent="0.3">
      <c r="A614" s="661" t="s">
        <v>574</v>
      </c>
      <c r="B614" s="662" t="s">
        <v>7765</v>
      </c>
      <c r="C614" s="662" t="s">
        <v>7999</v>
      </c>
      <c r="D614" s="662" t="s">
        <v>8551</v>
      </c>
      <c r="E614" s="662" t="s">
        <v>8552</v>
      </c>
      <c r="F614" s="665"/>
      <c r="G614" s="665"/>
      <c r="H614" s="665"/>
      <c r="I614" s="665"/>
      <c r="J614" s="665">
        <v>1</v>
      </c>
      <c r="K614" s="665">
        <v>687</v>
      </c>
      <c r="L614" s="665"/>
      <c r="M614" s="665">
        <v>687</v>
      </c>
      <c r="N614" s="665"/>
      <c r="O614" s="665"/>
      <c r="P614" s="678"/>
      <c r="Q614" s="666"/>
    </row>
    <row r="615" spans="1:17" ht="14.4" customHeight="1" x14ac:dyDescent="0.3">
      <c r="A615" s="661" t="s">
        <v>574</v>
      </c>
      <c r="B615" s="662" t="s">
        <v>7765</v>
      </c>
      <c r="C615" s="662" t="s">
        <v>7999</v>
      </c>
      <c r="D615" s="662" t="s">
        <v>8002</v>
      </c>
      <c r="E615" s="662" t="s">
        <v>8003</v>
      </c>
      <c r="F615" s="665"/>
      <c r="G615" s="665"/>
      <c r="H615" s="665"/>
      <c r="I615" s="665"/>
      <c r="J615" s="665">
        <v>1</v>
      </c>
      <c r="K615" s="665">
        <v>2310</v>
      </c>
      <c r="L615" s="665"/>
      <c r="M615" s="665">
        <v>2310</v>
      </c>
      <c r="N615" s="665"/>
      <c r="O615" s="665"/>
      <c r="P615" s="678"/>
      <c r="Q615" s="666"/>
    </row>
    <row r="616" spans="1:17" ht="14.4" customHeight="1" x14ac:dyDescent="0.3">
      <c r="A616" s="661" t="s">
        <v>574</v>
      </c>
      <c r="B616" s="662" t="s">
        <v>7765</v>
      </c>
      <c r="C616" s="662" t="s">
        <v>7999</v>
      </c>
      <c r="D616" s="662" t="s">
        <v>8553</v>
      </c>
      <c r="E616" s="662" t="s">
        <v>8554</v>
      </c>
      <c r="F616" s="665">
        <v>18</v>
      </c>
      <c r="G616" s="665">
        <v>13759.199999999997</v>
      </c>
      <c r="H616" s="665">
        <v>1</v>
      </c>
      <c r="I616" s="665">
        <v>764.39999999999986</v>
      </c>
      <c r="J616" s="665">
        <v>15</v>
      </c>
      <c r="K616" s="665">
        <v>11466</v>
      </c>
      <c r="L616" s="665">
        <v>0.83333333333333348</v>
      </c>
      <c r="M616" s="665">
        <v>764.4</v>
      </c>
      <c r="N616" s="665">
        <v>22</v>
      </c>
      <c r="O616" s="665">
        <v>16816.8</v>
      </c>
      <c r="P616" s="678">
        <v>1.2222222222222223</v>
      </c>
      <c r="Q616" s="666">
        <v>764.4</v>
      </c>
    </row>
    <row r="617" spans="1:17" ht="14.4" customHeight="1" x14ac:dyDescent="0.3">
      <c r="A617" s="661" t="s">
        <v>574</v>
      </c>
      <c r="B617" s="662" t="s">
        <v>7765</v>
      </c>
      <c r="C617" s="662" t="s">
        <v>7999</v>
      </c>
      <c r="D617" s="662" t="s">
        <v>8555</v>
      </c>
      <c r="E617" s="662" t="s">
        <v>8556</v>
      </c>
      <c r="F617" s="665"/>
      <c r="G617" s="665"/>
      <c r="H617" s="665"/>
      <c r="I617" s="665"/>
      <c r="J617" s="665">
        <v>1</v>
      </c>
      <c r="K617" s="665">
        <v>789.29</v>
      </c>
      <c r="L617" s="665"/>
      <c r="M617" s="665">
        <v>789.29</v>
      </c>
      <c r="N617" s="665"/>
      <c r="O617" s="665"/>
      <c r="P617" s="678"/>
      <c r="Q617" s="666"/>
    </row>
    <row r="618" spans="1:17" ht="14.4" customHeight="1" x14ac:dyDescent="0.3">
      <c r="A618" s="661" t="s">
        <v>574</v>
      </c>
      <c r="B618" s="662" t="s">
        <v>7765</v>
      </c>
      <c r="C618" s="662" t="s">
        <v>7999</v>
      </c>
      <c r="D618" s="662" t="s">
        <v>8004</v>
      </c>
      <c r="E618" s="662" t="s">
        <v>8005</v>
      </c>
      <c r="F618" s="665">
        <v>1</v>
      </c>
      <c r="G618" s="665">
        <v>45021.47</v>
      </c>
      <c r="H618" s="665">
        <v>1</v>
      </c>
      <c r="I618" s="665">
        <v>45021.47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574</v>
      </c>
      <c r="B619" s="662" t="s">
        <v>7765</v>
      </c>
      <c r="C619" s="662" t="s">
        <v>7999</v>
      </c>
      <c r="D619" s="662" t="s">
        <v>8006</v>
      </c>
      <c r="E619" s="662" t="s">
        <v>8007</v>
      </c>
      <c r="F619" s="665">
        <v>315</v>
      </c>
      <c r="G619" s="665">
        <v>25830</v>
      </c>
      <c r="H619" s="665">
        <v>1</v>
      </c>
      <c r="I619" s="665">
        <v>82</v>
      </c>
      <c r="J619" s="665">
        <v>173</v>
      </c>
      <c r="K619" s="665">
        <v>14186</v>
      </c>
      <c r="L619" s="665">
        <v>0.54920634920634925</v>
      </c>
      <c r="M619" s="665">
        <v>82</v>
      </c>
      <c r="N619" s="665">
        <v>108</v>
      </c>
      <c r="O619" s="665">
        <v>8856</v>
      </c>
      <c r="P619" s="678">
        <v>0.34285714285714286</v>
      </c>
      <c r="Q619" s="666">
        <v>82</v>
      </c>
    </row>
    <row r="620" spans="1:17" ht="14.4" customHeight="1" x14ac:dyDescent="0.3">
      <c r="A620" s="661" t="s">
        <v>574</v>
      </c>
      <c r="B620" s="662" t="s">
        <v>7765</v>
      </c>
      <c r="C620" s="662" t="s">
        <v>7999</v>
      </c>
      <c r="D620" s="662" t="s">
        <v>8010</v>
      </c>
      <c r="E620" s="662" t="s">
        <v>8011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42250</v>
      </c>
      <c r="P620" s="678"/>
      <c r="Q620" s="666">
        <v>42250</v>
      </c>
    </row>
    <row r="621" spans="1:17" ht="14.4" customHeight="1" x14ac:dyDescent="0.3">
      <c r="A621" s="661" t="s">
        <v>574</v>
      </c>
      <c r="B621" s="662" t="s">
        <v>7765</v>
      </c>
      <c r="C621" s="662" t="s">
        <v>7999</v>
      </c>
      <c r="D621" s="662" t="s">
        <v>8012</v>
      </c>
      <c r="E621" s="662" t="s">
        <v>8013</v>
      </c>
      <c r="F621" s="665"/>
      <c r="G621" s="665"/>
      <c r="H621" s="665"/>
      <c r="I621" s="665"/>
      <c r="J621" s="665">
        <v>1</v>
      </c>
      <c r="K621" s="665">
        <v>44581.25</v>
      </c>
      <c r="L621" s="665"/>
      <c r="M621" s="665">
        <v>44581.25</v>
      </c>
      <c r="N621" s="665">
        <v>1</v>
      </c>
      <c r="O621" s="665">
        <v>44581.25</v>
      </c>
      <c r="P621" s="678"/>
      <c r="Q621" s="666">
        <v>44581.25</v>
      </c>
    </row>
    <row r="622" spans="1:17" ht="14.4" customHeight="1" x14ac:dyDescent="0.3">
      <c r="A622" s="661" t="s">
        <v>574</v>
      </c>
      <c r="B622" s="662" t="s">
        <v>7765</v>
      </c>
      <c r="C622" s="662" t="s">
        <v>7999</v>
      </c>
      <c r="D622" s="662" t="s">
        <v>8014</v>
      </c>
      <c r="E622" s="662" t="s">
        <v>8015</v>
      </c>
      <c r="F622" s="665"/>
      <c r="G622" s="665"/>
      <c r="H622" s="665"/>
      <c r="I622" s="665"/>
      <c r="J622" s="665"/>
      <c r="K622" s="665"/>
      <c r="L622" s="665"/>
      <c r="M622" s="665"/>
      <c r="N622" s="665">
        <v>1</v>
      </c>
      <c r="O622" s="665">
        <v>129657</v>
      </c>
      <c r="P622" s="678"/>
      <c r="Q622" s="666">
        <v>129657</v>
      </c>
    </row>
    <row r="623" spans="1:17" ht="14.4" customHeight="1" x14ac:dyDescent="0.3">
      <c r="A623" s="661" t="s">
        <v>574</v>
      </c>
      <c r="B623" s="662" t="s">
        <v>7765</v>
      </c>
      <c r="C623" s="662" t="s">
        <v>7999</v>
      </c>
      <c r="D623" s="662" t="s">
        <v>8016</v>
      </c>
      <c r="E623" s="662" t="s">
        <v>8017</v>
      </c>
      <c r="F623" s="665">
        <v>1</v>
      </c>
      <c r="G623" s="665">
        <v>10414.42</v>
      </c>
      <c r="H623" s="665">
        <v>1</v>
      </c>
      <c r="I623" s="665">
        <v>10414.42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574</v>
      </c>
      <c r="B624" s="662" t="s">
        <v>7765</v>
      </c>
      <c r="C624" s="662" t="s">
        <v>7999</v>
      </c>
      <c r="D624" s="662" t="s">
        <v>8018</v>
      </c>
      <c r="E624" s="662" t="s">
        <v>8019</v>
      </c>
      <c r="F624" s="665">
        <v>61</v>
      </c>
      <c r="G624" s="665">
        <v>1076772</v>
      </c>
      <c r="H624" s="665">
        <v>1</v>
      </c>
      <c r="I624" s="665">
        <v>17652</v>
      </c>
      <c r="J624" s="665">
        <v>53</v>
      </c>
      <c r="K624" s="665">
        <v>935556</v>
      </c>
      <c r="L624" s="665">
        <v>0.86885245901639341</v>
      </c>
      <c r="M624" s="665">
        <v>17652</v>
      </c>
      <c r="N624" s="665">
        <v>75</v>
      </c>
      <c r="O624" s="665">
        <v>1323900</v>
      </c>
      <c r="P624" s="678">
        <v>1.2295081967213115</v>
      </c>
      <c r="Q624" s="666">
        <v>17652</v>
      </c>
    </row>
    <row r="625" spans="1:17" ht="14.4" customHeight="1" x14ac:dyDescent="0.3">
      <c r="A625" s="661" t="s">
        <v>574</v>
      </c>
      <c r="B625" s="662" t="s">
        <v>7765</v>
      </c>
      <c r="C625" s="662" t="s">
        <v>7999</v>
      </c>
      <c r="D625" s="662" t="s">
        <v>8020</v>
      </c>
      <c r="E625" s="662" t="s">
        <v>8021</v>
      </c>
      <c r="F625" s="665">
        <v>61</v>
      </c>
      <c r="G625" s="665">
        <v>407785</v>
      </c>
      <c r="H625" s="665">
        <v>1</v>
      </c>
      <c r="I625" s="665">
        <v>6685</v>
      </c>
      <c r="J625" s="665">
        <v>53</v>
      </c>
      <c r="K625" s="665">
        <v>354305</v>
      </c>
      <c r="L625" s="665">
        <v>0.86885245901639341</v>
      </c>
      <c r="M625" s="665">
        <v>6685</v>
      </c>
      <c r="N625" s="665">
        <v>75</v>
      </c>
      <c r="O625" s="665">
        <v>501375</v>
      </c>
      <c r="P625" s="678">
        <v>1.2295081967213115</v>
      </c>
      <c r="Q625" s="666">
        <v>6685</v>
      </c>
    </row>
    <row r="626" spans="1:17" ht="14.4" customHeight="1" x14ac:dyDescent="0.3">
      <c r="A626" s="661" t="s">
        <v>574</v>
      </c>
      <c r="B626" s="662" t="s">
        <v>7765</v>
      </c>
      <c r="C626" s="662" t="s">
        <v>7999</v>
      </c>
      <c r="D626" s="662" t="s">
        <v>8022</v>
      </c>
      <c r="E626" s="662" t="s">
        <v>8023</v>
      </c>
      <c r="F626" s="665">
        <v>15</v>
      </c>
      <c r="G626" s="665">
        <v>268275</v>
      </c>
      <c r="H626" s="665">
        <v>1</v>
      </c>
      <c r="I626" s="665">
        <v>17885</v>
      </c>
      <c r="J626" s="665">
        <v>19</v>
      </c>
      <c r="K626" s="665">
        <v>339815</v>
      </c>
      <c r="L626" s="665">
        <v>1.2666666666666666</v>
      </c>
      <c r="M626" s="665">
        <v>17885</v>
      </c>
      <c r="N626" s="665">
        <v>26</v>
      </c>
      <c r="O626" s="665">
        <v>455173.25</v>
      </c>
      <c r="P626" s="678">
        <v>1.6966666666666668</v>
      </c>
      <c r="Q626" s="666">
        <v>17506.663461538461</v>
      </c>
    </row>
    <row r="627" spans="1:17" ht="14.4" customHeight="1" x14ac:dyDescent="0.3">
      <c r="A627" s="661" t="s">
        <v>574</v>
      </c>
      <c r="B627" s="662" t="s">
        <v>7765</v>
      </c>
      <c r="C627" s="662" t="s">
        <v>7999</v>
      </c>
      <c r="D627" s="662" t="s">
        <v>8024</v>
      </c>
      <c r="E627" s="662" t="s">
        <v>8025</v>
      </c>
      <c r="F627" s="665">
        <v>15</v>
      </c>
      <c r="G627" s="665">
        <v>102300</v>
      </c>
      <c r="H627" s="665">
        <v>1</v>
      </c>
      <c r="I627" s="665">
        <v>6820</v>
      </c>
      <c r="J627" s="665">
        <v>19</v>
      </c>
      <c r="K627" s="665">
        <v>129580</v>
      </c>
      <c r="L627" s="665">
        <v>1.2666666666666666</v>
      </c>
      <c r="M627" s="665">
        <v>6820</v>
      </c>
      <c r="N627" s="665">
        <v>25</v>
      </c>
      <c r="O627" s="665">
        <v>170500</v>
      </c>
      <c r="P627" s="678">
        <v>1.6666666666666667</v>
      </c>
      <c r="Q627" s="666">
        <v>6820</v>
      </c>
    </row>
    <row r="628" spans="1:17" ht="14.4" customHeight="1" x14ac:dyDescent="0.3">
      <c r="A628" s="661" t="s">
        <v>574</v>
      </c>
      <c r="B628" s="662" t="s">
        <v>7765</v>
      </c>
      <c r="C628" s="662" t="s">
        <v>7999</v>
      </c>
      <c r="D628" s="662" t="s">
        <v>8026</v>
      </c>
      <c r="E628" s="662" t="s">
        <v>8027</v>
      </c>
      <c r="F628" s="665">
        <v>61</v>
      </c>
      <c r="G628" s="665">
        <v>433100</v>
      </c>
      <c r="H628" s="665">
        <v>1</v>
      </c>
      <c r="I628" s="665">
        <v>7100</v>
      </c>
      <c r="J628" s="665">
        <v>70</v>
      </c>
      <c r="K628" s="665">
        <v>497000</v>
      </c>
      <c r="L628" s="665">
        <v>1.1475409836065573</v>
      </c>
      <c r="M628" s="665">
        <v>7100</v>
      </c>
      <c r="N628" s="665">
        <v>97</v>
      </c>
      <c r="O628" s="665">
        <v>688700</v>
      </c>
      <c r="P628" s="678">
        <v>1.5901639344262295</v>
      </c>
      <c r="Q628" s="666">
        <v>7100</v>
      </c>
    </row>
    <row r="629" spans="1:17" ht="14.4" customHeight="1" x14ac:dyDescent="0.3">
      <c r="A629" s="661" t="s">
        <v>574</v>
      </c>
      <c r="B629" s="662" t="s">
        <v>7765</v>
      </c>
      <c r="C629" s="662" t="s">
        <v>7999</v>
      </c>
      <c r="D629" s="662" t="s">
        <v>8028</v>
      </c>
      <c r="E629" s="662" t="s">
        <v>8029</v>
      </c>
      <c r="F629" s="665">
        <v>15</v>
      </c>
      <c r="G629" s="665">
        <v>132000</v>
      </c>
      <c r="H629" s="665">
        <v>1</v>
      </c>
      <c r="I629" s="665">
        <v>8800</v>
      </c>
      <c r="J629" s="665">
        <v>19</v>
      </c>
      <c r="K629" s="665">
        <v>167200</v>
      </c>
      <c r="L629" s="665">
        <v>1.2666666666666666</v>
      </c>
      <c r="M629" s="665">
        <v>8800</v>
      </c>
      <c r="N629" s="665">
        <v>26</v>
      </c>
      <c r="O629" s="665">
        <v>228800</v>
      </c>
      <c r="P629" s="678">
        <v>1.7333333333333334</v>
      </c>
      <c r="Q629" s="666">
        <v>8800</v>
      </c>
    </row>
    <row r="630" spans="1:17" ht="14.4" customHeight="1" x14ac:dyDescent="0.3">
      <c r="A630" s="661" t="s">
        <v>574</v>
      </c>
      <c r="B630" s="662" t="s">
        <v>7765</v>
      </c>
      <c r="C630" s="662" t="s">
        <v>7999</v>
      </c>
      <c r="D630" s="662" t="s">
        <v>8030</v>
      </c>
      <c r="E630" s="662" t="s">
        <v>8031</v>
      </c>
      <c r="F630" s="665">
        <v>73</v>
      </c>
      <c r="G630" s="665">
        <v>85045</v>
      </c>
      <c r="H630" s="665">
        <v>1</v>
      </c>
      <c r="I630" s="665">
        <v>1165</v>
      </c>
      <c r="J630" s="665">
        <v>68</v>
      </c>
      <c r="K630" s="665">
        <v>79220</v>
      </c>
      <c r="L630" s="665">
        <v>0.93150684931506844</v>
      </c>
      <c r="M630" s="665">
        <v>1165</v>
      </c>
      <c r="N630" s="665">
        <v>91</v>
      </c>
      <c r="O630" s="665">
        <v>106015</v>
      </c>
      <c r="P630" s="678">
        <v>1.2465753424657535</v>
      </c>
      <c r="Q630" s="666">
        <v>1165</v>
      </c>
    </row>
    <row r="631" spans="1:17" ht="14.4" customHeight="1" x14ac:dyDescent="0.3">
      <c r="A631" s="661" t="s">
        <v>574</v>
      </c>
      <c r="B631" s="662" t="s">
        <v>7765</v>
      </c>
      <c r="C631" s="662" t="s">
        <v>7999</v>
      </c>
      <c r="D631" s="662" t="s">
        <v>8032</v>
      </c>
      <c r="E631" s="662" t="s">
        <v>8033</v>
      </c>
      <c r="F631" s="665">
        <v>26</v>
      </c>
      <c r="G631" s="665">
        <v>19292</v>
      </c>
      <c r="H631" s="665">
        <v>1</v>
      </c>
      <c r="I631" s="665">
        <v>742</v>
      </c>
      <c r="J631" s="665">
        <v>14</v>
      </c>
      <c r="K631" s="665">
        <v>10388</v>
      </c>
      <c r="L631" s="665">
        <v>0.53846153846153844</v>
      </c>
      <c r="M631" s="665">
        <v>742</v>
      </c>
      <c r="N631" s="665">
        <v>40</v>
      </c>
      <c r="O631" s="665">
        <v>29680</v>
      </c>
      <c r="P631" s="678">
        <v>1.5384615384615385</v>
      </c>
      <c r="Q631" s="666">
        <v>742</v>
      </c>
    </row>
    <row r="632" spans="1:17" ht="14.4" customHeight="1" x14ac:dyDescent="0.3">
      <c r="A632" s="661" t="s">
        <v>574</v>
      </c>
      <c r="B632" s="662" t="s">
        <v>7765</v>
      </c>
      <c r="C632" s="662" t="s">
        <v>7999</v>
      </c>
      <c r="D632" s="662" t="s">
        <v>8034</v>
      </c>
      <c r="E632" s="662" t="s">
        <v>8035</v>
      </c>
      <c r="F632" s="665">
        <v>87</v>
      </c>
      <c r="G632" s="665">
        <v>45762</v>
      </c>
      <c r="H632" s="665">
        <v>1</v>
      </c>
      <c r="I632" s="665">
        <v>526</v>
      </c>
      <c r="J632" s="665">
        <v>82</v>
      </c>
      <c r="K632" s="665">
        <v>43132</v>
      </c>
      <c r="L632" s="665">
        <v>0.94252873563218387</v>
      </c>
      <c r="M632" s="665">
        <v>526</v>
      </c>
      <c r="N632" s="665">
        <v>101</v>
      </c>
      <c r="O632" s="665">
        <v>53126</v>
      </c>
      <c r="P632" s="678">
        <v>1.1609195402298851</v>
      </c>
      <c r="Q632" s="666">
        <v>526</v>
      </c>
    </row>
    <row r="633" spans="1:17" ht="14.4" customHeight="1" x14ac:dyDescent="0.3">
      <c r="A633" s="661" t="s">
        <v>574</v>
      </c>
      <c r="B633" s="662" t="s">
        <v>7765</v>
      </c>
      <c r="C633" s="662" t="s">
        <v>7999</v>
      </c>
      <c r="D633" s="662" t="s">
        <v>8038</v>
      </c>
      <c r="E633" s="662" t="s">
        <v>8039</v>
      </c>
      <c r="F633" s="665">
        <v>60</v>
      </c>
      <c r="G633" s="665">
        <v>56150.399999999994</v>
      </c>
      <c r="H633" s="665">
        <v>1</v>
      </c>
      <c r="I633" s="665">
        <v>935.83999999999992</v>
      </c>
      <c r="J633" s="665">
        <v>60</v>
      </c>
      <c r="K633" s="665">
        <v>56150.399999999994</v>
      </c>
      <c r="L633" s="665">
        <v>1</v>
      </c>
      <c r="M633" s="665">
        <v>935.83999999999992</v>
      </c>
      <c r="N633" s="665">
        <v>91</v>
      </c>
      <c r="O633" s="665">
        <v>85161.44</v>
      </c>
      <c r="P633" s="678">
        <v>1.5166666666666668</v>
      </c>
      <c r="Q633" s="666">
        <v>935.84</v>
      </c>
    </row>
    <row r="634" spans="1:17" ht="14.4" customHeight="1" x14ac:dyDescent="0.3">
      <c r="A634" s="661" t="s">
        <v>574</v>
      </c>
      <c r="B634" s="662" t="s">
        <v>7765</v>
      </c>
      <c r="C634" s="662" t="s">
        <v>7999</v>
      </c>
      <c r="D634" s="662" t="s">
        <v>8040</v>
      </c>
      <c r="E634" s="662" t="s">
        <v>8041</v>
      </c>
      <c r="F634" s="665">
        <v>5</v>
      </c>
      <c r="G634" s="665">
        <v>36272.75</v>
      </c>
      <c r="H634" s="665">
        <v>1</v>
      </c>
      <c r="I634" s="665">
        <v>7254.55</v>
      </c>
      <c r="J634" s="665">
        <v>7</v>
      </c>
      <c r="K634" s="665">
        <v>50781.850000000006</v>
      </c>
      <c r="L634" s="665">
        <v>1.4000000000000001</v>
      </c>
      <c r="M634" s="665">
        <v>7254.5500000000011</v>
      </c>
      <c r="N634" s="665">
        <v>11</v>
      </c>
      <c r="O634" s="665">
        <v>79800.05</v>
      </c>
      <c r="P634" s="678">
        <v>2.2000000000000002</v>
      </c>
      <c r="Q634" s="666">
        <v>7254.55</v>
      </c>
    </row>
    <row r="635" spans="1:17" ht="14.4" customHeight="1" x14ac:dyDescent="0.3">
      <c r="A635" s="661" t="s">
        <v>574</v>
      </c>
      <c r="B635" s="662" t="s">
        <v>7765</v>
      </c>
      <c r="C635" s="662" t="s">
        <v>7999</v>
      </c>
      <c r="D635" s="662" t="s">
        <v>8557</v>
      </c>
      <c r="E635" s="662" t="s">
        <v>8558</v>
      </c>
      <c r="F635" s="665"/>
      <c r="G635" s="665"/>
      <c r="H635" s="665"/>
      <c r="I635" s="665"/>
      <c r="J635" s="665"/>
      <c r="K635" s="665"/>
      <c r="L635" s="665"/>
      <c r="M635" s="665"/>
      <c r="N635" s="665">
        <v>2</v>
      </c>
      <c r="O635" s="665">
        <v>2154.6</v>
      </c>
      <c r="P635" s="678"/>
      <c r="Q635" s="666">
        <v>1077.3</v>
      </c>
    </row>
    <row r="636" spans="1:17" ht="14.4" customHeight="1" x14ac:dyDescent="0.3">
      <c r="A636" s="661" t="s">
        <v>574</v>
      </c>
      <c r="B636" s="662" t="s">
        <v>7765</v>
      </c>
      <c r="C636" s="662" t="s">
        <v>7999</v>
      </c>
      <c r="D636" s="662" t="s">
        <v>8042</v>
      </c>
      <c r="E636" s="662" t="s">
        <v>8043</v>
      </c>
      <c r="F636" s="665">
        <v>3</v>
      </c>
      <c r="G636" s="665">
        <v>25932</v>
      </c>
      <c r="H636" s="665">
        <v>1</v>
      </c>
      <c r="I636" s="665">
        <v>8644</v>
      </c>
      <c r="J636" s="665">
        <v>4</v>
      </c>
      <c r="K636" s="665">
        <v>34576</v>
      </c>
      <c r="L636" s="665">
        <v>1.3333333333333333</v>
      </c>
      <c r="M636" s="665">
        <v>8644</v>
      </c>
      <c r="N636" s="665">
        <v>1</v>
      </c>
      <c r="O636" s="665">
        <v>8644</v>
      </c>
      <c r="P636" s="678">
        <v>0.33333333333333331</v>
      </c>
      <c r="Q636" s="666">
        <v>8644</v>
      </c>
    </row>
    <row r="637" spans="1:17" ht="14.4" customHeight="1" x14ac:dyDescent="0.3">
      <c r="A637" s="661" t="s">
        <v>574</v>
      </c>
      <c r="B637" s="662" t="s">
        <v>7765</v>
      </c>
      <c r="C637" s="662" t="s">
        <v>7999</v>
      </c>
      <c r="D637" s="662" t="s">
        <v>8044</v>
      </c>
      <c r="E637" s="662" t="s">
        <v>8045</v>
      </c>
      <c r="F637" s="665">
        <v>3</v>
      </c>
      <c r="G637" s="665">
        <v>116559.81</v>
      </c>
      <c r="H637" s="665">
        <v>1</v>
      </c>
      <c r="I637" s="665">
        <v>38853.269999999997</v>
      </c>
      <c r="J637" s="665">
        <v>1</v>
      </c>
      <c r="K637" s="665">
        <v>38853.269999999997</v>
      </c>
      <c r="L637" s="665">
        <v>0.33333333333333331</v>
      </c>
      <c r="M637" s="665">
        <v>38853.269999999997</v>
      </c>
      <c r="N637" s="665"/>
      <c r="O637" s="665"/>
      <c r="P637" s="678"/>
      <c r="Q637" s="666"/>
    </row>
    <row r="638" spans="1:17" ht="14.4" customHeight="1" x14ac:dyDescent="0.3">
      <c r="A638" s="661" t="s">
        <v>574</v>
      </c>
      <c r="B638" s="662" t="s">
        <v>7765</v>
      </c>
      <c r="C638" s="662" t="s">
        <v>7999</v>
      </c>
      <c r="D638" s="662" t="s">
        <v>8559</v>
      </c>
      <c r="E638" s="662" t="s">
        <v>8560</v>
      </c>
      <c r="F638" s="665"/>
      <c r="G638" s="665"/>
      <c r="H638" s="665"/>
      <c r="I638" s="665"/>
      <c r="J638" s="665"/>
      <c r="K638" s="665"/>
      <c r="L638" s="665"/>
      <c r="M638" s="665"/>
      <c r="N638" s="665">
        <v>1</v>
      </c>
      <c r="O638" s="665">
        <v>52000</v>
      </c>
      <c r="P638" s="678"/>
      <c r="Q638" s="666">
        <v>52000</v>
      </c>
    </row>
    <row r="639" spans="1:17" ht="14.4" customHeight="1" x14ac:dyDescent="0.3">
      <c r="A639" s="661" t="s">
        <v>574</v>
      </c>
      <c r="B639" s="662" t="s">
        <v>7765</v>
      </c>
      <c r="C639" s="662" t="s">
        <v>7999</v>
      </c>
      <c r="D639" s="662" t="s">
        <v>8048</v>
      </c>
      <c r="E639" s="662" t="s">
        <v>8049</v>
      </c>
      <c r="F639" s="665">
        <v>17</v>
      </c>
      <c r="G639" s="665">
        <v>23132.75</v>
      </c>
      <c r="H639" s="665">
        <v>1</v>
      </c>
      <c r="I639" s="665">
        <v>1360.75</v>
      </c>
      <c r="J639" s="665">
        <v>11</v>
      </c>
      <c r="K639" s="665">
        <v>14968.25</v>
      </c>
      <c r="L639" s="665">
        <v>0.6470588235294118</v>
      </c>
      <c r="M639" s="665">
        <v>1360.75</v>
      </c>
      <c r="N639" s="665">
        <v>29</v>
      </c>
      <c r="O639" s="665">
        <v>39461.75</v>
      </c>
      <c r="P639" s="678">
        <v>1.7058823529411764</v>
      </c>
      <c r="Q639" s="666">
        <v>1360.75</v>
      </c>
    </row>
    <row r="640" spans="1:17" ht="14.4" customHeight="1" x14ac:dyDescent="0.3">
      <c r="A640" s="661" t="s">
        <v>574</v>
      </c>
      <c r="B640" s="662" t="s">
        <v>7765</v>
      </c>
      <c r="C640" s="662" t="s">
        <v>7999</v>
      </c>
      <c r="D640" s="662" t="s">
        <v>8050</v>
      </c>
      <c r="E640" s="662" t="s">
        <v>8051</v>
      </c>
      <c r="F640" s="665">
        <v>10</v>
      </c>
      <c r="G640" s="665">
        <v>46775</v>
      </c>
      <c r="H640" s="665">
        <v>1</v>
      </c>
      <c r="I640" s="665">
        <v>4677.5</v>
      </c>
      <c r="J640" s="665">
        <v>11</v>
      </c>
      <c r="K640" s="665">
        <v>51452.5</v>
      </c>
      <c r="L640" s="665">
        <v>1.1000000000000001</v>
      </c>
      <c r="M640" s="665">
        <v>4677.5</v>
      </c>
      <c r="N640" s="665">
        <v>15</v>
      </c>
      <c r="O640" s="665">
        <v>70162.5</v>
      </c>
      <c r="P640" s="678">
        <v>1.5</v>
      </c>
      <c r="Q640" s="666">
        <v>4677.5</v>
      </c>
    </row>
    <row r="641" spans="1:17" ht="14.4" customHeight="1" x14ac:dyDescent="0.3">
      <c r="A641" s="661" t="s">
        <v>574</v>
      </c>
      <c r="B641" s="662" t="s">
        <v>7765</v>
      </c>
      <c r="C641" s="662" t="s">
        <v>7999</v>
      </c>
      <c r="D641" s="662" t="s">
        <v>8052</v>
      </c>
      <c r="E641" s="662" t="s">
        <v>8053</v>
      </c>
      <c r="F641" s="665">
        <v>1</v>
      </c>
      <c r="G641" s="665">
        <v>18952.96</v>
      </c>
      <c r="H641" s="665">
        <v>1</v>
      </c>
      <c r="I641" s="665">
        <v>18952.96</v>
      </c>
      <c r="J641" s="665">
        <v>5</v>
      </c>
      <c r="K641" s="665">
        <v>94764.799999999988</v>
      </c>
      <c r="L641" s="665">
        <v>5</v>
      </c>
      <c r="M641" s="665">
        <v>18952.96</v>
      </c>
      <c r="N641" s="665">
        <v>3</v>
      </c>
      <c r="O641" s="665">
        <v>56858.879999999997</v>
      </c>
      <c r="P641" s="678">
        <v>3</v>
      </c>
      <c r="Q641" s="666">
        <v>18952.96</v>
      </c>
    </row>
    <row r="642" spans="1:17" ht="14.4" customHeight="1" x14ac:dyDescent="0.3">
      <c r="A642" s="661" t="s">
        <v>574</v>
      </c>
      <c r="B642" s="662" t="s">
        <v>7765</v>
      </c>
      <c r="C642" s="662" t="s">
        <v>7999</v>
      </c>
      <c r="D642" s="662" t="s">
        <v>8054</v>
      </c>
      <c r="E642" s="662" t="s">
        <v>8055</v>
      </c>
      <c r="F642" s="665">
        <v>2</v>
      </c>
      <c r="G642" s="665">
        <v>5720.72</v>
      </c>
      <c r="H642" s="665">
        <v>1</v>
      </c>
      <c r="I642" s="665">
        <v>2860.36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574</v>
      </c>
      <c r="B643" s="662" t="s">
        <v>7765</v>
      </c>
      <c r="C643" s="662" t="s">
        <v>7999</v>
      </c>
      <c r="D643" s="662" t="s">
        <v>8056</v>
      </c>
      <c r="E643" s="662" t="s">
        <v>8057</v>
      </c>
      <c r="F643" s="665">
        <v>2</v>
      </c>
      <c r="G643" s="665">
        <v>1658.18</v>
      </c>
      <c r="H643" s="665">
        <v>1</v>
      </c>
      <c r="I643" s="665">
        <v>829.09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574</v>
      </c>
      <c r="B644" s="662" t="s">
        <v>7765</v>
      </c>
      <c r="C644" s="662" t="s">
        <v>7999</v>
      </c>
      <c r="D644" s="662" t="s">
        <v>8058</v>
      </c>
      <c r="E644" s="662" t="s">
        <v>8059</v>
      </c>
      <c r="F644" s="665">
        <v>3</v>
      </c>
      <c r="G644" s="665">
        <v>920.61</v>
      </c>
      <c r="H644" s="665">
        <v>1</v>
      </c>
      <c r="I644" s="665">
        <v>306.87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574</v>
      </c>
      <c r="B645" s="662" t="s">
        <v>7765</v>
      </c>
      <c r="C645" s="662" t="s">
        <v>7999</v>
      </c>
      <c r="D645" s="662" t="s">
        <v>8062</v>
      </c>
      <c r="E645" s="662" t="s">
        <v>8063</v>
      </c>
      <c r="F645" s="665">
        <v>1</v>
      </c>
      <c r="G645" s="665">
        <v>44252</v>
      </c>
      <c r="H645" s="665">
        <v>1</v>
      </c>
      <c r="I645" s="665">
        <v>44252</v>
      </c>
      <c r="J645" s="665"/>
      <c r="K645" s="665"/>
      <c r="L645" s="665"/>
      <c r="M645" s="665"/>
      <c r="N645" s="665">
        <v>4</v>
      </c>
      <c r="O645" s="665">
        <v>177008</v>
      </c>
      <c r="P645" s="678">
        <v>4</v>
      </c>
      <c r="Q645" s="666">
        <v>44252</v>
      </c>
    </row>
    <row r="646" spans="1:17" ht="14.4" customHeight="1" x14ac:dyDescent="0.3">
      <c r="A646" s="661" t="s">
        <v>574</v>
      </c>
      <c r="B646" s="662" t="s">
        <v>7765</v>
      </c>
      <c r="C646" s="662" t="s">
        <v>7999</v>
      </c>
      <c r="D646" s="662" t="s">
        <v>8561</v>
      </c>
      <c r="E646" s="662" t="s">
        <v>8562</v>
      </c>
      <c r="F646" s="665"/>
      <c r="G646" s="665"/>
      <c r="H646" s="665"/>
      <c r="I646" s="665"/>
      <c r="J646" s="665"/>
      <c r="K646" s="665"/>
      <c r="L646" s="665"/>
      <c r="M646" s="665"/>
      <c r="N646" s="665">
        <v>2</v>
      </c>
      <c r="O646" s="665">
        <v>9596</v>
      </c>
      <c r="P646" s="678"/>
      <c r="Q646" s="666">
        <v>4798</v>
      </c>
    </row>
    <row r="647" spans="1:17" ht="14.4" customHeight="1" x14ac:dyDescent="0.3">
      <c r="A647" s="661" t="s">
        <v>574</v>
      </c>
      <c r="B647" s="662" t="s">
        <v>7765</v>
      </c>
      <c r="C647" s="662" t="s">
        <v>7999</v>
      </c>
      <c r="D647" s="662" t="s">
        <v>8064</v>
      </c>
      <c r="E647" s="662" t="s">
        <v>8065</v>
      </c>
      <c r="F647" s="665"/>
      <c r="G647" s="665"/>
      <c r="H647" s="665"/>
      <c r="I647" s="665"/>
      <c r="J647" s="665"/>
      <c r="K647" s="665"/>
      <c r="L647" s="665"/>
      <c r="M647" s="665"/>
      <c r="N647" s="665">
        <v>1</v>
      </c>
      <c r="O647" s="665">
        <v>46843</v>
      </c>
      <c r="P647" s="678"/>
      <c r="Q647" s="666">
        <v>46843</v>
      </c>
    </row>
    <row r="648" spans="1:17" ht="14.4" customHeight="1" x14ac:dyDescent="0.3">
      <c r="A648" s="661" t="s">
        <v>574</v>
      </c>
      <c r="B648" s="662" t="s">
        <v>7765</v>
      </c>
      <c r="C648" s="662" t="s">
        <v>7999</v>
      </c>
      <c r="D648" s="662" t="s">
        <v>8066</v>
      </c>
      <c r="E648" s="662" t="s">
        <v>8067</v>
      </c>
      <c r="F648" s="665">
        <v>15</v>
      </c>
      <c r="G648" s="665">
        <v>27570</v>
      </c>
      <c r="H648" s="665">
        <v>1</v>
      </c>
      <c r="I648" s="665">
        <v>1838</v>
      </c>
      <c r="J648" s="665">
        <v>10</v>
      </c>
      <c r="K648" s="665">
        <v>18380</v>
      </c>
      <c r="L648" s="665">
        <v>0.66666666666666663</v>
      </c>
      <c r="M648" s="665">
        <v>1838</v>
      </c>
      <c r="N648" s="665">
        <v>13</v>
      </c>
      <c r="O648" s="665">
        <v>23894</v>
      </c>
      <c r="P648" s="678">
        <v>0.8666666666666667</v>
      </c>
      <c r="Q648" s="666">
        <v>1838</v>
      </c>
    </row>
    <row r="649" spans="1:17" ht="14.4" customHeight="1" x14ac:dyDescent="0.3">
      <c r="A649" s="661" t="s">
        <v>574</v>
      </c>
      <c r="B649" s="662" t="s">
        <v>7765</v>
      </c>
      <c r="C649" s="662" t="s">
        <v>7999</v>
      </c>
      <c r="D649" s="662" t="s">
        <v>8070</v>
      </c>
      <c r="E649" s="662" t="s">
        <v>8071</v>
      </c>
      <c r="F649" s="665">
        <v>8</v>
      </c>
      <c r="G649" s="665">
        <v>553831.92000000004</v>
      </c>
      <c r="H649" s="665">
        <v>1</v>
      </c>
      <c r="I649" s="665">
        <v>69228.990000000005</v>
      </c>
      <c r="J649" s="665">
        <v>6</v>
      </c>
      <c r="K649" s="665">
        <v>415373.94</v>
      </c>
      <c r="L649" s="665">
        <v>0.75</v>
      </c>
      <c r="M649" s="665">
        <v>69228.990000000005</v>
      </c>
      <c r="N649" s="665">
        <v>7</v>
      </c>
      <c r="O649" s="665">
        <v>484602.93000000005</v>
      </c>
      <c r="P649" s="678">
        <v>0.875</v>
      </c>
      <c r="Q649" s="666">
        <v>69228.990000000005</v>
      </c>
    </row>
    <row r="650" spans="1:17" ht="14.4" customHeight="1" x14ac:dyDescent="0.3">
      <c r="A650" s="661" t="s">
        <v>574</v>
      </c>
      <c r="B650" s="662" t="s">
        <v>7765</v>
      </c>
      <c r="C650" s="662" t="s">
        <v>7999</v>
      </c>
      <c r="D650" s="662" t="s">
        <v>8074</v>
      </c>
      <c r="E650" s="662" t="s">
        <v>8075</v>
      </c>
      <c r="F650" s="665">
        <v>2</v>
      </c>
      <c r="G650" s="665">
        <v>51394</v>
      </c>
      <c r="H650" s="665">
        <v>1</v>
      </c>
      <c r="I650" s="665">
        <v>25697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574</v>
      </c>
      <c r="B651" s="662" t="s">
        <v>7765</v>
      </c>
      <c r="C651" s="662" t="s">
        <v>7999</v>
      </c>
      <c r="D651" s="662" t="s">
        <v>8563</v>
      </c>
      <c r="E651" s="662" t="s">
        <v>8564</v>
      </c>
      <c r="F651" s="665"/>
      <c r="G651" s="665"/>
      <c r="H651" s="665"/>
      <c r="I651" s="665"/>
      <c r="J651" s="665"/>
      <c r="K651" s="665"/>
      <c r="L651" s="665"/>
      <c r="M651" s="665"/>
      <c r="N651" s="665">
        <v>1</v>
      </c>
      <c r="O651" s="665">
        <v>1796</v>
      </c>
      <c r="P651" s="678"/>
      <c r="Q651" s="666">
        <v>1796</v>
      </c>
    </row>
    <row r="652" spans="1:17" ht="14.4" customHeight="1" x14ac:dyDescent="0.3">
      <c r="A652" s="661" t="s">
        <v>574</v>
      </c>
      <c r="B652" s="662" t="s">
        <v>7765</v>
      </c>
      <c r="C652" s="662" t="s">
        <v>7999</v>
      </c>
      <c r="D652" s="662" t="s">
        <v>8078</v>
      </c>
      <c r="E652" s="662" t="s">
        <v>8079</v>
      </c>
      <c r="F652" s="665">
        <v>1</v>
      </c>
      <c r="G652" s="665">
        <v>1796</v>
      </c>
      <c r="H652" s="665">
        <v>1</v>
      </c>
      <c r="I652" s="665">
        <v>1796</v>
      </c>
      <c r="J652" s="665"/>
      <c r="K652" s="665"/>
      <c r="L652" s="665"/>
      <c r="M652" s="665"/>
      <c r="N652" s="665">
        <v>3</v>
      </c>
      <c r="O652" s="665">
        <v>5388</v>
      </c>
      <c r="P652" s="678">
        <v>3</v>
      </c>
      <c r="Q652" s="666">
        <v>1796</v>
      </c>
    </row>
    <row r="653" spans="1:17" ht="14.4" customHeight="1" x14ac:dyDescent="0.3">
      <c r="A653" s="661" t="s">
        <v>574</v>
      </c>
      <c r="B653" s="662" t="s">
        <v>7765</v>
      </c>
      <c r="C653" s="662" t="s">
        <v>7999</v>
      </c>
      <c r="D653" s="662" t="s">
        <v>8565</v>
      </c>
      <c r="E653" s="662" t="s">
        <v>8566</v>
      </c>
      <c r="F653" s="665">
        <v>2</v>
      </c>
      <c r="G653" s="665">
        <v>3592</v>
      </c>
      <c r="H653" s="665">
        <v>1</v>
      </c>
      <c r="I653" s="665">
        <v>1796</v>
      </c>
      <c r="J653" s="665"/>
      <c r="K653" s="665"/>
      <c r="L653" s="665"/>
      <c r="M653" s="665"/>
      <c r="N653" s="665">
        <v>1</v>
      </c>
      <c r="O653" s="665">
        <v>1796</v>
      </c>
      <c r="P653" s="678">
        <v>0.5</v>
      </c>
      <c r="Q653" s="666">
        <v>1796</v>
      </c>
    </row>
    <row r="654" spans="1:17" ht="14.4" customHeight="1" x14ac:dyDescent="0.3">
      <c r="A654" s="661" t="s">
        <v>574</v>
      </c>
      <c r="B654" s="662" t="s">
        <v>7765</v>
      </c>
      <c r="C654" s="662" t="s">
        <v>7999</v>
      </c>
      <c r="D654" s="662" t="s">
        <v>8567</v>
      </c>
      <c r="E654" s="662" t="s">
        <v>8568</v>
      </c>
      <c r="F654" s="665"/>
      <c r="G654" s="665"/>
      <c r="H654" s="665"/>
      <c r="I654" s="665"/>
      <c r="J654" s="665"/>
      <c r="K654" s="665"/>
      <c r="L654" s="665"/>
      <c r="M654" s="665"/>
      <c r="N654" s="665">
        <v>1</v>
      </c>
      <c r="O654" s="665">
        <v>1796</v>
      </c>
      <c r="P654" s="678"/>
      <c r="Q654" s="666">
        <v>1796</v>
      </c>
    </row>
    <row r="655" spans="1:17" ht="14.4" customHeight="1" x14ac:dyDescent="0.3">
      <c r="A655" s="661" t="s">
        <v>574</v>
      </c>
      <c r="B655" s="662" t="s">
        <v>7765</v>
      </c>
      <c r="C655" s="662" t="s">
        <v>7999</v>
      </c>
      <c r="D655" s="662" t="s">
        <v>8569</v>
      </c>
      <c r="E655" s="662" t="s">
        <v>8570</v>
      </c>
      <c r="F655" s="665">
        <v>2</v>
      </c>
      <c r="G655" s="665">
        <v>4032</v>
      </c>
      <c r="H655" s="665">
        <v>1</v>
      </c>
      <c r="I655" s="665">
        <v>2016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574</v>
      </c>
      <c r="B656" s="662" t="s">
        <v>7765</v>
      </c>
      <c r="C656" s="662" t="s">
        <v>7999</v>
      </c>
      <c r="D656" s="662" t="s">
        <v>8082</v>
      </c>
      <c r="E656" s="662" t="s">
        <v>8083</v>
      </c>
      <c r="F656" s="665"/>
      <c r="G656" s="665"/>
      <c r="H656" s="665"/>
      <c r="I656" s="665"/>
      <c r="J656" s="665">
        <v>1</v>
      </c>
      <c r="K656" s="665">
        <v>17618.18</v>
      </c>
      <c r="L656" s="665"/>
      <c r="M656" s="665">
        <v>17618.18</v>
      </c>
      <c r="N656" s="665">
        <v>1</v>
      </c>
      <c r="O656" s="665">
        <v>17618.18</v>
      </c>
      <c r="P656" s="678"/>
      <c r="Q656" s="666">
        <v>17618.18</v>
      </c>
    </row>
    <row r="657" spans="1:17" ht="14.4" customHeight="1" x14ac:dyDescent="0.3">
      <c r="A657" s="661" t="s">
        <v>574</v>
      </c>
      <c r="B657" s="662" t="s">
        <v>7765</v>
      </c>
      <c r="C657" s="662" t="s">
        <v>7999</v>
      </c>
      <c r="D657" s="662" t="s">
        <v>8084</v>
      </c>
      <c r="E657" s="662" t="s">
        <v>8085</v>
      </c>
      <c r="F657" s="665">
        <v>9</v>
      </c>
      <c r="G657" s="665">
        <v>214527.24000000002</v>
      </c>
      <c r="H657" s="665">
        <v>1</v>
      </c>
      <c r="I657" s="665">
        <v>23836.36</v>
      </c>
      <c r="J657" s="665">
        <v>4</v>
      </c>
      <c r="K657" s="665">
        <v>95345.44</v>
      </c>
      <c r="L657" s="665">
        <v>0.44444444444444442</v>
      </c>
      <c r="M657" s="665">
        <v>23836.36</v>
      </c>
      <c r="N657" s="665">
        <v>7</v>
      </c>
      <c r="O657" s="665">
        <v>166854.52000000002</v>
      </c>
      <c r="P657" s="678">
        <v>0.77777777777777779</v>
      </c>
      <c r="Q657" s="666">
        <v>23836.360000000004</v>
      </c>
    </row>
    <row r="658" spans="1:17" ht="14.4" customHeight="1" x14ac:dyDescent="0.3">
      <c r="A658" s="661" t="s">
        <v>574</v>
      </c>
      <c r="B658" s="662" t="s">
        <v>7765</v>
      </c>
      <c r="C658" s="662" t="s">
        <v>7999</v>
      </c>
      <c r="D658" s="662" t="s">
        <v>8086</v>
      </c>
      <c r="E658" s="662" t="s">
        <v>8087</v>
      </c>
      <c r="F658" s="665">
        <v>3</v>
      </c>
      <c r="G658" s="665">
        <v>64619.34</v>
      </c>
      <c r="H658" s="665">
        <v>1</v>
      </c>
      <c r="I658" s="665">
        <v>21539.78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574</v>
      </c>
      <c r="B659" s="662" t="s">
        <v>7765</v>
      </c>
      <c r="C659" s="662" t="s">
        <v>7999</v>
      </c>
      <c r="D659" s="662" t="s">
        <v>8088</v>
      </c>
      <c r="E659" s="662" t="s">
        <v>8089</v>
      </c>
      <c r="F659" s="665">
        <v>18</v>
      </c>
      <c r="G659" s="665">
        <v>89097.840000000011</v>
      </c>
      <c r="H659" s="665">
        <v>1</v>
      </c>
      <c r="I659" s="665">
        <v>4949.880000000001</v>
      </c>
      <c r="J659" s="665">
        <v>7</v>
      </c>
      <c r="K659" s="665">
        <v>34649.160000000003</v>
      </c>
      <c r="L659" s="665">
        <v>0.3888888888888889</v>
      </c>
      <c r="M659" s="665">
        <v>4949.88</v>
      </c>
      <c r="N659" s="665">
        <v>9</v>
      </c>
      <c r="O659" s="665">
        <v>44548.92</v>
      </c>
      <c r="P659" s="678">
        <v>0.49999999999999994</v>
      </c>
      <c r="Q659" s="666">
        <v>4949.88</v>
      </c>
    </row>
    <row r="660" spans="1:17" ht="14.4" customHeight="1" x14ac:dyDescent="0.3">
      <c r="A660" s="661" t="s">
        <v>574</v>
      </c>
      <c r="B660" s="662" t="s">
        <v>7765</v>
      </c>
      <c r="C660" s="662" t="s">
        <v>7999</v>
      </c>
      <c r="D660" s="662" t="s">
        <v>8090</v>
      </c>
      <c r="E660" s="662" t="s">
        <v>8091</v>
      </c>
      <c r="F660" s="665">
        <v>4</v>
      </c>
      <c r="G660" s="665">
        <v>81764.12</v>
      </c>
      <c r="H660" s="665">
        <v>1</v>
      </c>
      <c r="I660" s="665">
        <v>20441.03</v>
      </c>
      <c r="J660" s="665">
        <v>4</v>
      </c>
      <c r="K660" s="665">
        <v>81764.12</v>
      </c>
      <c r="L660" s="665">
        <v>1</v>
      </c>
      <c r="M660" s="665">
        <v>20441.03</v>
      </c>
      <c r="N660" s="665">
        <v>4</v>
      </c>
      <c r="O660" s="665">
        <v>81764.12</v>
      </c>
      <c r="P660" s="678">
        <v>1</v>
      </c>
      <c r="Q660" s="666">
        <v>20441.03</v>
      </c>
    </row>
    <row r="661" spans="1:17" ht="14.4" customHeight="1" x14ac:dyDescent="0.3">
      <c r="A661" s="661" t="s">
        <v>574</v>
      </c>
      <c r="B661" s="662" t="s">
        <v>7765</v>
      </c>
      <c r="C661" s="662" t="s">
        <v>7999</v>
      </c>
      <c r="D661" s="662" t="s">
        <v>8092</v>
      </c>
      <c r="E661" s="662" t="s">
        <v>8093</v>
      </c>
      <c r="F661" s="665">
        <v>26</v>
      </c>
      <c r="G661" s="665">
        <v>671327.02</v>
      </c>
      <c r="H661" s="665">
        <v>1</v>
      </c>
      <c r="I661" s="665">
        <v>25820.27</v>
      </c>
      <c r="J661" s="665">
        <v>23</v>
      </c>
      <c r="K661" s="665">
        <v>593866.21</v>
      </c>
      <c r="L661" s="665">
        <v>0.88461538461538458</v>
      </c>
      <c r="M661" s="665">
        <v>25820.269999999997</v>
      </c>
      <c r="N661" s="665">
        <v>10</v>
      </c>
      <c r="O661" s="665">
        <v>258202.7</v>
      </c>
      <c r="P661" s="678">
        <v>0.38461538461538464</v>
      </c>
      <c r="Q661" s="666">
        <v>25820.27</v>
      </c>
    </row>
    <row r="662" spans="1:17" ht="14.4" customHeight="1" x14ac:dyDescent="0.3">
      <c r="A662" s="661" t="s">
        <v>574</v>
      </c>
      <c r="B662" s="662" t="s">
        <v>7765</v>
      </c>
      <c r="C662" s="662" t="s">
        <v>7999</v>
      </c>
      <c r="D662" s="662" t="s">
        <v>8094</v>
      </c>
      <c r="E662" s="662" t="s">
        <v>8095</v>
      </c>
      <c r="F662" s="665">
        <v>6</v>
      </c>
      <c r="G662" s="665">
        <v>87054.54</v>
      </c>
      <c r="H662" s="665">
        <v>1</v>
      </c>
      <c r="I662" s="665">
        <v>14509.089999999998</v>
      </c>
      <c r="J662" s="665">
        <v>1</v>
      </c>
      <c r="K662" s="665">
        <v>14509.09</v>
      </c>
      <c r="L662" s="665">
        <v>0.16666666666666669</v>
      </c>
      <c r="M662" s="665">
        <v>14509.09</v>
      </c>
      <c r="N662" s="665">
        <v>1</v>
      </c>
      <c r="O662" s="665">
        <v>14509.09</v>
      </c>
      <c r="P662" s="678">
        <v>0.16666666666666669</v>
      </c>
      <c r="Q662" s="666">
        <v>14509.09</v>
      </c>
    </row>
    <row r="663" spans="1:17" ht="14.4" customHeight="1" x14ac:dyDescent="0.3">
      <c r="A663" s="661" t="s">
        <v>574</v>
      </c>
      <c r="B663" s="662" t="s">
        <v>7765</v>
      </c>
      <c r="C663" s="662" t="s">
        <v>7999</v>
      </c>
      <c r="D663" s="662" t="s">
        <v>8102</v>
      </c>
      <c r="E663" s="662" t="s">
        <v>8103</v>
      </c>
      <c r="F663" s="665">
        <v>11</v>
      </c>
      <c r="G663" s="665">
        <v>179696</v>
      </c>
      <c r="H663" s="665">
        <v>1</v>
      </c>
      <c r="I663" s="665">
        <v>16336</v>
      </c>
      <c r="J663" s="665">
        <v>8</v>
      </c>
      <c r="K663" s="665">
        <v>130688</v>
      </c>
      <c r="L663" s="665">
        <v>0.72727272727272729</v>
      </c>
      <c r="M663" s="665">
        <v>16336</v>
      </c>
      <c r="N663" s="665">
        <v>4</v>
      </c>
      <c r="O663" s="665">
        <v>65344</v>
      </c>
      <c r="P663" s="678">
        <v>0.36363636363636365</v>
      </c>
      <c r="Q663" s="666">
        <v>16336</v>
      </c>
    </row>
    <row r="664" spans="1:17" ht="14.4" customHeight="1" x14ac:dyDescent="0.3">
      <c r="A664" s="661" t="s">
        <v>574</v>
      </c>
      <c r="B664" s="662" t="s">
        <v>7765</v>
      </c>
      <c r="C664" s="662" t="s">
        <v>7999</v>
      </c>
      <c r="D664" s="662" t="s">
        <v>8104</v>
      </c>
      <c r="E664" s="662" t="s">
        <v>8105</v>
      </c>
      <c r="F664" s="665">
        <v>67</v>
      </c>
      <c r="G664" s="665">
        <v>87435</v>
      </c>
      <c r="H664" s="665">
        <v>1</v>
      </c>
      <c r="I664" s="665">
        <v>1305</v>
      </c>
      <c r="J664" s="665">
        <v>65</v>
      </c>
      <c r="K664" s="665">
        <v>84825</v>
      </c>
      <c r="L664" s="665">
        <v>0.97014925373134331</v>
      </c>
      <c r="M664" s="665">
        <v>1305</v>
      </c>
      <c r="N664" s="665">
        <v>94</v>
      </c>
      <c r="O664" s="665">
        <v>122670</v>
      </c>
      <c r="P664" s="678">
        <v>1.4029850746268657</v>
      </c>
      <c r="Q664" s="666">
        <v>1305</v>
      </c>
    </row>
    <row r="665" spans="1:17" ht="14.4" customHeight="1" x14ac:dyDescent="0.3">
      <c r="A665" s="661" t="s">
        <v>574</v>
      </c>
      <c r="B665" s="662" t="s">
        <v>7765</v>
      </c>
      <c r="C665" s="662" t="s">
        <v>7999</v>
      </c>
      <c r="D665" s="662" t="s">
        <v>8106</v>
      </c>
      <c r="E665" s="662" t="s">
        <v>8107</v>
      </c>
      <c r="F665" s="665">
        <v>75</v>
      </c>
      <c r="G665" s="665">
        <v>80850</v>
      </c>
      <c r="H665" s="665">
        <v>1</v>
      </c>
      <c r="I665" s="665">
        <v>1078</v>
      </c>
      <c r="J665" s="665">
        <v>66</v>
      </c>
      <c r="K665" s="665">
        <v>71148</v>
      </c>
      <c r="L665" s="665">
        <v>0.88</v>
      </c>
      <c r="M665" s="665">
        <v>1078</v>
      </c>
      <c r="N665" s="665">
        <v>90</v>
      </c>
      <c r="O665" s="665">
        <v>97020</v>
      </c>
      <c r="P665" s="678">
        <v>1.2</v>
      </c>
      <c r="Q665" s="666">
        <v>1078</v>
      </c>
    </row>
    <row r="666" spans="1:17" ht="14.4" customHeight="1" x14ac:dyDescent="0.3">
      <c r="A666" s="661" t="s">
        <v>574</v>
      </c>
      <c r="B666" s="662" t="s">
        <v>7765</v>
      </c>
      <c r="C666" s="662" t="s">
        <v>7999</v>
      </c>
      <c r="D666" s="662" t="s">
        <v>8108</v>
      </c>
      <c r="E666" s="662" t="s">
        <v>8109</v>
      </c>
      <c r="F666" s="665">
        <v>6</v>
      </c>
      <c r="G666" s="665">
        <v>51054</v>
      </c>
      <c r="H666" s="665">
        <v>1</v>
      </c>
      <c r="I666" s="665">
        <v>8509</v>
      </c>
      <c r="J666" s="665">
        <v>3</v>
      </c>
      <c r="K666" s="665">
        <v>25527</v>
      </c>
      <c r="L666" s="665">
        <v>0.5</v>
      </c>
      <c r="M666" s="665">
        <v>8509</v>
      </c>
      <c r="N666" s="665"/>
      <c r="O666" s="665"/>
      <c r="P666" s="678"/>
      <c r="Q666" s="666"/>
    </row>
    <row r="667" spans="1:17" ht="14.4" customHeight="1" x14ac:dyDescent="0.3">
      <c r="A667" s="661" t="s">
        <v>574</v>
      </c>
      <c r="B667" s="662" t="s">
        <v>7765</v>
      </c>
      <c r="C667" s="662" t="s">
        <v>7999</v>
      </c>
      <c r="D667" s="662" t="s">
        <v>8110</v>
      </c>
      <c r="E667" s="662" t="s">
        <v>8111</v>
      </c>
      <c r="F667" s="665">
        <v>12</v>
      </c>
      <c r="G667" s="665">
        <v>68064</v>
      </c>
      <c r="H667" s="665">
        <v>1</v>
      </c>
      <c r="I667" s="665">
        <v>5672</v>
      </c>
      <c r="J667" s="665">
        <v>9</v>
      </c>
      <c r="K667" s="665">
        <v>51048</v>
      </c>
      <c r="L667" s="665">
        <v>0.75</v>
      </c>
      <c r="M667" s="665">
        <v>5672</v>
      </c>
      <c r="N667" s="665">
        <v>20</v>
      </c>
      <c r="O667" s="665">
        <v>113440</v>
      </c>
      <c r="P667" s="678">
        <v>1.6666666666666667</v>
      </c>
      <c r="Q667" s="666">
        <v>5672</v>
      </c>
    </row>
    <row r="668" spans="1:17" ht="14.4" customHeight="1" x14ac:dyDescent="0.3">
      <c r="A668" s="661" t="s">
        <v>574</v>
      </c>
      <c r="B668" s="662" t="s">
        <v>7765</v>
      </c>
      <c r="C668" s="662" t="s">
        <v>7999</v>
      </c>
      <c r="D668" s="662" t="s">
        <v>8112</v>
      </c>
      <c r="E668" s="662" t="s">
        <v>8113</v>
      </c>
      <c r="F668" s="665">
        <v>190</v>
      </c>
      <c r="G668" s="665">
        <v>40280</v>
      </c>
      <c r="H668" s="665">
        <v>1</v>
      </c>
      <c r="I668" s="665">
        <v>212</v>
      </c>
      <c r="J668" s="665">
        <v>130</v>
      </c>
      <c r="K668" s="665">
        <v>27560</v>
      </c>
      <c r="L668" s="665">
        <v>0.68421052631578949</v>
      </c>
      <c r="M668" s="665">
        <v>212</v>
      </c>
      <c r="N668" s="665">
        <v>146</v>
      </c>
      <c r="O668" s="665">
        <v>30952</v>
      </c>
      <c r="P668" s="678">
        <v>0.76842105263157889</v>
      </c>
      <c r="Q668" s="666">
        <v>212</v>
      </c>
    </row>
    <row r="669" spans="1:17" ht="14.4" customHeight="1" x14ac:dyDescent="0.3">
      <c r="A669" s="661" t="s">
        <v>574</v>
      </c>
      <c r="B669" s="662" t="s">
        <v>7765</v>
      </c>
      <c r="C669" s="662" t="s">
        <v>7999</v>
      </c>
      <c r="D669" s="662" t="s">
        <v>8571</v>
      </c>
      <c r="E669" s="662" t="s">
        <v>8572</v>
      </c>
      <c r="F669" s="665"/>
      <c r="G669" s="665"/>
      <c r="H669" s="665"/>
      <c r="I669" s="665"/>
      <c r="J669" s="665">
        <v>2</v>
      </c>
      <c r="K669" s="665">
        <v>26182</v>
      </c>
      <c r="L669" s="665"/>
      <c r="M669" s="665">
        <v>13091</v>
      </c>
      <c r="N669" s="665"/>
      <c r="O669" s="665"/>
      <c r="P669" s="678"/>
      <c r="Q669" s="666"/>
    </row>
    <row r="670" spans="1:17" ht="14.4" customHeight="1" x14ac:dyDescent="0.3">
      <c r="A670" s="661" t="s">
        <v>574</v>
      </c>
      <c r="B670" s="662" t="s">
        <v>7765</v>
      </c>
      <c r="C670" s="662" t="s">
        <v>7999</v>
      </c>
      <c r="D670" s="662" t="s">
        <v>8573</v>
      </c>
      <c r="E670" s="662" t="s">
        <v>8574</v>
      </c>
      <c r="F670" s="665"/>
      <c r="G670" s="665"/>
      <c r="H670" s="665"/>
      <c r="I670" s="665"/>
      <c r="J670" s="665">
        <v>1</v>
      </c>
      <c r="K670" s="665">
        <v>8286.76</v>
      </c>
      <c r="L670" s="665"/>
      <c r="M670" s="665">
        <v>8286.76</v>
      </c>
      <c r="N670" s="665"/>
      <c r="O670" s="665"/>
      <c r="P670" s="678"/>
      <c r="Q670" s="666"/>
    </row>
    <row r="671" spans="1:17" ht="14.4" customHeight="1" x14ac:dyDescent="0.3">
      <c r="A671" s="661" t="s">
        <v>574</v>
      </c>
      <c r="B671" s="662" t="s">
        <v>7765</v>
      </c>
      <c r="C671" s="662" t="s">
        <v>7999</v>
      </c>
      <c r="D671" s="662" t="s">
        <v>8575</v>
      </c>
      <c r="E671" s="662" t="s">
        <v>8574</v>
      </c>
      <c r="F671" s="665"/>
      <c r="G671" s="665"/>
      <c r="H671" s="665"/>
      <c r="I671" s="665"/>
      <c r="J671" s="665">
        <v>6</v>
      </c>
      <c r="K671" s="665">
        <v>17323.86</v>
      </c>
      <c r="L671" s="665"/>
      <c r="M671" s="665">
        <v>2887.31</v>
      </c>
      <c r="N671" s="665"/>
      <c r="O671" s="665"/>
      <c r="P671" s="678"/>
      <c r="Q671" s="666"/>
    </row>
    <row r="672" spans="1:17" ht="14.4" customHeight="1" x14ac:dyDescent="0.3">
      <c r="A672" s="661" t="s">
        <v>574</v>
      </c>
      <c r="B672" s="662" t="s">
        <v>7765</v>
      </c>
      <c r="C672" s="662" t="s">
        <v>7999</v>
      </c>
      <c r="D672" s="662" t="s">
        <v>8576</v>
      </c>
      <c r="E672" s="662" t="s">
        <v>8550</v>
      </c>
      <c r="F672" s="665"/>
      <c r="G672" s="665"/>
      <c r="H672" s="665"/>
      <c r="I672" s="665"/>
      <c r="J672" s="665"/>
      <c r="K672" s="665"/>
      <c r="L672" s="665"/>
      <c r="M672" s="665"/>
      <c r="N672" s="665">
        <v>0.5</v>
      </c>
      <c r="O672" s="665">
        <v>126.02</v>
      </c>
      <c r="P672" s="678"/>
      <c r="Q672" s="666">
        <v>252.04</v>
      </c>
    </row>
    <row r="673" spans="1:17" ht="14.4" customHeight="1" x14ac:dyDescent="0.3">
      <c r="A673" s="661" t="s">
        <v>574</v>
      </c>
      <c r="B673" s="662" t="s">
        <v>7765</v>
      </c>
      <c r="C673" s="662" t="s">
        <v>7999</v>
      </c>
      <c r="D673" s="662" t="s">
        <v>8577</v>
      </c>
      <c r="E673" s="662" t="s">
        <v>8550</v>
      </c>
      <c r="F673" s="665"/>
      <c r="G673" s="665"/>
      <c r="H673" s="665"/>
      <c r="I673" s="665"/>
      <c r="J673" s="665"/>
      <c r="K673" s="665"/>
      <c r="L673" s="665"/>
      <c r="M673" s="665"/>
      <c r="N673" s="665">
        <v>4</v>
      </c>
      <c r="O673" s="665">
        <v>7395.48</v>
      </c>
      <c r="P673" s="678"/>
      <c r="Q673" s="666">
        <v>1848.87</v>
      </c>
    </row>
    <row r="674" spans="1:17" ht="14.4" customHeight="1" x14ac:dyDescent="0.3">
      <c r="A674" s="661" t="s">
        <v>574</v>
      </c>
      <c r="B674" s="662" t="s">
        <v>7765</v>
      </c>
      <c r="C674" s="662" t="s">
        <v>7999</v>
      </c>
      <c r="D674" s="662" t="s">
        <v>8114</v>
      </c>
      <c r="E674" s="662" t="s">
        <v>8115</v>
      </c>
      <c r="F674" s="665">
        <v>55</v>
      </c>
      <c r="G674" s="665">
        <v>75900</v>
      </c>
      <c r="H674" s="665">
        <v>1</v>
      </c>
      <c r="I674" s="665">
        <v>1380</v>
      </c>
      <c r="J674" s="665">
        <v>6</v>
      </c>
      <c r="K674" s="665">
        <v>8280</v>
      </c>
      <c r="L674" s="665">
        <v>0.10909090909090909</v>
      </c>
      <c r="M674" s="665">
        <v>1380</v>
      </c>
      <c r="N674" s="665">
        <v>16</v>
      </c>
      <c r="O674" s="665">
        <v>22080</v>
      </c>
      <c r="P674" s="678">
        <v>0.29090909090909089</v>
      </c>
      <c r="Q674" s="666">
        <v>1380</v>
      </c>
    </row>
    <row r="675" spans="1:17" ht="14.4" customHeight="1" x14ac:dyDescent="0.3">
      <c r="A675" s="661" t="s">
        <v>574</v>
      </c>
      <c r="B675" s="662" t="s">
        <v>7765</v>
      </c>
      <c r="C675" s="662" t="s">
        <v>7999</v>
      </c>
      <c r="D675" s="662" t="s">
        <v>8120</v>
      </c>
      <c r="E675" s="662" t="s">
        <v>8121</v>
      </c>
      <c r="F675" s="665">
        <v>10</v>
      </c>
      <c r="G675" s="665">
        <v>13120</v>
      </c>
      <c r="H675" s="665">
        <v>1</v>
      </c>
      <c r="I675" s="665">
        <v>1312</v>
      </c>
      <c r="J675" s="665">
        <v>4</v>
      </c>
      <c r="K675" s="665">
        <v>5248</v>
      </c>
      <c r="L675" s="665">
        <v>0.4</v>
      </c>
      <c r="M675" s="665">
        <v>1312</v>
      </c>
      <c r="N675" s="665">
        <v>13</v>
      </c>
      <c r="O675" s="665">
        <v>17056</v>
      </c>
      <c r="P675" s="678">
        <v>1.3</v>
      </c>
      <c r="Q675" s="666">
        <v>1312</v>
      </c>
    </row>
    <row r="676" spans="1:17" ht="14.4" customHeight="1" x14ac:dyDescent="0.3">
      <c r="A676" s="661" t="s">
        <v>574</v>
      </c>
      <c r="B676" s="662" t="s">
        <v>7765</v>
      </c>
      <c r="C676" s="662" t="s">
        <v>7999</v>
      </c>
      <c r="D676" s="662" t="s">
        <v>8122</v>
      </c>
      <c r="E676" s="662" t="s">
        <v>8123</v>
      </c>
      <c r="F676" s="665">
        <v>46</v>
      </c>
      <c r="G676" s="665">
        <v>71760</v>
      </c>
      <c r="H676" s="665">
        <v>1</v>
      </c>
      <c r="I676" s="665">
        <v>1560</v>
      </c>
      <c r="J676" s="665">
        <v>11</v>
      </c>
      <c r="K676" s="665">
        <v>17160</v>
      </c>
      <c r="L676" s="665">
        <v>0.2391304347826087</v>
      </c>
      <c r="M676" s="665">
        <v>1560</v>
      </c>
      <c r="N676" s="665">
        <v>7</v>
      </c>
      <c r="O676" s="665">
        <v>10920</v>
      </c>
      <c r="P676" s="678">
        <v>0.15217391304347827</v>
      </c>
      <c r="Q676" s="666">
        <v>1560</v>
      </c>
    </row>
    <row r="677" spans="1:17" ht="14.4" customHeight="1" x14ac:dyDescent="0.3">
      <c r="A677" s="661" t="s">
        <v>574</v>
      </c>
      <c r="B677" s="662" t="s">
        <v>7765</v>
      </c>
      <c r="C677" s="662" t="s">
        <v>7999</v>
      </c>
      <c r="D677" s="662" t="s">
        <v>8124</v>
      </c>
      <c r="E677" s="662" t="s">
        <v>8125</v>
      </c>
      <c r="F677" s="665">
        <v>12</v>
      </c>
      <c r="G677" s="665">
        <v>69705.84</v>
      </c>
      <c r="H677" s="665">
        <v>1</v>
      </c>
      <c r="I677" s="665">
        <v>5808.82</v>
      </c>
      <c r="J677" s="665">
        <v>8</v>
      </c>
      <c r="K677" s="665">
        <v>46470.559999999998</v>
      </c>
      <c r="L677" s="665">
        <v>0.66666666666666663</v>
      </c>
      <c r="M677" s="665">
        <v>5808.82</v>
      </c>
      <c r="N677" s="665">
        <v>22</v>
      </c>
      <c r="O677" s="665">
        <v>127794.04</v>
      </c>
      <c r="P677" s="678">
        <v>1.8333333333333333</v>
      </c>
      <c r="Q677" s="666">
        <v>5808.82</v>
      </c>
    </row>
    <row r="678" spans="1:17" ht="14.4" customHeight="1" x14ac:dyDescent="0.3">
      <c r="A678" s="661" t="s">
        <v>574</v>
      </c>
      <c r="B678" s="662" t="s">
        <v>7765</v>
      </c>
      <c r="C678" s="662" t="s">
        <v>7999</v>
      </c>
      <c r="D678" s="662" t="s">
        <v>8126</v>
      </c>
      <c r="E678" s="662" t="s">
        <v>8127</v>
      </c>
      <c r="F678" s="665">
        <v>14</v>
      </c>
      <c r="G678" s="665">
        <v>115144.12</v>
      </c>
      <c r="H678" s="665">
        <v>1</v>
      </c>
      <c r="I678" s="665">
        <v>8224.58</v>
      </c>
      <c r="J678" s="665">
        <v>5</v>
      </c>
      <c r="K678" s="665">
        <v>41122.9</v>
      </c>
      <c r="L678" s="665">
        <v>0.35714285714285715</v>
      </c>
      <c r="M678" s="665">
        <v>8224.58</v>
      </c>
      <c r="N678" s="665">
        <v>22</v>
      </c>
      <c r="O678" s="665">
        <v>180940.76</v>
      </c>
      <c r="P678" s="678">
        <v>1.5714285714285716</v>
      </c>
      <c r="Q678" s="666">
        <v>8224.58</v>
      </c>
    </row>
    <row r="679" spans="1:17" ht="14.4" customHeight="1" x14ac:dyDescent="0.3">
      <c r="A679" s="661" t="s">
        <v>574</v>
      </c>
      <c r="B679" s="662" t="s">
        <v>7765</v>
      </c>
      <c r="C679" s="662" t="s">
        <v>7999</v>
      </c>
      <c r="D679" s="662" t="s">
        <v>8128</v>
      </c>
      <c r="E679" s="662" t="s">
        <v>8129</v>
      </c>
      <c r="F679" s="665">
        <v>4</v>
      </c>
      <c r="G679" s="665">
        <v>36637.519999999997</v>
      </c>
      <c r="H679" s="665">
        <v>1</v>
      </c>
      <c r="I679" s="665">
        <v>9159.3799999999992</v>
      </c>
      <c r="J679" s="665">
        <v>2</v>
      </c>
      <c r="K679" s="665">
        <v>18318.759999999998</v>
      </c>
      <c r="L679" s="665">
        <v>0.5</v>
      </c>
      <c r="M679" s="665">
        <v>9159.3799999999992</v>
      </c>
      <c r="N679" s="665">
        <v>3</v>
      </c>
      <c r="O679" s="665">
        <v>27478.14</v>
      </c>
      <c r="P679" s="678">
        <v>0.75</v>
      </c>
      <c r="Q679" s="666">
        <v>9159.3799999999992</v>
      </c>
    </row>
    <row r="680" spans="1:17" ht="14.4" customHeight="1" x14ac:dyDescent="0.3">
      <c r="A680" s="661" t="s">
        <v>574</v>
      </c>
      <c r="B680" s="662" t="s">
        <v>7765</v>
      </c>
      <c r="C680" s="662" t="s">
        <v>7999</v>
      </c>
      <c r="D680" s="662" t="s">
        <v>8130</v>
      </c>
      <c r="E680" s="662" t="s">
        <v>8129</v>
      </c>
      <c r="F680" s="665">
        <v>5</v>
      </c>
      <c r="G680" s="665">
        <v>68830.100000000006</v>
      </c>
      <c r="H680" s="665">
        <v>1</v>
      </c>
      <c r="I680" s="665">
        <v>13766.02</v>
      </c>
      <c r="J680" s="665">
        <v>3</v>
      </c>
      <c r="K680" s="665">
        <v>41298.06</v>
      </c>
      <c r="L680" s="665">
        <v>0.59999999999999987</v>
      </c>
      <c r="M680" s="665">
        <v>13766.019999999999</v>
      </c>
      <c r="N680" s="665">
        <v>1</v>
      </c>
      <c r="O680" s="665">
        <v>13766.02</v>
      </c>
      <c r="P680" s="678">
        <v>0.19999999999999998</v>
      </c>
      <c r="Q680" s="666">
        <v>13766.02</v>
      </c>
    </row>
    <row r="681" spans="1:17" ht="14.4" customHeight="1" x14ac:dyDescent="0.3">
      <c r="A681" s="661" t="s">
        <v>574</v>
      </c>
      <c r="B681" s="662" t="s">
        <v>7765</v>
      </c>
      <c r="C681" s="662" t="s">
        <v>7999</v>
      </c>
      <c r="D681" s="662" t="s">
        <v>8131</v>
      </c>
      <c r="E681" s="662" t="s">
        <v>8132</v>
      </c>
      <c r="F681" s="665">
        <v>2</v>
      </c>
      <c r="G681" s="665">
        <v>36676.9</v>
      </c>
      <c r="H681" s="665">
        <v>1</v>
      </c>
      <c r="I681" s="665">
        <v>18338.45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574</v>
      </c>
      <c r="B682" s="662" t="s">
        <v>7765</v>
      </c>
      <c r="C682" s="662" t="s">
        <v>7999</v>
      </c>
      <c r="D682" s="662" t="s">
        <v>8135</v>
      </c>
      <c r="E682" s="662" t="s">
        <v>8136</v>
      </c>
      <c r="F682" s="665">
        <v>104</v>
      </c>
      <c r="G682" s="665">
        <v>129338.55999999998</v>
      </c>
      <c r="H682" s="665">
        <v>1</v>
      </c>
      <c r="I682" s="665">
        <v>1243.6399999999999</v>
      </c>
      <c r="J682" s="665">
        <v>88</v>
      </c>
      <c r="K682" s="665">
        <v>109440.31999999999</v>
      </c>
      <c r="L682" s="665">
        <v>0.84615384615384626</v>
      </c>
      <c r="M682" s="665">
        <v>1243.6399999999999</v>
      </c>
      <c r="N682" s="665">
        <v>90</v>
      </c>
      <c r="O682" s="665">
        <v>111927.6</v>
      </c>
      <c r="P682" s="678">
        <v>0.86538461538461553</v>
      </c>
      <c r="Q682" s="666">
        <v>1243.6400000000001</v>
      </c>
    </row>
    <row r="683" spans="1:17" ht="14.4" customHeight="1" x14ac:dyDescent="0.3">
      <c r="A683" s="661" t="s">
        <v>574</v>
      </c>
      <c r="B683" s="662" t="s">
        <v>7765</v>
      </c>
      <c r="C683" s="662" t="s">
        <v>7999</v>
      </c>
      <c r="D683" s="662" t="s">
        <v>8137</v>
      </c>
      <c r="E683" s="662" t="s">
        <v>8138</v>
      </c>
      <c r="F683" s="665">
        <v>4</v>
      </c>
      <c r="G683" s="665">
        <v>64548.88</v>
      </c>
      <c r="H683" s="665">
        <v>1</v>
      </c>
      <c r="I683" s="665">
        <v>16137.22</v>
      </c>
      <c r="J683" s="665">
        <v>3</v>
      </c>
      <c r="K683" s="665">
        <v>48411.659999999996</v>
      </c>
      <c r="L683" s="665">
        <v>0.75</v>
      </c>
      <c r="M683" s="665">
        <v>16137.22</v>
      </c>
      <c r="N683" s="665">
        <v>2</v>
      </c>
      <c r="O683" s="665">
        <v>32274.44</v>
      </c>
      <c r="P683" s="678">
        <v>0.5</v>
      </c>
      <c r="Q683" s="666">
        <v>16137.22</v>
      </c>
    </row>
    <row r="684" spans="1:17" ht="14.4" customHeight="1" x14ac:dyDescent="0.3">
      <c r="A684" s="661" t="s">
        <v>574</v>
      </c>
      <c r="B684" s="662" t="s">
        <v>7765</v>
      </c>
      <c r="C684" s="662" t="s">
        <v>7999</v>
      </c>
      <c r="D684" s="662" t="s">
        <v>8139</v>
      </c>
      <c r="E684" s="662" t="s">
        <v>8140</v>
      </c>
      <c r="F684" s="665">
        <v>21</v>
      </c>
      <c r="G684" s="665">
        <v>34818</v>
      </c>
      <c r="H684" s="665">
        <v>1</v>
      </c>
      <c r="I684" s="665">
        <v>1658</v>
      </c>
      <c r="J684" s="665">
        <v>10</v>
      </c>
      <c r="K684" s="665">
        <v>16580</v>
      </c>
      <c r="L684" s="665">
        <v>0.47619047619047616</v>
      </c>
      <c r="M684" s="665">
        <v>1658</v>
      </c>
      <c r="N684" s="665">
        <v>21</v>
      </c>
      <c r="O684" s="665">
        <v>34818</v>
      </c>
      <c r="P684" s="678">
        <v>1</v>
      </c>
      <c r="Q684" s="666">
        <v>1658</v>
      </c>
    </row>
    <row r="685" spans="1:17" ht="14.4" customHeight="1" x14ac:dyDescent="0.3">
      <c r="A685" s="661" t="s">
        <v>574</v>
      </c>
      <c r="B685" s="662" t="s">
        <v>7765</v>
      </c>
      <c r="C685" s="662" t="s">
        <v>7999</v>
      </c>
      <c r="D685" s="662" t="s">
        <v>8578</v>
      </c>
      <c r="E685" s="662" t="s">
        <v>8579</v>
      </c>
      <c r="F685" s="665"/>
      <c r="G685" s="665"/>
      <c r="H685" s="665"/>
      <c r="I685" s="665"/>
      <c r="J685" s="665"/>
      <c r="K685" s="665"/>
      <c r="L685" s="665"/>
      <c r="M685" s="665"/>
      <c r="N685" s="665">
        <v>6</v>
      </c>
      <c r="O685" s="665">
        <v>8563.68</v>
      </c>
      <c r="P685" s="678"/>
      <c r="Q685" s="666">
        <v>1427.28</v>
      </c>
    </row>
    <row r="686" spans="1:17" ht="14.4" customHeight="1" x14ac:dyDescent="0.3">
      <c r="A686" s="661" t="s">
        <v>574</v>
      </c>
      <c r="B686" s="662" t="s">
        <v>7765</v>
      </c>
      <c r="C686" s="662" t="s">
        <v>7999</v>
      </c>
      <c r="D686" s="662" t="s">
        <v>8141</v>
      </c>
      <c r="E686" s="662" t="s">
        <v>8142</v>
      </c>
      <c r="F686" s="665">
        <v>3</v>
      </c>
      <c r="G686" s="665">
        <v>25348.409999999996</v>
      </c>
      <c r="H686" s="665">
        <v>1</v>
      </c>
      <c r="I686" s="665">
        <v>8449.4699999999993</v>
      </c>
      <c r="J686" s="665">
        <v>2</v>
      </c>
      <c r="K686" s="665">
        <v>16898.939999999999</v>
      </c>
      <c r="L686" s="665">
        <v>0.66666666666666674</v>
      </c>
      <c r="M686" s="665">
        <v>8449.4699999999993</v>
      </c>
      <c r="N686" s="665">
        <v>4</v>
      </c>
      <c r="O686" s="665">
        <v>33797.879999999997</v>
      </c>
      <c r="P686" s="678">
        <v>1.3333333333333335</v>
      </c>
      <c r="Q686" s="666">
        <v>8449.4699999999993</v>
      </c>
    </row>
    <row r="687" spans="1:17" ht="14.4" customHeight="1" x14ac:dyDescent="0.3">
      <c r="A687" s="661" t="s">
        <v>574</v>
      </c>
      <c r="B687" s="662" t="s">
        <v>7765</v>
      </c>
      <c r="C687" s="662" t="s">
        <v>7999</v>
      </c>
      <c r="D687" s="662" t="s">
        <v>8143</v>
      </c>
      <c r="E687" s="662" t="s">
        <v>8129</v>
      </c>
      <c r="F687" s="665"/>
      <c r="G687" s="665"/>
      <c r="H687" s="665"/>
      <c r="I687" s="665"/>
      <c r="J687" s="665">
        <v>2</v>
      </c>
      <c r="K687" s="665">
        <v>16051.2</v>
      </c>
      <c r="L687" s="665"/>
      <c r="M687" s="665">
        <v>8025.6</v>
      </c>
      <c r="N687" s="665">
        <v>1</v>
      </c>
      <c r="O687" s="665">
        <v>8025.6</v>
      </c>
      <c r="P687" s="678"/>
      <c r="Q687" s="666">
        <v>8025.6</v>
      </c>
    </row>
    <row r="688" spans="1:17" ht="14.4" customHeight="1" x14ac:dyDescent="0.3">
      <c r="A688" s="661" t="s">
        <v>574</v>
      </c>
      <c r="B688" s="662" t="s">
        <v>7765</v>
      </c>
      <c r="C688" s="662" t="s">
        <v>7999</v>
      </c>
      <c r="D688" s="662" t="s">
        <v>8144</v>
      </c>
      <c r="E688" s="662" t="s">
        <v>8145</v>
      </c>
      <c r="F688" s="665">
        <v>130</v>
      </c>
      <c r="G688" s="665">
        <v>145909.4</v>
      </c>
      <c r="H688" s="665">
        <v>1</v>
      </c>
      <c r="I688" s="665">
        <v>1122.3799999999999</v>
      </c>
      <c r="J688" s="665">
        <v>88</v>
      </c>
      <c r="K688" s="665">
        <v>98769.44</v>
      </c>
      <c r="L688" s="665">
        <v>0.67692307692307696</v>
      </c>
      <c r="M688" s="665">
        <v>1122.3800000000001</v>
      </c>
      <c r="N688" s="665">
        <v>83</v>
      </c>
      <c r="O688" s="665">
        <v>93157.54</v>
      </c>
      <c r="P688" s="678">
        <v>0.63846153846153841</v>
      </c>
      <c r="Q688" s="666">
        <v>1122.3799999999999</v>
      </c>
    </row>
    <row r="689" spans="1:17" ht="14.4" customHeight="1" x14ac:dyDescent="0.3">
      <c r="A689" s="661" t="s">
        <v>574</v>
      </c>
      <c r="B689" s="662" t="s">
        <v>7765</v>
      </c>
      <c r="C689" s="662" t="s">
        <v>7999</v>
      </c>
      <c r="D689" s="662" t="s">
        <v>8146</v>
      </c>
      <c r="E689" s="662" t="s">
        <v>8147</v>
      </c>
      <c r="F689" s="665">
        <v>45</v>
      </c>
      <c r="G689" s="665">
        <v>80442</v>
      </c>
      <c r="H689" s="665">
        <v>1</v>
      </c>
      <c r="I689" s="665">
        <v>1787.6</v>
      </c>
      <c r="J689" s="665">
        <v>116</v>
      </c>
      <c r="K689" s="665">
        <v>207361.6</v>
      </c>
      <c r="L689" s="665">
        <v>2.5777777777777779</v>
      </c>
      <c r="M689" s="665">
        <v>1787.6000000000001</v>
      </c>
      <c r="N689" s="665">
        <v>111</v>
      </c>
      <c r="O689" s="665">
        <v>198423.6</v>
      </c>
      <c r="P689" s="678">
        <v>2.4666666666666668</v>
      </c>
      <c r="Q689" s="666">
        <v>1787.6000000000001</v>
      </c>
    </row>
    <row r="690" spans="1:17" ht="14.4" customHeight="1" x14ac:dyDescent="0.3">
      <c r="A690" s="661" t="s">
        <v>574</v>
      </c>
      <c r="B690" s="662" t="s">
        <v>7765</v>
      </c>
      <c r="C690" s="662" t="s">
        <v>7999</v>
      </c>
      <c r="D690" s="662" t="s">
        <v>8148</v>
      </c>
      <c r="E690" s="662" t="s">
        <v>8149</v>
      </c>
      <c r="F690" s="665">
        <v>2</v>
      </c>
      <c r="G690" s="665">
        <v>144842.18</v>
      </c>
      <c r="H690" s="665">
        <v>1</v>
      </c>
      <c r="I690" s="665">
        <v>72421.09</v>
      </c>
      <c r="J690" s="665">
        <v>1</v>
      </c>
      <c r="K690" s="665">
        <v>72421.09</v>
      </c>
      <c r="L690" s="665">
        <v>0.5</v>
      </c>
      <c r="M690" s="665">
        <v>72421.09</v>
      </c>
      <c r="N690" s="665">
        <v>3</v>
      </c>
      <c r="O690" s="665">
        <v>212181.09</v>
      </c>
      <c r="P690" s="678">
        <v>1.4649122928141514</v>
      </c>
      <c r="Q690" s="666">
        <v>70727.03</v>
      </c>
    </row>
    <row r="691" spans="1:17" ht="14.4" customHeight="1" x14ac:dyDescent="0.3">
      <c r="A691" s="661" t="s">
        <v>574</v>
      </c>
      <c r="B691" s="662" t="s">
        <v>7765</v>
      </c>
      <c r="C691" s="662" t="s">
        <v>7999</v>
      </c>
      <c r="D691" s="662" t="s">
        <v>8152</v>
      </c>
      <c r="E691" s="662" t="s">
        <v>8009</v>
      </c>
      <c r="F691" s="665"/>
      <c r="G691" s="665"/>
      <c r="H691" s="665"/>
      <c r="I691" s="665"/>
      <c r="J691" s="665"/>
      <c r="K691" s="665"/>
      <c r="L691" s="665"/>
      <c r="M691" s="665"/>
      <c r="N691" s="665">
        <v>1</v>
      </c>
      <c r="O691" s="665">
        <v>71300</v>
      </c>
      <c r="P691" s="678"/>
      <c r="Q691" s="666">
        <v>71300</v>
      </c>
    </row>
    <row r="692" spans="1:17" ht="14.4" customHeight="1" x14ac:dyDescent="0.3">
      <c r="A692" s="661" t="s">
        <v>574</v>
      </c>
      <c r="B692" s="662" t="s">
        <v>7765</v>
      </c>
      <c r="C692" s="662" t="s">
        <v>7999</v>
      </c>
      <c r="D692" s="662" t="s">
        <v>8580</v>
      </c>
      <c r="E692" s="662" t="s">
        <v>8581</v>
      </c>
      <c r="F692" s="665">
        <v>1</v>
      </c>
      <c r="G692" s="665">
        <v>284</v>
      </c>
      <c r="H692" s="665">
        <v>1</v>
      </c>
      <c r="I692" s="665">
        <v>284</v>
      </c>
      <c r="J692" s="665"/>
      <c r="K692" s="665"/>
      <c r="L692" s="665"/>
      <c r="M692" s="665"/>
      <c r="N692" s="665"/>
      <c r="O692" s="665"/>
      <c r="P692" s="678"/>
      <c r="Q692" s="666"/>
    </row>
    <row r="693" spans="1:17" ht="14.4" customHeight="1" x14ac:dyDescent="0.3">
      <c r="A693" s="661" t="s">
        <v>574</v>
      </c>
      <c r="B693" s="662" t="s">
        <v>7765</v>
      </c>
      <c r="C693" s="662" t="s">
        <v>7999</v>
      </c>
      <c r="D693" s="662" t="s">
        <v>8582</v>
      </c>
      <c r="E693" s="662" t="s">
        <v>8583</v>
      </c>
      <c r="F693" s="665">
        <v>1</v>
      </c>
      <c r="G693" s="665">
        <v>14312.18</v>
      </c>
      <c r="H693" s="665">
        <v>1</v>
      </c>
      <c r="I693" s="665">
        <v>14312.18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574</v>
      </c>
      <c r="B694" s="662" t="s">
        <v>7765</v>
      </c>
      <c r="C694" s="662" t="s">
        <v>7999</v>
      </c>
      <c r="D694" s="662" t="s">
        <v>8159</v>
      </c>
      <c r="E694" s="662" t="s">
        <v>8160</v>
      </c>
      <c r="F694" s="665">
        <v>3</v>
      </c>
      <c r="G694" s="665">
        <v>37500</v>
      </c>
      <c r="H694" s="665">
        <v>1</v>
      </c>
      <c r="I694" s="665">
        <v>12500</v>
      </c>
      <c r="J694" s="665">
        <v>4</v>
      </c>
      <c r="K694" s="665">
        <v>50000</v>
      </c>
      <c r="L694" s="665">
        <v>1.3333333333333333</v>
      </c>
      <c r="M694" s="665">
        <v>12500</v>
      </c>
      <c r="N694" s="665">
        <v>7</v>
      </c>
      <c r="O694" s="665">
        <v>87500</v>
      </c>
      <c r="P694" s="678">
        <v>2.3333333333333335</v>
      </c>
      <c r="Q694" s="666">
        <v>12500</v>
      </c>
    </row>
    <row r="695" spans="1:17" ht="14.4" customHeight="1" x14ac:dyDescent="0.3">
      <c r="A695" s="661" t="s">
        <v>574</v>
      </c>
      <c r="B695" s="662" t="s">
        <v>7765</v>
      </c>
      <c r="C695" s="662" t="s">
        <v>7999</v>
      </c>
      <c r="D695" s="662" t="s">
        <v>8161</v>
      </c>
      <c r="E695" s="662" t="s">
        <v>8162</v>
      </c>
      <c r="F695" s="665">
        <v>3</v>
      </c>
      <c r="G695" s="665">
        <v>172521</v>
      </c>
      <c r="H695" s="665">
        <v>1</v>
      </c>
      <c r="I695" s="665">
        <v>57507</v>
      </c>
      <c r="J695" s="665">
        <v>1</v>
      </c>
      <c r="K695" s="665">
        <v>57507</v>
      </c>
      <c r="L695" s="665">
        <v>0.33333333333333331</v>
      </c>
      <c r="M695" s="665">
        <v>57507</v>
      </c>
      <c r="N695" s="665">
        <v>5</v>
      </c>
      <c r="O695" s="665">
        <v>287535</v>
      </c>
      <c r="P695" s="678">
        <v>1.6666666666666667</v>
      </c>
      <c r="Q695" s="666">
        <v>57507</v>
      </c>
    </row>
    <row r="696" spans="1:17" ht="14.4" customHeight="1" x14ac:dyDescent="0.3">
      <c r="A696" s="661" t="s">
        <v>574</v>
      </c>
      <c r="B696" s="662" t="s">
        <v>7765</v>
      </c>
      <c r="C696" s="662" t="s">
        <v>7999</v>
      </c>
      <c r="D696" s="662" t="s">
        <v>8165</v>
      </c>
      <c r="E696" s="662" t="s">
        <v>8166</v>
      </c>
      <c r="F696" s="665">
        <v>4</v>
      </c>
      <c r="G696" s="665">
        <v>54761.440000000002</v>
      </c>
      <c r="H696" s="665">
        <v>1</v>
      </c>
      <c r="I696" s="665">
        <v>13690.36</v>
      </c>
      <c r="J696" s="665">
        <v>9</v>
      </c>
      <c r="K696" s="665">
        <v>123213.24</v>
      </c>
      <c r="L696" s="665">
        <v>2.25</v>
      </c>
      <c r="M696" s="665">
        <v>13690.36</v>
      </c>
      <c r="N696" s="665">
        <v>14</v>
      </c>
      <c r="O696" s="665">
        <v>191665.04</v>
      </c>
      <c r="P696" s="678">
        <v>3.5</v>
      </c>
      <c r="Q696" s="666">
        <v>13690.36</v>
      </c>
    </row>
    <row r="697" spans="1:17" ht="14.4" customHeight="1" x14ac:dyDescent="0.3">
      <c r="A697" s="661" t="s">
        <v>574</v>
      </c>
      <c r="B697" s="662" t="s">
        <v>7765</v>
      </c>
      <c r="C697" s="662" t="s">
        <v>7999</v>
      </c>
      <c r="D697" s="662" t="s">
        <v>8167</v>
      </c>
      <c r="E697" s="662" t="s">
        <v>8168</v>
      </c>
      <c r="F697" s="665">
        <v>5</v>
      </c>
      <c r="G697" s="665">
        <v>97000</v>
      </c>
      <c r="H697" s="665">
        <v>1</v>
      </c>
      <c r="I697" s="665">
        <v>19400</v>
      </c>
      <c r="J697" s="665">
        <v>7</v>
      </c>
      <c r="K697" s="665">
        <v>135800</v>
      </c>
      <c r="L697" s="665">
        <v>1.4</v>
      </c>
      <c r="M697" s="665">
        <v>19400</v>
      </c>
      <c r="N697" s="665">
        <v>6</v>
      </c>
      <c r="O697" s="665">
        <v>116400</v>
      </c>
      <c r="P697" s="678">
        <v>1.2</v>
      </c>
      <c r="Q697" s="666">
        <v>19400</v>
      </c>
    </row>
    <row r="698" spans="1:17" ht="14.4" customHeight="1" x14ac:dyDescent="0.3">
      <c r="A698" s="661" t="s">
        <v>574</v>
      </c>
      <c r="B698" s="662" t="s">
        <v>7765</v>
      </c>
      <c r="C698" s="662" t="s">
        <v>7999</v>
      </c>
      <c r="D698" s="662" t="s">
        <v>8169</v>
      </c>
      <c r="E698" s="662" t="s">
        <v>8170</v>
      </c>
      <c r="F698" s="665"/>
      <c r="G698" s="665"/>
      <c r="H698" s="665"/>
      <c r="I698" s="665"/>
      <c r="J698" s="665">
        <v>1</v>
      </c>
      <c r="K698" s="665">
        <v>59800</v>
      </c>
      <c r="L698" s="665"/>
      <c r="M698" s="665">
        <v>59800</v>
      </c>
      <c r="N698" s="665"/>
      <c r="O698" s="665"/>
      <c r="P698" s="678"/>
      <c r="Q698" s="666"/>
    </row>
    <row r="699" spans="1:17" ht="14.4" customHeight="1" x14ac:dyDescent="0.3">
      <c r="A699" s="661" t="s">
        <v>574</v>
      </c>
      <c r="B699" s="662" t="s">
        <v>7765</v>
      </c>
      <c r="C699" s="662" t="s">
        <v>7999</v>
      </c>
      <c r="D699" s="662" t="s">
        <v>8173</v>
      </c>
      <c r="E699" s="662" t="s">
        <v>8174</v>
      </c>
      <c r="F699" s="665">
        <v>1</v>
      </c>
      <c r="G699" s="665">
        <v>2487.27</v>
      </c>
      <c r="H699" s="665">
        <v>1</v>
      </c>
      <c r="I699" s="665">
        <v>2487.27</v>
      </c>
      <c r="J699" s="665">
        <v>2</v>
      </c>
      <c r="K699" s="665">
        <v>4974.54</v>
      </c>
      <c r="L699" s="665">
        <v>2</v>
      </c>
      <c r="M699" s="665">
        <v>2487.27</v>
      </c>
      <c r="N699" s="665">
        <v>2</v>
      </c>
      <c r="O699" s="665">
        <v>4974.54</v>
      </c>
      <c r="P699" s="678">
        <v>2</v>
      </c>
      <c r="Q699" s="666">
        <v>2487.27</v>
      </c>
    </row>
    <row r="700" spans="1:17" ht="14.4" customHeight="1" x14ac:dyDescent="0.3">
      <c r="A700" s="661" t="s">
        <v>574</v>
      </c>
      <c r="B700" s="662" t="s">
        <v>7765</v>
      </c>
      <c r="C700" s="662" t="s">
        <v>7999</v>
      </c>
      <c r="D700" s="662" t="s">
        <v>8177</v>
      </c>
      <c r="E700" s="662" t="s">
        <v>8178</v>
      </c>
      <c r="F700" s="665"/>
      <c r="G700" s="665"/>
      <c r="H700" s="665"/>
      <c r="I700" s="665"/>
      <c r="J700" s="665">
        <v>1</v>
      </c>
      <c r="K700" s="665">
        <v>52000</v>
      </c>
      <c r="L700" s="665"/>
      <c r="M700" s="665">
        <v>52000</v>
      </c>
      <c r="N700" s="665"/>
      <c r="O700" s="665"/>
      <c r="P700" s="678"/>
      <c r="Q700" s="666"/>
    </row>
    <row r="701" spans="1:17" ht="14.4" customHeight="1" x14ac:dyDescent="0.3">
      <c r="A701" s="661" t="s">
        <v>574</v>
      </c>
      <c r="B701" s="662" t="s">
        <v>7765</v>
      </c>
      <c r="C701" s="662" t="s">
        <v>7999</v>
      </c>
      <c r="D701" s="662" t="s">
        <v>8179</v>
      </c>
      <c r="E701" s="662" t="s">
        <v>8180</v>
      </c>
      <c r="F701" s="665"/>
      <c r="G701" s="665"/>
      <c r="H701" s="665"/>
      <c r="I701" s="665"/>
      <c r="J701" s="665">
        <v>5</v>
      </c>
      <c r="K701" s="665">
        <v>43418.450000000004</v>
      </c>
      <c r="L701" s="665"/>
      <c r="M701" s="665">
        <v>8683.69</v>
      </c>
      <c r="N701" s="665">
        <v>8</v>
      </c>
      <c r="O701" s="665">
        <v>69469.51999999999</v>
      </c>
      <c r="P701" s="678"/>
      <c r="Q701" s="666">
        <v>8683.6899999999987</v>
      </c>
    </row>
    <row r="702" spans="1:17" ht="14.4" customHeight="1" x14ac:dyDescent="0.3">
      <c r="A702" s="661" t="s">
        <v>574</v>
      </c>
      <c r="B702" s="662" t="s">
        <v>7765</v>
      </c>
      <c r="C702" s="662" t="s">
        <v>7999</v>
      </c>
      <c r="D702" s="662" t="s">
        <v>8584</v>
      </c>
      <c r="E702" s="662"/>
      <c r="F702" s="665">
        <v>2</v>
      </c>
      <c r="G702" s="665">
        <v>363000</v>
      </c>
      <c r="H702" s="665">
        <v>1</v>
      </c>
      <c r="I702" s="665">
        <v>181500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574</v>
      </c>
      <c r="B703" s="662" t="s">
        <v>7765</v>
      </c>
      <c r="C703" s="662" t="s">
        <v>7999</v>
      </c>
      <c r="D703" s="662" t="s">
        <v>8181</v>
      </c>
      <c r="E703" s="662" t="s">
        <v>8182</v>
      </c>
      <c r="F703" s="665">
        <v>1</v>
      </c>
      <c r="G703" s="665">
        <v>1155.55</v>
      </c>
      <c r="H703" s="665">
        <v>1</v>
      </c>
      <c r="I703" s="665">
        <v>1155.55</v>
      </c>
      <c r="J703" s="665"/>
      <c r="K703" s="665"/>
      <c r="L703" s="665"/>
      <c r="M703" s="665"/>
      <c r="N703" s="665"/>
      <c r="O703" s="665"/>
      <c r="P703" s="678"/>
      <c r="Q703" s="666"/>
    </row>
    <row r="704" spans="1:17" ht="14.4" customHeight="1" x14ac:dyDescent="0.3">
      <c r="A704" s="661" t="s">
        <v>574</v>
      </c>
      <c r="B704" s="662" t="s">
        <v>7765</v>
      </c>
      <c r="C704" s="662" t="s">
        <v>7999</v>
      </c>
      <c r="D704" s="662" t="s">
        <v>8187</v>
      </c>
      <c r="E704" s="662" t="s">
        <v>8188</v>
      </c>
      <c r="F704" s="665">
        <v>3</v>
      </c>
      <c r="G704" s="665">
        <v>4290.54</v>
      </c>
      <c r="H704" s="665">
        <v>1</v>
      </c>
      <c r="I704" s="665">
        <v>1430.18</v>
      </c>
      <c r="J704" s="665">
        <v>1</v>
      </c>
      <c r="K704" s="665">
        <v>1430.18</v>
      </c>
      <c r="L704" s="665">
        <v>0.33333333333333337</v>
      </c>
      <c r="M704" s="665">
        <v>1430.18</v>
      </c>
      <c r="N704" s="665"/>
      <c r="O704" s="665"/>
      <c r="P704" s="678"/>
      <c r="Q704" s="666"/>
    </row>
    <row r="705" spans="1:17" ht="14.4" customHeight="1" x14ac:dyDescent="0.3">
      <c r="A705" s="661" t="s">
        <v>574</v>
      </c>
      <c r="B705" s="662" t="s">
        <v>7765</v>
      </c>
      <c r="C705" s="662" t="s">
        <v>7999</v>
      </c>
      <c r="D705" s="662" t="s">
        <v>8193</v>
      </c>
      <c r="E705" s="662" t="s">
        <v>8194</v>
      </c>
      <c r="F705" s="665"/>
      <c r="G705" s="665"/>
      <c r="H705" s="665"/>
      <c r="I705" s="665"/>
      <c r="J705" s="665">
        <v>8</v>
      </c>
      <c r="K705" s="665">
        <v>56722.240000000005</v>
      </c>
      <c r="L705" s="665"/>
      <c r="M705" s="665">
        <v>7090.2800000000007</v>
      </c>
      <c r="N705" s="665">
        <v>12</v>
      </c>
      <c r="O705" s="665">
        <v>85083.36</v>
      </c>
      <c r="P705" s="678"/>
      <c r="Q705" s="666">
        <v>7090.28</v>
      </c>
    </row>
    <row r="706" spans="1:17" ht="14.4" customHeight="1" x14ac:dyDescent="0.3">
      <c r="A706" s="661" t="s">
        <v>574</v>
      </c>
      <c r="B706" s="662" t="s">
        <v>7765</v>
      </c>
      <c r="C706" s="662" t="s">
        <v>7999</v>
      </c>
      <c r="D706" s="662" t="s">
        <v>8585</v>
      </c>
      <c r="E706" s="662" t="s">
        <v>8586</v>
      </c>
      <c r="F706" s="665"/>
      <c r="G706" s="665"/>
      <c r="H706" s="665"/>
      <c r="I706" s="665"/>
      <c r="J706" s="665"/>
      <c r="K706" s="665"/>
      <c r="L706" s="665"/>
      <c r="M706" s="665"/>
      <c r="N706" s="665">
        <v>1</v>
      </c>
      <c r="O706" s="665">
        <v>52000</v>
      </c>
      <c r="P706" s="678"/>
      <c r="Q706" s="666">
        <v>52000</v>
      </c>
    </row>
    <row r="707" spans="1:17" ht="14.4" customHeight="1" x14ac:dyDescent="0.3">
      <c r="A707" s="661" t="s">
        <v>574</v>
      </c>
      <c r="B707" s="662" t="s">
        <v>7765</v>
      </c>
      <c r="C707" s="662" t="s">
        <v>7999</v>
      </c>
      <c r="D707" s="662" t="s">
        <v>8587</v>
      </c>
      <c r="E707" s="662" t="s">
        <v>8588</v>
      </c>
      <c r="F707" s="665">
        <v>1</v>
      </c>
      <c r="G707" s="665">
        <v>764.4</v>
      </c>
      <c r="H707" s="665">
        <v>1</v>
      </c>
      <c r="I707" s="665">
        <v>764.4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574</v>
      </c>
      <c r="B708" s="662" t="s">
        <v>7765</v>
      </c>
      <c r="C708" s="662" t="s">
        <v>7999</v>
      </c>
      <c r="D708" s="662" t="s">
        <v>8202</v>
      </c>
      <c r="E708" s="662" t="s">
        <v>8203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17825</v>
      </c>
      <c r="P708" s="678"/>
      <c r="Q708" s="666">
        <v>17825</v>
      </c>
    </row>
    <row r="709" spans="1:17" ht="14.4" customHeight="1" x14ac:dyDescent="0.3">
      <c r="A709" s="661" t="s">
        <v>574</v>
      </c>
      <c r="B709" s="662" t="s">
        <v>7765</v>
      </c>
      <c r="C709" s="662" t="s">
        <v>7999</v>
      </c>
      <c r="D709" s="662" t="s">
        <v>8204</v>
      </c>
      <c r="E709" s="662" t="s">
        <v>8205</v>
      </c>
      <c r="F709" s="665"/>
      <c r="G709" s="665"/>
      <c r="H709" s="665"/>
      <c r="I709" s="665"/>
      <c r="J709" s="665"/>
      <c r="K709" s="665"/>
      <c r="L709" s="665"/>
      <c r="M709" s="665"/>
      <c r="N709" s="665">
        <v>6</v>
      </c>
      <c r="O709" s="665">
        <v>30683.22</v>
      </c>
      <c r="P709" s="678"/>
      <c r="Q709" s="666">
        <v>5113.87</v>
      </c>
    </row>
    <row r="710" spans="1:17" ht="14.4" customHeight="1" x14ac:dyDescent="0.3">
      <c r="A710" s="661" t="s">
        <v>574</v>
      </c>
      <c r="B710" s="662" t="s">
        <v>7765</v>
      </c>
      <c r="C710" s="662" t="s">
        <v>7999</v>
      </c>
      <c r="D710" s="662" t="s">
        <v>8206</v>
      </c>
      <c r="E710" s="662" t="s">
        <v>8207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16063</v>
      </c>
      <c r="P710" s="678"/>
      <c r="Q710" s="666">
        <v>16063</v>
      </c>
    </row>
    <row r="711" spans="1:17" ht="14.4" customHeight="1" x14ac:dyDescent="0.3">
      <c r="A711" s="661" t="s">
        <v>574</v>
      </c>
      <c r="B711" s="662" t="s">
        <v>7765</v>
      </c>
      <c r="C711" s="662" t="s">
        <v>7999</v>
      </c>
      <c r="D711" s="662" t="s">
        <v>8589</v>
      </c>
      <c r="E711" s="662" t="s">
        <v>8590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20508.599999999999</v>
      </c>
      <c r="P711" s="678"/>
      <c r="Q711" s="666">
        <v>20508.599999999999</v>
      </c>
    </row>
    <row r="712" spans="1:17" ht="14.4" customHeight="1" x14ac:dyDescent="0.3">
      <c r="A712" s="661" t="s">
        <v>574</v>
      </c>
      <c r="B712" s="662" t="s">
        <v>7765</v>
      </c>
      <c r="C712" s="662" t="s">
        <v>7999</v>
      </c>
      <c r="D712" s="662" t="s">
        <v>8208</v>
      </c>
      <c r="E712" s="662" t="s">
        <v>8007</v>
      </c>
      <c r="F712" s="665">
        <v>2</v>
      </c>
      <c r="G712" s="665">
        <v>25800</v>
      </c>
      <c r="H712" s="665">
        <v>1</v>
      </c>
      <c r="I712" s="665">
        <v>12900</v>
      </c>
      <c r="J712" s="665">
        <v>1</v>
      </c>
      <c r="K712" s="665">
        <v>12900</v>
      </c>
      <c r="L712" s="665">
        <v>0.5</v>
      </c>
      <c r="M712" s="665">
        <v>12900</v>
      </c>
      <c r="N712" s="665">
        <v>1</v>
      </c>
      <c r="O712" s="665">
        <v>12900</v>
      </c>
      <c r="P712" s="678">
        <v>0.5</v>
      </c>
      <c r="Q712" s="666">
        <v>12900</v>
      </c>
    </row>
    <row r="713" spans="1:17" ht="14.4" customHeight="1" x14ac:dyDescent="0.3">
      <c r="A713" s="661" t="s">
        <v>574</v>
      </c>
      <c r="B713" s="662" t="s">
        <v>7765</v>
      </c>
      <c r="C713" s="662" t="s">
        <v>7999</v>
      </c>
      <c r="D713" s="662" t="s">
        <v>8591</v>
      </c>
      <c r="E713" s="662" t="s">
        <v>8592</v>
      </c>
      <c r="F713" s="665"/>
      <c r="G713" s="665"/>
      <c r="H713" s="665"/>
      <c r="I713" s="665"/>
      <c r="J713" s="665"/>
      <c r="K713" s="665"/>
      <c r="L713" s="665"/>
      <c r="M713" s="665"/>
      <c r="N713" s="665">
        <v>0.3</v>
      </c>
      <c r="O713" s="665">
        <v>20.100000000000001</v>
      </c>
      <c r="P713" s="678"/>
      <c r="Q713" s="666">
        <v>67.000000000000014</v>
      </c>
    </row>
    <row r="714" spans="1:17" ht="14.4" customHeight="1" x14ac:dyDescent="0.3">
      <c r="A714" s="661" t="s">
        <v>574</v>
      </c>
      <c r="B714" s="662" t="s">
        <v>7765</v>
      </c>
      <c r="C714" s="662" t="s">
        <v>7999</v>
      </c>
      <c r="D714" s="662" t="s">
        <v>8213</v>
      </c>
      <c r="E714" s="662" t="s">
        <v>8214</v>
      </c>
      <c r="F714" s="665"/>
      <c r="G714" s="665"/>
      <c r="H714" s="665"/>
      <c r="I714" s="665"/>
      <c r="J714" s="665"/>
      <c r="K714" s="665"/>
      <c r="L714" s="665"/>
      <c r="M714" s="665"/>
      <c r="N714" s="665">
        <v>1</v>
      </c>
      <c r="O714" s="665">
        <v>44520</v>
      </c>
      <c r="P714" s="678"/>
      <c r="Q714" s="666">
        <v>44520</v>
      </c>
    </row>
    <row r="715" spans="1:17" ht="14.4" customHeight="1" x14ac:dyDescent="0.3">
      <c r="A715" s="661" t="s">
        <v>574</v>
      </c>
      <c r="B715" s="662" t="s">
        <v>7765</v>
      </c>
      <c r="C715" s="662" t="s">
        <v>7999</v>
      </c>
      <c r="D715" s="662" t="s">
        <v>8593</v>
      </c>
      <c r="E715" s="662" t="s">
        <v>8594</v>
      </c>
      <c r="F715" s="665"/>
      <c r="G715" s="665"/>
      <c r="H715" s="665"/>
      <c r="I715" s="665"/>
      <c r="J715" s="665">
        <v>1</v>
      </c>
      <c r="K715" s="665">
        <v>236</v>
      </c>
      <c r="L715" s="665"/>
      <c r="M715" s="665">
        <v>236</v>
      </c>
      <c r="N715" s="665"/>
      <c r="O715" s="665"/>
      <c r="P715" s="678"/>
      <c r="Q715" s="666"/>
    </row>
    <row r="716" spans="1:17" ht="14.4" customHeight="1" x14ac:dyDescent="0.3">
      <c r="A716" s="661" t="s">
        <v>574</v>
      </c>
      <c r="B716" s="662" t="s">
        <v>7765</v>
      </c>
      <c r="C716" s="662" t="s">
        <v>7999</v>
      </c>
      <c r="D716" s="662" t="s">
        <v>8595</v>
      </c>
      <c r="E716" s="662" t="s">
        <v>8596</v>
      </c>
      <c r="F716" s="665"/>
      <c r="G716" s="665"/>
      <c r="H716" s="665"/>
      <c r="I716" s="665"/>
      <c r="J716" s="665">
        <v>2</v>
      </c>
      <c r="K716" s="665">
        <v>1983.66</v>
      </c>
      <c r="L716" s="665"/>
      <c r="M716" s="665">
        <v>991.83</v>
      </c>
      <c r="N716" s="665"/>
      <c r="O716" s="665"/>
      <c r="P716" s="678"/>
      <c r="Q716" s="666"/>
    </row>
    <row r="717" spans="1:17" ht="14.4" customHeight="1" x14ac:dyDescent="0.3">
      <c r="A717" s="661" t="s">
        <v>574</v>
      </c>
      <c r="B717" s="662" t="s">
        <v>7765</v>
      </c>
      <c r="C717" s="662" t="s">
        <v>7663</v>
      </c>
      <c r="D717" s="662" t="s">
        <v>8597</v>
      </c>
      <c r="E717" s="662" t="s">
        <v>8598</v>
      </c>
      <c r="F717" s="665">
        <v>1155</v>
      </c>
      <c r="G717" s="665">
        <v>36920582</v>
      </c>
      <c r="H717" s="665">
        <v>1</v>
      </c>
      <c r="I717" s="665">
        <v>31965.87186147186</v>
      </c>
      <c r="J717" s="665">
        <v>1219</v>
      </c>
      <c r="K717" s="665">
        <v>38710826</v>
      </c>
      <c r="L717" s="665">
        <v>1.0484890514456138</v>
      </c>
      <c r="M717" s="665">
        <v>31756.214930270715</v>
      </c>
      <c r="N717" s="665">
        <v>1327</v>
      </c>
      <c r="O717" s="665">
        <v>42418882</v>
      </c>
      <c r="P717" s="678">
        <v>1.1489223544742604</v>
      </c>
      <c r="Q717" s="666">
        <v>31966</v>
      </c>
    </row>
    <row r="718" spans="1:17" ht="14.4" customHeight="1" x14ac:dyDescent="0.3">
      <c r="A718" s="661" t="s">
        <v>574</v>
      </c>
      <c r="B718" s="662" t="s">
        <v>7765</v>
      </c>
      <c r="C718" s="662" t="s">
        <v>7663</v>
      </c>
      <c r="D718" s="662" t="s">
        <v>8599</v>
      </c>
      <c r="E718" s="662" t="s">
        <v>8600</v>
      </c>
      <c r="F718" s="665">
        <v>27</v>
      </c>
      <c r="G718" s="665">
        <v>321217</v>
      </c>
      <c r="H718" s="665">
        <v>1</v>
      </c>
      <c r="I718" s="665">
        <v>11896.925925925925</v>
      </c>
      <c r="J718" s="665">
        <v>37</v>
      </c>
      <c r="K718" s="665">
        <v>440189</v>
      </c>
      <c r="L718" s="665">
        <v>1.370378902735534</v>
      </c>
      <c r="M718" s="665">
        <v>11897</v>
      </c>
      <c r="N718" s="665">
        <v>22</v>
      </c>
      <c r="O718" s="665">
        <v>261734</v>
      </c>
      <c r="P718" s="678">
        <v>0.8148198881130202</v>
      </c>
      <c r="Q718" s="666">
        <v>11897</v>
      </c>
    </row>
    <row r="719" spans="1:17" ht="14.4" customHeight="1" x14ac:dyDescent="0.3">
      <c r="A719" s="661" t="s">
        <v>574</v>
      </c>
      <c r="B719" s="662" t="s">
        <v>7765</v>
      </c>
      <c r="C719" s="662" t="s">
        <v>7663</v>
      </c>
      <c r="D719" s="662" t="s">
        <v>7666</v>
      </c>
      <c r="E719" s="662" t="s">
        <v>7667</v>
      </c>
      <c r="F719" s="665">
        <v>13</v>
      </c>
      <c r="G719" s="665">
        <v>8489</v>
      </c>
      <c r="H719" s="665">
        <v>1</v>
      </c>
      <c r="I719" s="665">
        <v>653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574</v>
      </c>
      <c r="B720" s="662" t="s">
        <v>7765</v>
      </c>
      <c r="C720" s="662" t="s">
        <v>7663</v>
      </c>
      <c r="D720" s="662" t="s">
        <v>7763</v>
      </c>
      <c r="E720" s="662" t="s">
        <v>7764</v>
      </c>
      <c r="F720" s="665">
        <v>4</v>
      </c>
      <c r="G720" s="665">
        <v>928</v>
      </c>
      <c r="H720" s="665">
        <v>1</v>
      </c>
      <c r="I720" s="665">
        <v>232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574</v>
      </c>
      <c r="B721" s="662" t="s">
        <v>7765</v>
      </c>
      <c r="C721" s="662" t="s">
        <v>7663</v>
      </c>
      <c r="D721" s="662" t="s">
        <v>8236</v>
      </c>
      <c r="E721" s="662" t="s">
        <v>8237</v>
      </c>
      <c r="F721" s="665"/>
      <c r="G721" s="665"/>
      <c r="H721" s="665"/>
      <c r="I721" s="665"/>
      <c r="J721" s="665">
        <v>1</v>
      </c>
      <c r="K721" s="665">
        <v>815</v>
      </c>
      <c r="L721" s="665"/>
      <c r="M721" s="665">
        <v>815</v>
      </c>
      <c r="N721" s="665"/>
      <c r="O721" s="665"/>
      <c r="P721" s="678"/>
      <c r="Q721" s="666"/>
    </row>
    <row r="722" spans="1:17" ht="14.4" customHeight="1" x14ac:dyDescent="0.3">
      <c r="A722" s="661" t="s">
        <v>574</v>
      </c>
      <c r="B722" s="662" t="s">
        <v>7765</v>
      </c>
      <c r="C722" s="662" t="s">
        <v>7663</v>
      </c>
      <c r="D722" s="662" t="s">
        <v>8601</v>
      </c>
      <c r="E722" s="662" t="s">
        <v>8602</v>
      </c>
      <c r="F722" s="665">
        <v>88</v>
      </c>
      <c r="G722" s="665">
        <v>820160</v>
      </c>
      <c r="H722" s="665">
        <v>1</v>
      </c>
      <c r="I722" s="665">
        <v>9320</v>
      </c>
      <c r="J722" s="665">
        <v>60</v>
      </c>
      <c r="K722" s="665">
        <v>559200</v>
      </c>
      <c r="L722" s="665">
        <v>0.68181818181818177</v>
      </c>
      <c r="M722" s="665">
        <v>9320</v>
      </c>
      <c r="N722" s="665">
        <v>99</v>
      </c>
      <c r="O722" s="665">
        <v>922680</v>
      </c>
      <c r="P722" s="678">
        <v>1.125</v>
      </c>
      <c r="Q722" s="666">
        <v>9320</v>
      </c>
    </row>
    <row r="723" spans="1:17" ht="14.4" customHeight="1" x14ac:dyDescent="0.3">
      <c r="A723" s="661" t="s">
        <v>574</v>
      </c>
      <c r="B723" s="662" t="s">
        <v>7765</v>
      </c>
      <c r="C723" s="662" t="s">
        <v>7663</v>
      </c>
      <c r="D723" s="662" t="s">
        <v>8248</v>
      </c>
      <c r="E723" s="662" t="s">
        <v>8249</v>
      </c>
      <c r="F723" s="665">
        <v>0</v>
      </c>
      <c r="G723" s="665">
        <v>0</v>
      </c>
      <c r="H723" s="665"/>
      <c r="I723" s="665"/>
      <c r="J723" s="665">
        <v>0</v>
      </c>
      <c r="K723" s="665">
        <v>0</v>
      </c>
      <c r="L723" s="665"/>
      <c r="M723" s="665"/>
      <c r="N723" s="665">
        <v>0</v>
      </c>
      <c r="O723" s="665">
        <v>0</v>
      </c>
      <c r="P723" s="678"/>
      <c r="Q723" s="666"/>
    </row>
    <row r="724" spans="1:17" ht="14.4" customHeight="1" x14ac:dyDescent="0.3">
      <c r="A724" s="661" t="s">
        <v>574</v>
      </c>
      <c r="B724" s="662" t="s">
        <v>7765</v>
      </c>
      <c r="C724" s="662" t="s">
        <v>7663</v>
      </c>
      <c r="D724" s="662" t="s">
        <v>8250</v>
      </c>
      <c r="E724" s="662" t="s">
        <v>8251</v>
      </c>
      <c r="F724" s="665">
        <v>1288</v>
      </c>
      <c r="G724" s="665">
        <v>0</v>
      </c>
      <c r="H724" s="665"/>
      <c r="I724" s="665">
        <v>0</v>
      </c>
      <c r="J724" s="665">
        <v>1654</v>
      </c>
      <c r="K724" s="665">
        <v>0</v>
      </c>
      <c r="L724" s="665"/>
      <c r="M724" s="665">
        <v>0</v>
      </c>
      <c r="N724" s="665">
        <v>1347</v>
      </c>
      <c r="O724" s="665">
        <v>0</v>
      </c>
      <c r="P724" s="678"/>
      <c r="Q724" s="666">
        <v>0</v>
      </c>
    </row>
    <row r="725" spans="1:17" ht="14.4" customHeight="1" x14ac:dyDescent="0.3">
      <c r="A725" s="661" t="s">
        <v>574</v>
      </c>
      <c r="B725" s="662" t="s">
        <v>7765</v>
      </c>
      <c r="C725" s="662" t="s">
        <v>7663</v>
      </c>
      <c r="D725" s="662" t="s">
        <v>7682</v>
      </c>
      <c r="E725" s="662" t="s">
        <v>7683</v>
      </c>
      <c r="F725" s="665">
        <v>7</v>
      </c>
      <c r="G725" s="665">
        <v>0</v>
      </c>
      <c r="H725" s="665"/>
      <c r="I725" s="665">
        <v>0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574</v>
      </c>
      <c r="B726" s="662" t="s">
        <v>7765</v>
      </c>
      <c r="C726" s="662" t="s">
        <v>7663</v>
      </c>
      <c r="D726" s="662" t="s">
        <v>8603</v>
      </c>
      <c r="E726" s="662" t="s">
        <v>8604</v>
      </c>
      <c r="F726" s="665">
        <v>12</v>
      </c>
      <c r="G726" s="665">
        <v>0</v>
      </c>
      <c r="H726" s="665"/>
      <c r="I726" s="665">
        <v>0</v>
      </c>
      <c r="J726" s="665">
        <v>9</v>
      </c>
      <c r="K726" s="665">
        <v>0</v>
      </c>
      <c r="L726" s="665"/>
      <c r="M726" s="665">
        <v>0</v>
      </c>
      <c r="N726" s="665">
        <v>10</v>
      </c>
      <c r="O726" s="665">
        <v>0</v>
      </c>
      <c r="P726" s="678"/>
      <c r="Q726" s="666">
        <v>0</v>
      </c>
    </row>
    <row r="727" spans="1:17" ht="14.4" customHeight="1" x14ac:dyDescent="0.3">
      <c r="A727" s="661" t="s">
        <v>574</v>
      </c>
      <c r="B727" s="662" t="s">
        <v>7765</v>
      </c>
      <c r="C727" s="662" t="s">
        <v>7663</v>
      </c>
      <c r="D727" s="662" t="s">
        <v>8252</v>
      </c>
      <c r="E727" s="662" t="s">
        <v>8253</v>
      </c>
      <c r="F727" s="665">
        <v>2</v>
      </c>
      <c r="G727" s="665">
        <v>0</v>
      </c>
      <c r="H727" s="665"/>
      <c r="I727" s="665">
        <v>0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574</v>
      </c>
      <c r="B728" s="662" t="s">
        <v>7765</v>
      </c>
      <c r="C728" s="662" t="s">
        <v>7663</v>
      </c>
      <c r="D728" s="662" t="s">
        <v>8605</v>
      </c>
      <c r="E728" s="662" t="s">
        <v>8604</v>
      </c>
      <c r="F728" s="665">
        <v>4</v>
      </c>
      <c r="G728" s="665">
        <v>0</v>
      </c>
      <c r="H728" s="665"/>
      <c r="I728" s="665">
        <v>0</v>
      </c>
      <c r="J728" s="665"/>
      <c r="K728" s="665"/>
      <c r="L728" s="665"/>
      <c r="M728" s="665"/>
      <c r="N728" s="665"/>
      <c r="O728" s="665"/>
      <c r="P728" s="678"/>
      <c r="Q728" s="666"/>
    </row>
    <row r="729" spans="1:17" ht="14.4" customHeight="1" x14ac:dyDescent="0.3">
      <c r="A729" s="661" t="s">
        <v>574</v>
      </c>
      <c r="B729" s="662" t="s">
        <v>7765</v>
      </c>
      <c r="C729" s="662" t="s">
        <v>7663</v>
      </c>
      <c r="D729" s="662" t="s">
        <v>8606</v>
      </c>
      <c r="E729" s="662" t="s">
        <v>8604</v>
      </c>
      <c r="F729" s="665"/>
      <c r="G729" s="665"/>
      <c r="H729" s="665"/>
      <c r="I729" s="665"/>
      <c r="J729" s="665">
        <v>1</v>
      </c>
      <c r="K729" s="665">
        <v>0</v>
      </c>
      <c r="L729" s="665"/>
      <c r="M729" s="665">
        <v>0</v>
      </c>
      <c r="N729" s="665"/>
      <c r="O729" s="665"/>
      <c r="P729" s="678"/>
      <c r="Q729" s="666"/>
    </row>
    <row r="730" spans="1:17" ht="14.4" customHeight="1" x14ac:dyDescent="0.3">
      <c r="A730" s="661" t="s">
        <v>574</v>
      </c>
      <c r="B730" s="662" t="s">
        <v>7765</v>
      </c>
      <c r="C730" s="662" t="s">
        <v>7663</v>
      </c>
      <c r="D730" s="662" t="s">
        <v>8348</v>
      </c>
      <c r="E730" s="662" t="s">
        <v>8349</v>
      </c>
      <c r="F730" s="665">
        <v>556</v>
      </c>
      <c r="G730" s="665">
        <v>0</v>
      </c>
      <c r="H730" s="665"/>
      <c r="I730" s="665">
        <v>0</v>
      </c>
      <c r="J730" s="665"/>
      <c r="K730" s="665"/>
      <c r="L730" s="665"/>
      <c r="M730" s="665"/>
      <c r="N730" s="665"/>
      <c r="O730" s="665"/>
      <c r="P730" s="678"/>
      <c r="Q730" s="666"/>
    </row>
    <row r="731" spans="1:17" ht="14.4" customHeight="1" x14ac:dyDescent="0.3">
      <c r="A731" s="661" t="s">
        <v>574</v>
      </c>
      <c r="B731" s="662" t="s">
        <v>7765</v>
      </c>
      <c r="C731" s="662" t="s">
        <v>7663</v>
      </c>
      <c r="D731" s="662" t="s">
        <v>8607</v>
      </c>
      <c r="E731" s="662" t="s">
        <v>8604</v>
      </c>
      <c r="F731" s="665">
        <v>10</v>
      </c>
      <c r="G731" s="665">
        <v>0</v>
      </c>
      <c r="H731" s="665"/>
      <c r="I731" s="665">
        <v>0</v>
      </c>
      <c r="J731" s="665">
        <v>12</v>
      </c>
      <c r="K731" s="665">
        <v>0</v>
      </c>
      <c r="L731" s="665"/>
      <c r="M731" s="665">
        <v>0</v>
      </c>
      <c r="N731" s="665">
        <v>14</v>
      </c>
      <c r="O731" s="665">
        <v>0</v>
      </c>
      <c r="P731" s="678"/>
      <c r="Q731" s="666">
        <v>0</v>
      </c>
    </row>
    <row r="732" spans="1:17" ht="14.4" customHeight="1" x14ac:dyDescent="0.3">
      <c r="A732" s="661" t="s">
        <v>574</v>
      </c>
      <c r="B732" s="662" t="s">
        <v>7765</v>
      </c>
      <c r="C732" s="662" t="s">
        <v>7663</v>
      </c>
      <c r="D732" s="662" t="s">
        <v>7694</v>
      </c>
      <c r="E732" s="662" t="s">
        <v>7695</v>
      </c>
      <c r="F732" s="665">
        <v>3</v>
      </c>
      <c r="G732" s="665">
        <v>981</v>
      </c>
      <c r="H732" s="665">
        <v>1</v>
      </c>
      <c r="I732" s="665">
        <v>327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574</v>
      </c>
      <c r="B733" s="662" t="s">
        <v>7765</v>
      </c>
      <c r="C733" s="662" t="s">
        <v>7663</v>
      </c>
      <c r="D733" s="662" t="s">
        <v>8608</v>
      </c>
      <c r="E733" s="662" t="s">
        <v>8609</v>
      </c>
      <c r="F733" s="665">
        <v>3</v>
      </c>
      <c r="G733" s="665">
        <v>16428</v>
      </c>
      <c r="H733" s="665">
        <v>1</v>
      </c>
      <c r="I733" s="665">
        <v>5476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574</v>
      </c>
      <c r="B734" s="662" t="s">
        <v>7765</v>
      </c>
      <c r="C734" s="662" t="s">
        <v>7663</v>
      </c>
      <c r="D734" s="662" t="s">
        <v>8362</v>
      </c>
      <c r="E734" s="662" t="s">
        <v>8363</v>
      </c>
      <c r="F734" s="665">
        <v>1</v>
      </c>
      <c r="G734" s="665">
        <v>0</v>
      </c>
      <c r="H734" s="665"/>
      <c r="I734" s="665">
        <v>0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574</v>
      </c>
      <c r="B735" s="662" t="s">
        <v>7765</v>
      </c>
      <c r="C735" s="662" t="s">
        <v>7663</v>
      </c>
      <c r="D735" s="662" t="s">
        <v>8610</v>
      </c>
      <c r="E735" s="662" t="s">
        <v>8611</v>
      </c>
      <c r="F735" s="665">
        <v>249</v>
      </c>
      <c r="G735" s="665">
        <v>5967482</v>
      </c>
      <c r="H735" s="665">
        <v>1</v>
      </c>
      <c r="I735" s="665">
        <v>23965.791164658636</v>
      </c>
      <c r="J735" s="665">
        <v>238</v>
      </c>
      <c r="K735" s="665">
        <v>5703908</v>
      </c>
      <c r="L735" s="665">
        <v>0.955831622114654</v>
      </c>
      <c r="M735" s="665">
        <v>23966</v>
      </c>
      <c r="N735" s="665">
        <v>150</v>
      </c>
      <c r="O735" s="665">
        <v>3594900</v>
      </c>
      <c r="P735" s="678">
        <v>0.60241488788738706</v>
      </c>
      <c r="Q735" s="666">
        <v>23966</v>
      </c>
    </row>
    <row r="736" spans="1:17" ht="14.4" customHeight="1" x14ac:dyDescent="0.3">
      <c r="A736" s="661" t="s">
        <v>574</v>
      </c>
      <c r="B736" s="662" t="s">
        <v>7765</v>
      </c>
      <c r="C736" s="662" t="s">
        <v>7663</v>
      </c>
      <c r="D736" s="662" t="s">
        <v>8612</v>
      </c>
      <c r="E736" s="662" t="s">
        <v>8613</v>
      </c>
      <c r="F736" s="665">
        <v>10</v>
      </c>
      <c r="G736" s="665">
        <v>66752</v>
      </c>
      <c r="H736" s="665">
        <v>1</v>
      </c>
      <c r="I736" s="665">
        <v>6675.2</v>
      </c>
      <c r="J736" s="665">
        <v>19</v>
      </c>
      <c r="K736" s="665">
        <v>126844</v>
      </c>
      <c r="L736" s="665">
        <v>1.9002277085330777</v>
      </c>
      <c r="M736" s="665">
        <v>6676</v>
      </c>
      <c r="N736" s="665"/>
      <c r="O736" s="665"/>
      <c r="P736" s="678"/>
      <c r="Q736" s="666"/>
    </row>
    <row r="737" spans="1:17" ht="14.4" customHeight="1" x14ac:dyDescent="0.3">
      <c r="A737" s="661" t="s">
        <v>574</v>
      </c>
      <c r="B737" s="662" t="s">
        <v>7765</v>
      </c>
      <c r="C737" s="662" t="s">
        <v>7663</v>
      </c>
      <c r="D737" s="662" t="s">
        <v>8614</v>
      </c>
      <c r="E737" s="662" t="s">
        <v>8604</v>
      </c>
      <c r="F737" s="665">
        <v>7</v>
      </c>
      <c r="G737" s="665">
        <v>0</v>
      </c>
      <c r="H737" s="665"/>
      <c r="I737" s="665">
        <v>0</v>
      </c>
      <c r="J737" s="665">
        <v>10</v>
      </c>
      <c r="K737" s="665">
        <v>0</v>
      </c>
      <c r="L737" s="665"/>
      <c r="M737" s="665">
        <v>0</v>
      </c>
      <c r="N737" s="665">
        <v>15</v>
      </c>
      <c r="O737" s="665">
        <v>0</v>
      </c>
      <c r="P737" s="678"/>
      <c r="Q737" s="666">
        <v>0</v>
      </c>
    </row>
    <row r="738" spans="1:17" ht="14.4" customHeight="1" x14ac:dyDescent="0.3">
      <c r="A738" s="661" t="s">
        <v>574</v>
      </c>
      <c r="B738" s="662" t="s">
        <v>7765</v>
      </c>
      <c r="C738" s="662" t="s">
        <v>7663</v>
      </c>
      <c r="D738" s="662" t="s">
        <v>8615</v>
      </c>
      <c r="E738" s="662" t="s">
        <v>8616</v>
      </c>
      <c r="F738" s="665">
        <v>581</v>
      </c>
      <c r="G738" s="665">
        <v>16248142</v>
      </c>
      <c r="H738" s="665">
        <v>1</v>
      </c>
      <c r="I738" s="665">
        <v>27965.820998278828</v>
      </c>
      <c r="J738" s="665">
        <v>542</v>
      </c>
      <c r="K738" s="665">
        <v>14989776</v>
      </c>
      <c r="L738" s="665">
        <v>0.92255323716397852</v>
      </c>
      <c r="M738" s="665">
        <v>27656.413284132843</v>
      </c>
      <c r="N738" s="665">
        <v>516</v>
      </c>
      <c r="O738" s="665">
        <v>14430456</v>
      </c>
      <c r="P738" s="678">
        <v>0.88812960891159121</v>
      </c>
      <c r="Q738" s="666">
        <v>27966</v>
      </c>
    </row>
    <row r="739" spans="1:17" ht="14.4" customHeight="1" x14ac:dyDescent="0.3">
      <c r="A739" s="661" t="s">
        <v>574</v>
      </c>
      <c r="B739" s="662" t="s">
        <v>7765</v>
      </c>
      <c r="C739" s="662" t="s">
        <v>7663</v>
      </c>
      <c r="D739" s="662" t="s">
        <v>7730</v>
      </c>
      <c r="E739" s="662" t="s">
        <v>7731</v>
      </c>
      <c r="F739" s="665">
        <v>10</v>
      </c>
      <c r="G739" s="665">
        <v>3440</v>
      </c>
      <c r="H739" s="665">
        <v>1</v>
      </c>
      <c r="I739" s="665">
        <v>344</v>
      </c>
      <c r="J739" s="665"/>
      <c r="K739" s="665"/>
      <c r="L739" s="665"/>
      <c r="M739" s="665"/>
      <c r="N739" s="665"/>
      <c r="O739" s="665"/>
      <c r="P739" s="678"/>
      <c r="Q739" s="666"/>
    </row>
    <row r="740" spans="1:17" ht="14.4" customHeight="1" x14ac:dyDescent="0.3">
      <c r="A740" s="661" t="s">
        <v>574</v>
      </c>
      <c r="B740" s="662" t="s">
        <v>7765</v>
      </c>
      <c r="C740" s="662" t="s">
        <v>7663</v>
      </c>
      <c r="D740" s="662" t="s">
        <v>7736</v>
      </c>
      <c r="E740" s="662" t="s">
        <v>7737</v>
      </c>
      <c r="F740" s="665">
        <v>106</v>
      </c>
      <c r="G740" s="665">
        <v>36464</v>
      </c>
      <c r="H740" s="665">
        <v>1</v>
      </c>
      <c r="I740" s="665">
        <v>344</v>
      </c>
      <c r="J740" s="665">
        <v>109</v>
      </c>
      <c r="K740" s="665">
        <v>37176</v>
      </c>
      <c r="L740" s="665">
        <v>1.0195261079420799</v>
      </c>
      <c r="M740" s="665">
        <v>341.06422018348621</v>
      </c>
      <c r="N740" s="665">
        <v>133</v>
      </c>
      <c r="O740" s="665">
        <v>46417</v>
      </c>
      <c r="P740" s="678">
        <v>1.2729541465555068</v>
      </c>
      <c r="Q740" s="666">
        <v>349</v>
      </c>
    </row>
    <row r="741" spans="1:17" ht="14.4" customHeight="1" x14ac:dyDescent="0.3">
      <c r="A741" s="661" t="s">
        <v>574</v>
      </c>
      <c r="B741" s="662" t="s">
        <v>7765</v>
      </c>
      <c r="C741" s="662" t="s">
        <v>7663</v>
      </c>
      <c r="D741" s="662" t="s">
        <v>8386</v>
      </c>
      <c r="E741" s="662" t="s">
        <v>8387</v>
      </c>
      <c r="F741" s="665">
        <v>1</v>
      </c>
      <c r="G741" s="665">
        <v>0</v>
      </c>
      <c r="H741" s="665"/>
      <c r="I741" s="665">
        <v>0</v>
      </c>
      <c r="J741" s="665"/>
      <c r="K741" s="665"/>
      <c r="L741" s="665"/>
      <c r="M741" s="665"/>
      <c r="N741" s="665">
        <v>2</v>
      </c>
      <c r="O741" s="665">
        <v>0</v>
      </c>
      <c r="P741" s="678"/>
      <c r="Q741" s="666">
        <v>0</v>
      </c>
    </row>
    <row r="742" spans="1:17" ht="14.4" customHeight="1" x14ac:dyDescent="0.3">
      <c r="A742" s="661" t="s">
        <v>574</v>
      </c>
      <c r="B742" s="662" t="s">
        <v>7765</v>
      </c>
      <c r="C742" s="662" t="s">
        <v>7663</v>
      </c>
      <c r="D742" s="662" t="s">
        <v>7738</v>
      </c>
      <c r="E742" s="662" t="s">
        <v>7739</v>
      </c>
      <c r="F742" s="665">
        <v>31</v>
      </c>
      <c r="G742" s="665">
        <v>7192</v>
      </c>
      <c r="H742" s="665">
        <v>1</v>
      </c>
      <c r="I742" s="665">
        <v>232</v>
      </c>
      <c r="J742" s="665">
        <v>42</v>
      </c>
      <c r="K742" s="665">
        <v>9340</v>
      </c>
      <c r="L742" s="665">
        <v>1.2986651835372636</v>
      </c>
      <c r="M742" s="665">
        <v>222.38095238095238</v>
      </c>
      <c r="N742" s="665">
        <v>56</v>
      </c>
      <c r="O742" s="665">
        <v>13160</v>
      </c>
      <c r="P742" s="678">
        <v>1.8298109010011123</v>
      </c>
      <c r="Q742" s="666">
        <v>235</v>
      </c>
    </row>
    <row r="743" spans="1:17" ht="14.4" customHeight="1" x14ac:dyDescent="0.3">
      <c r="A743" s="661" t="s">
        <v>574</v>
      </c>
      <c r="B743" s="662" t="s">
        <v>7765</v>
      </c>
      <c r="C743" s="662" t="s">
        <v>7663</v>
      </c>
      <c r="D743" s="662" t="s">
        <v>8617</v>
      </c>
      <c r="E743" s="662" t="s">
        <v>8604</v>
      </c>
      <c r="F743" s="665">
        <v>8</v>
      </c>
      <c r="G743" s="665">
        <v>0</v>
      </c>
      <c r="H743" s="665"/>
      <c r="I743" s="665">
        <v>0</v>
      </c>
      <c r="J743" s="665">
        <v>5</v>
      </c>
      <c r="K743" s="665">
        <v>0</v>
      </c>
      <c r="L743" s="665"/>
      <c r="M743" s="665">
        <v>0</v>
      </c>
      <c r="N743" s="665">
        <v>7</v>
      </c>
      <c r="O743" s="665">
        <v>0</v>
      </c>
      <c r="P743" s="678"/>
      <c r="Q743" s="666">
        <v>0</v>
      </c>
    </row>
    <row r="744" spans="1:17" ht="14.4" customHeight="1" x14ac:dyDescent="0.3">
      <c r="A744" s="661" t="s">
        <v>574</v>
      </c>
      <c r="B744" s="662" t="s">
        <v>8618</v>
      </c>
      <c r="C744" s="662" t="s">
        <v>7663</v>
      </c>
      <c r="D744" s="662" t="s">
        <v>7688</v>
      </c>
      <c r="E744" s="662" t="s">
        <v>7689</v>
      </c>
      <c r="F744" s="665">
        <v>3</v>
      </c>
      <c r="G744" s="665">
        <v>243</v>
      </c>
      <c r="H744" s="665">
        <v>1</v>
      </c>
      <c r="I744" s="665">
        <v>81</v>
      </c>
      <c r="J744" s="665"/>
      <c r="K744" s="665"/>
      <c r="L744" s="665"/>
      <c r="M744" s="665"/>
      <c r="N744" s="665">
        <v>1</v>
      </c>
      <c r="O744" s="665">
        <v>82</v>
      </c>
      <c r="P744" s="678">
        <v>0.33744855967078191</v>
      </c>
      <c r="Q744" s="666">
        <v>82</v>
      </c>
    </row>
    <row r="745" spans="1:17" ht="14.4" customHeight="1" x14ac:dyDescent="0.3">
      <c r="A745" s="661" t="s">
        <v>574</v>
      </c>
      <c r="B745" s="662" t="s">
        <v>8618</v>
      </c>
      <c r="C745" s="662" t="s">
        <v>7663</v>
      </c>
      <c r="D745" s="662" t="s">
        <v>8619</v>
      </c>
      <c r="E745" s="662" t="s">
        <v>8620</v>
      </c>
      <c r="F745" s="665">
        <v>2</v>
      </c>
      <c r="G745" s="665">
        <v>1336</v>
      </c>
      <c r="H745" s="665">
        <v>1</v>
      </c>
      <c r="I745" s="665">
        <v>668</v>
      </c>
      <c r="J745" s="665"/>
      <c r="K745" s="665"/>
      <c r="L745" s="665"/>
      <c r="M745" s="665"/>
      <c r="N745" s="665"/>
      <c r="O745" s="665"/>
      <c r="P745" s="678"/>
      <c r="Q745" s="666"/>
    </row>
    <row r="746" spans="1:17" ht="14.4" customHeight="1" x14ac:dyDescent="0.3">
      <c r="A746" s="661" t="s">
        <v>574</v>
      </c>
      <c r="B746" s="662" t="s">
        <v>8618</v>
      </c>
      <c r="C746" s="662" t="s">
        <v>7663</v>
      </c>
      <c r="D746" s="662" t="s">
        <v>8370</v>
      </c>
      <c r="E746" s="662" t="s">
        <v>8371</v>
      </c>
      <c r="F746" s="665">
        <v>1</v>
      </c>
      <c r="G746" s="665">
        <v>845</v>
      </c>
      <c r="H746" s="665">
        <v>1</v>
      </c>
      <c r="I746" s="665">
        <v>845</v>
      </c>
      <c r="J746" s="665">
        <v>1</v>
      </c>
      <c r="K746" s="665">
        <v>845</v>
      </c>
      <c r="L746" s="665">
        <v>1</v>
      </c>
      <c r="M746" s="665">
        <v>845</v>
      </c>
      <c r="N746" s="665">
        <v>2</v>
      </c>
      <c r="O746" s="665">
        <v>1704</v>
      </c>
      <c r="P746" s="678">
        <v>2.016568047337278</v>
      </c>
      <c r="Q746" s="666">
        <v>852</v>
      </c>
    </row>
    <row r="747" spans="1:17" ht="14.4" customHeight="1" x14ac:dyDescent="0.3">
      <c r="A747" s="661" t="s">
        <v>574</v>
      </c>
      <c r="B747" s="662" t="s">
        <v>8618</v>
      </c>
      <c r="C747" s="662" t="s">
        <v>7663</v>
      </c>
      <c r="D747" s="662" t="s">
        <v>8621</v>
      </c>
      <c r="E747" s="662" t="s">
        <v>8622</v>
      </c>
      <c r="F747" s="665">
        <v>3</v>
      </c>
      <c r="G747" s="665">
        <v>4587</v>
      </c>
      <c r="H747" s="665">
        <v>1</v>
      </c>
      <c r="I747" s="665">
        <v>1529</v>
      </c>
      <c r="J747" s="665"/>
      <c r="K747" s="665"/>
      <c r="L747" s="665"/>
      <c r="M747" s="665"/>
      <c r="N747" s="665">
        <v>2</v>
      </c>
      <c r="O747" s="665">
        <v>3076</v>
      </c>
      <c r="P747" s="678">
        <v>0.67059080008720295</v>
      </c>
      <c r="Q747" s="666">
        <v>1538</v>
      </c>
    </row>
    <row r="748" spans="1:17" ht="14.4" customHeight="1" x14ac:dyDescent="0.3">
      <c r="A748" s="661" t="s">
        <v>574</v>
      </c>
      <c r="B748" s="662" t="s">
        <v>8618</v>
      </c>
      <c r="C748" s="662" t="s">
        <v>7663</v>
      </c>
      <c r="D748" s="662" t="s">
        <v>8623</v>
      </c>
      <c r="E748" s="662" t="s">
        <v>8624</v>
      </c>
      <c r="F748" s="665">
        <v>1</v>
      </c>
      <c r="G748" s="665">
        <v>351</v>
      </c>
      <c r="H748" s="665">
        <v>1</v>
      </c>
      <c r="I748" s="665">
        <v>351</v>
      </c>
      <c r="J748" s="665"/>
      <c r="K748" s="665"/>
      <c r="L748" s="665"/>
      <c r="M748" s="665"/>
      <c r="N748" s="665"/>
      <c r="O748" s="665"/>
      <c r="P748" s="678"/>
      <c r="Q748" s="666"/>
    </row>
    <row r="749" spans="1:17" ht="14.4" customHeight="1" x14ac:dyDescent="0.3">
      <c r="A749" s="661" t="s">
        <v>574</v>
      </c>
      <c r="B749" s="662" t="s">
        <v>8618</v>
      </c>
      <c r="C749" s="662" t="s">
        <v>7663</v>
      </c>
      <c r="D749" s="662" t="s">
        <v>8625</v>
      </c>
      <c r="E749" s="662" t="s">
        <v>8626</v>
      </c>
      <c r="F749" s="665"/>
      <c r="G749" s="665"/>
      <c r="H749" s="665"/>
      <c r="I749" s="665"/>
      <c r="J749" s="665"/>
      <c r="K749" s="665"/>
      <c r="L749" s="665"/>
      <c r="M749" s="665"/>
      <c r="N749" s="665">
        <v>1</v>
      </c>
      <c r="O749" s="665">
        <v>628</v>
      </c>
      <c r="P749" s="678"/>
      <c r="Q749" s="666">
        <v>628</v>
      </c>
    </row>
    <row r="750" spans="1:17" ht="14.4" customHeight="1" x14ac:dyDescent="0.3">
      <c r="A750" s="661" t="s">
        <v>574</v>
      </c>
      <c r="B750" s="662" t="s">
        <v>8618</v>
      </c>
      <c r="C750" s="662" t="s">
        <v>7663</v>
      </c>
      <c r="D750" s="662" t="s">
        <v>8627</v>
      </c>
      <c r="E750" s="662" t="s">
        <v>8628</v>
      </c>
      <c r="F750" s="665"/>
      <c r="G750" s="665"/>
      <c r="H750" s="665"/>
      <c r="I750" s="665"/>
      <c r="J750" s="665"/>
      <c r="K750" s="665"/>
      <c r="L750" s="665"/>
      <c r="M750" s="665"/>
      <c r="N750" s="665">
        <v>1</v>
      </c>
      <c r="O750" s="665">
        <v>243</v>
      </c>
      <c r="P750" s="678"/>
      <c r="Q750" s="666">
        <v>243</v>
      </c>
    </row>
    <row r="751" spans="1:17" ht="14.4" customHeight="1" x14ac:dyDescent="0.3">
      <c r="A751" s="661" t="s">
        <v>574</v>
      </c>
      <c r="B751" s="662" t="s">
        <v>8618</v>
      </c>
      <c r="C751" s="662" t="s">
        <v>7663</v>
      </c>
      <c r="D751" s="662" t="s">
        <v>8629</v>
      </c>
      <c r="E751" s="662" t="s">
        <v>8630</v>
      </c>
      <c r="F751" s="665">
        <v>1</v>
      </c>
      <c r="G751" s="665">
        <v>1653</v>
      </c>
      <c r="H751" s="665">
        <v>1</v>
      </c>
      <c r="I751" s="665">
        <v>1653</v>
      </c>
      <c r="J751" s="665"/>
      <c r="K751" s="665"/>
      <c r="L751" s="665"/>
      <c r="M751" s="665"/>
      <c r="N751" s="665">
        <v>1</v>
      </c>
      <c r="O751" s="665">
        <v>1667</v>
      </c>
      <c r="P751" s="678">
        <v>1.0084694494857833</v>
      </c>
      <c r="Q751" s="666">
        <v>1667</v>
      </c>
    </row>
    <row r="752" spans="1:17" ht="14.4" customHeight="1" x14ac:dyDescent="0.3">
      <c r="A752" s="661" t="s">
        <v>574</v>
      </c>
      <c r="B752" s="662" t="s">
        <v>8618</v>
      </c>
      <c r="C752" s="662" t="s">
        <v>7663</v>
      </c>
      <c r="D752" s="662" t="s">
        <v>2472</v>
      </c>
      <c r="E752" s="662" t="s">
        <v>8631</v>
      </c>
      <c r="F752" s="665">
        <v>2</v>
      </c>
      <c r="G752" s="665">
        <v>2372</v>
      </c>
      <c r="H752" s="665">
        <v>1</v>
      </c>
      <c r="I752" s="665">
        <v>1186</v>
      </c>
      <c r="J752" s="665"/>
      <c r="K752" s="665"/>
      <c r="L752" s="665"/>
      <c r="M752" s="665"/>
      <c r="N752" s="665">
        <v>1</v>
      </c>
      <c r="O752" s="665">
        <v>1193</v>
      </c>
      <c r="P752" s="678">
        <v>0.50295109612141653</v>
      </c>
      <c r="Q752" s="666">
        <v>1193</v>
      </c>
    </row>
    <row r="753" spans="1:17" ht="14.4" customHeight="1" x14ac:dyDescent="0.3">
      <c r="A753" s="661" t="s">
        <v>574</v>
      </c>
      <c r="B753" s="662" t="s">
        <v>8618</v>
      </c>
      <c r="C753" s="662" t="s">
        <v>7663</v>
      </c>
      <c r="D753" s="662" t="s">
        <v>8632</v>
      </c>
      <c r="E753" s="662" t="s">
        <v>8633</v>
      </c>
      <c r="F753" s="665">
        <v>2</v>
      </c>
      <c r="G753" s="665">
        <v>1372</v>
      </c>
      <c r="H753" s="665">
        <v>1</v>
      </c>
      <c r="I753" s="665">
        <v>686</v>
      </c>
      <c r="J753" s="665">
        <v>1</v>
      </c>
      <c r="K753" s="665">
        <v>690</v>
      </c>
      <c r="L753" s="665">
        <v>0.50291545189504372</v>
      </c>
      <c r="M753" s="665">
        <v>690</v>
      </c>
      <c r="N753" s="665">
        <v>1</v>
      </c>
      <c r="O753" s="665">
        <v>691</v>
      </c>
      <c r="P753" s="678">
        <v>0.50364431486880468</v>
      </c>
      <c r="Q753" s="666">
        <v>691</v>
      </c>
    </row>
    <row r="754" spans="1:17" ht="14.4" customHeight="1" x14ac:dyDescent="0.3">
      <c r="A754" s="661" t="s">
        <v>574</v>
      </c>
      <c r="B754" s="662" t="s">
        <v>8618</v>
      </c>
      <c r="C754" s="662" t="s">
        <v>7663</v>
      </c>
      <c r="D754" s="662" t="s">
        <v>8634</v>
      </c>
      <c r="E754" s="662" t="s">
        <v>8635</v>
      </c>
      <c r="F754" s="665"/>
      <c r="G754" s="665"/>
      <c r="H754" s="665"/>
      <c r="I754" s="665"/>
      <c r="J754" s="665">
        <v>1</v>
      </c>
      <c r="K754" s="665">
        <v>813</v>
      </c>
      <c r="L754" s="665"/>
      <c r="M754" s="665">
        <v>813</v>
      </c>
      <c r="N754" s="665">
        <v>1</v>
      </c>
      <c r="O754" s="665">
        <v>815</v>
      </c>
      <c r="P754" s="678"/>
      <c r="Q754" s="666">
        <v>815</v>
      </c>
    </row>
    <row r="755" spans="1:17" ht="14.4" customHeight="1" x14ac:dyDescent="0.3">
      <c r="A755" s="661" t="s">
        <v>574</v>
      </c>
      <c r="B755" s="662" t="s">
        <v>8618</v>
      </c>
      <c r="C755" s="662" t="s">
        <v>7663</v>
      </c>
      <c r="D755" s="662" t="s">
        <v>8636</v>
      </c>
      <c r="E755" s="662" t="s">
        <v>8637</v>
      </c>
      <c r="F755" s="665">
        <v>2</v>
      </c>
      <c r="G755" s="665">
        <v>3592</v>
      </c>
      <c r="H755" s="665">
        <v>1</v>
      </c>
      <c r="I755" s="665">
        <v>1796</v>
      </c>
      <c r="J755" s="665"/>
      <c r="K755" s="665"/>
      <c r="L755" s="665"/>
      <c r="M755" s="665"/>
      <c r="N755" s="665">
        <v>1</v>
      </c>
      <c r="O755" s="665">
        <v>1803</v>
      </c>
      <c r="P755" s="678">
        <v>0.50194877505567925</v>
      </c>
      <c r="Q755" s="666">
        <v>1803</v>
      </c>
    </row>
    <row r="756" spans="1:17" ht="14.4" customHeight="1" x14ac:dyDescent="0.3">
      <c r="A756" s="661" t="s">
        <v>574</v>
      </c>
      <c r="B756" s="662" t="s">
        <v>8618</v>
      </c>
      <c r="C756" s="662" t="s">
        <v>7663</v>
      </c>
      <c r="D756" s="662" t="s">
        <v>8638</v>
      </c>
      <c r="E756" s="662" t="s">
        <v>8639</v>
      </c>
      <c r="F756" s="665">
        <v>3</v>
      </c>
      <c r="G756" s="665">
        <v>14847</v>
      </c>
      <c r="H756" s="665">
        <v>1</v>
      </c>
      <c r="I756" s="665">
        <v>4949</v>
      </c>
      <c r="J756" s="665"/>
      <c r="K756" s="665"/>
      <c r="L756" s="665"/>
      <c r="M756" s="665"/>
      <c r="N756" s="665"/>
      <c r="O756" s="665"/>
      <c r="P756" s="678"/>
      <c r="Q756" s="666"/>
    </row>
    <row r="757" spans="1:17" ht="14.4" customHeight="1" x14ac:dyDescent="0.3">
      <c r="A757" s="661" t="s">
        <v>574</v>
      </c>
      <c r="B757" s="662" t="s">
        <v>8618</v>
      </c>
      <c r="C757" s="662" t="s">
        <v>7663</v>
      </c>
      <c r="D757" s="662" t="s">
        <v>8640</v>
      </c>
      <c r="E757" s="662" t="s">
        <v>8641</v>
      </c>
      <c r="F757" s="665"/>
      <c r="G757" s="665"/>
      <c r="H757" s="665"/>
      <c r="I757" s="665"/>
      <c r="J757" s="665">
        <v>1</v>
      </c>
      <c r="K757" s="665">
        <v>3934</v>
      </c>
      <c r="L757" s="665"/>
      <c r="M757" s="665">
        <v>3934</v>
      </c>
      <c r="N757" s="665"/>
      <c r="O757" s="665"/>
      <c r="P757" s="678"/>
      <c r="Q757" s="666"/>
    </row>
    <row r="758" spans="1:17" ht="14.4" customHeight="1" x14ac:dyDescent="0.3">
      <c r="A758" s="661" t="s">
        <v>574</v>
      </c>
      <c r="B758" s="662" t="s">
        <v>8618</v>
      </c>
      <c r="C758" s="662" t="s">
        <v>7663</v>
      </c>
      <c r="D758" s="662" t="s">
        <v>8642</v>
      </c>
      <c r="E758" s="662" t="s">
        <v>8643</v>
      </c>
      <c r="F758" s="665"/>
      <c r="G758" s="665"/>
      <c r="H758" s="665"/>
      <c r="I758" s="665"/>
      <c r="J758" s="665">
        <v>1</v>
      </c>
      <c r="K758" s="665">
        <v>1981</v>
      </c>
      <c r="L758" s="665"/>
      <c r="M758" s="665">
        <v>1981</v>
      </c>
      <c r="N758" s="665"/>
      <c r="O758" s="665"/>
      <c r="P758" s="678"/>
      <c r="Q758" s="666"/>
    </row>
    <row r="759" spans="1:17" ht="14.4" customHeight="1" x14ac:dyDescent="0.3">
      <c r="A759" s="661" t="s">
        <v>574</v>
      </c>
      <c r="B759" s="662" t="s">
        <v>8644</v>
      </c>
      <c r="C759" s="662" t="s">
        <v>7663</v>
      </c>
      <c r="D759" s="662" t="s">
        <v>8238</v>
      </c>
      <c r="E759" s="662" t="s">
        <v>8239</v>
      </c>
      <c r="F759" s="665">
        <v>506</v>
      </c>
      <c r="G759" s="665">
        <v>117392</v>
      </c>
      <c r="H759" s="665">
        <v>1</v>
      </c>
      <c r="I759" s="665">
        <v>232</v>
      </c>
      <c r="J759" s="665">
        <v>675</v>
      </c>
      <c r="K759" s="665">
        <v>157192</v>
      </c>
      <c r="L759" s="665">
        <v>1.3390350279405752</v>
      </c>
      <c r="M759" s="665">
        <v>232.87703703703704</v>
      </c>
      <c r="N759" s="665">
        <v>680</v>
      </c>
      <c r="O759" s="665">
        <v>159800</v>
      </c>
      <c r="P759" s="678">
        <v>1.3612511925855255</v>
      </c>
      <c r="Q759" s="666">
        <v>235</v>
      </c>
    </row>
    <row r="760" spans="1:17" ht="14.4" customHeight="1" x14ac:dyDescent="0.3">
      <c r="A760" s="661" t="s">
        <v>574</v>
      </c>
      <c r="B760" s="662" t="s">
        <v>8644</v>
      </c>
      <c r="C760" s="662" t="s">
        <v>7663</v>
      </c>
      <c r="D760" s="662" t="s">
        <v>8240</v>
      </c>
      <c r="E760" s="662" t="s">
        <v>8241</v>
      </c>
      <c r="F760" s="665">
        <v>493</v>
      </c>
      <c r="G760" s="665">
        <v>57188</v>
      </c>
      <c r="H760" s="665">
        <v>1</v>
      </c>
      <c r="I760" s="665">
        <v>116</v>
      </c>
      <c r="J760" s="665">
        <v>680</v>
      </c>
      <c r="K760" s="665">
        <v>79732</v>
      </c>
      <c r="L760" s="665">
        <v>1.3942085752255717</v>
      </c>
      <c r="M760" s="665">
        <v>117.25294117647059</v>
      </c>
      <c r="N760" s="665">
        <v>663</v>
      </c>
      <c r="O760" s="665">
        <v>78234</v>
      </c>
      <c r="P760" s="678">
        <v>1.368014268727705</v>
      </c>
      <c r="Q760" s="666">
        <v>118</v>
      </c>
    </row>
    <row r="761" spans="1:17" ht="14.4" customHeight="1" x14ac:dyDescent="0.3">
      <c r="A761" s="661" t="s">
        <v>574</v>
      </c>
      <c r="B761" s="662" t="s">
        <v>8644</v>
      </c>
      <c r="C761" s="662" t="s">
        <v>7663</v>
      </c>
      <c r="D761" s="662" t="s">
        <v>8242</v>
      </c>
      <c r="E761" s="662" t="s">
        <v>8243</v>
      </c>
      <c r="F761" s="665">
        <v>294</v>
      </c>
      <c r="G761" s="665">
        <v>263130</v>
      </c>
      <c r="H761" s="665">
        <v>1</v>
      </c>
      <c r="I761" s="665">
        <v>895</v>
      </c>
      <c r="J761" s="665">
        <v>398</v>
      </c>
      <c r="K761" s="665">
        <v>355684</v>
      </c>
      <c r="L761" s="665">
        <v>1.3517424847033785</v>
      </c>
      <c r="M761" s="665">
        <v>893.678391959799</v>
      </c>
      <c r="N761" s="665">
        <v>433</v>
      </c>
      <c r="O761" s="665">
        <v>389700</v>
      </c>
      <c r="P761" s="678">
        <v>1.4810169878007069</v>
      </c>
      <c r="Q761" s="666">
        <v>900</v>
      </c>
    </row>
    <row r="762" spans="1:17" ht="14.4" customHeight="1" x14ac:dyDescent="0.3">
      <c r="A762" s="661" t="s">
        <v>574</v>
      </c>
      <c r="B762" s="662" t="s">
        <v>8644</v>
      </c>
      <c r="C762" s="662" t="s">
        <v>7663</v>
      </c>
      <c r="D762" s="662" t="s">
        <v>8338</v>
      </c>
      <c r="E762" s="662" t="s">
        <v>8339</v>
      </c>
      <c r="F762" s="665">
        <v>6205</v>
      </c>
      <c r="G762" s="665">
        <v>508810</v>
      </c>
      <c r="H762" s="665">
        <v>1</v>
      </c>
      <c r="I762" s="665">
        <v>82</v>
      </c>
      <c r="J762" s="665">
        <v>8191</v>
      </c>
      <c r="K762" s="665">
        <v>680800</v>
      </c>
      <c r="L762" s="665">
        <v>1.3380240168235686</v>
      </c>
      <c r="M762" s="665">
        <v>83.115614699059947</v>
      </c>
      <c r="N762" s="665">
        <v>8277</v>
      </c>
      <c r="O762" s="665">
        <v>703545</v>
      </c>
      <c r="P762" s="678">
        <v>1.3827263615101903</v>
      </c>
      <c r="Q762" s="666">
        <v>85</v>
      </c>
    </row>
    <row r="763" spans="1:17" ht="14.4" customHeight="1" x14ac:dyDescent="0.3">
      <c r="A763" s="661" t="s">
        <v>574</v>
      </c>
      <c r="B763" s="662" t="s">
        <v>8644</v>
      </c>
      <c r="C763" s="662" t="s">
        <v>7663</v>
      </c>
      <c r="D763" s="662" t="s">
        <v>8350</v>
      </c>
      <c r="E763" s="662" t="s">
        <v>8351</v>
      </c>
      <c r="F763" s="665">
        <v>6227</v>
      </c>
      <c r="G763" s="665">
        <v>3262948</v>
      </c>
      <c r="H763" s="665">
        <v>1</v>
      </c>
      <c r="I763" s="665">
        <v>524</v>
      </c>
      <c r="J763" s="665">
        <v>8205</v>
      </c>
      <c r="K763" s="665">
        <v>4288254</v>
      </c>
      <c r="L763" s="665">
        <v>1.314226889303783</v>
      </c>
      <c r="M763" s="665">
        <v>522.6391224862889</v>
      </c>
      <c r="N763" s="665">
        <v>8325</v>
      </c>
      <c r="O763" s="665">
        <v>4387275</v>
      </c>
      <c r="P763" s="678">
        <v>1.3445739864686781</v>
      </c>
      <c r="Q763" s="666">
        <v>527</v>
      </c>
    </row>
    <row r="764" spans="1:17" ht="14.4" customHeight="1" x14ac:dyDescent="0.3">
      <c r="A764" s="661" t="s">
        <v>574</v>
      </c>
      <c r="B764" s="662" t="s">
        <v>8644</v>
      </c>
      <c r="C764" s="662" t="s">
        <v>7663</v>
      </c>
      <c r="D764" s="662" t="s">
        <v>8645</v>
      </c>
      <c r="E764" s="662" t="s">
        <v>8646</v>
      </c>
      <c r="F764" s="665"/>
      <c r="G764" s="665"/>
      <c r="H764" s="665"/>
      <c r="I764" s="665"/>
      <c r="J764" s="665"/>
      <c r="K764" s="665"/>
      <c r="L764" s="665"/>
      <c r="M764" s="665"/>
      <c r="N764" s="665">
        <v>13</v>
      </c>
      <c r="O764" s="665">
        <v>3887</v>
      </c>
      <c r="P764" s="678"/>
      <c r="Q764" s="666">
        <v>299</v>
      </c>
    </row>
    <row r="765" spans="1:17" ht="14.4" customHeight="1" x14ac:dyDescent="0.3">
      <c r="A765" s="661" t="s">
        <v>574</v>
      </c>
      <c r="B765" s="662" t="s">
        <v>8644</v>
      </c>
      <c r="C765" s="662" t="s">
        <v>7663</v>
      </c>
      <c r="D765" s="662" t="s">
        <v>8358</v>
      </c>
      <c r="E765" s="662" t="s">
        <v>8359</v>
      </c>
      <c r="F765" s="665">
        <v>534</v>
      </c>
      <c r="G765" s="665">
        <v>91848</v>
      </c>
      <c r="H765" s="665">
        <v>1</v>
      </c>
      <c r="I765" s="665">
        <v>172</v>
      </c>
      <c r="J765" s="665">
        <v>692</v>
      </c>
      <c r="K765" s="665">
        <v>119780</v>
      </c>
      <c r="L765" s="665">
        <v>1.3041111401445866</v>
      </c>
      <c r="M765" s="665">
        <v>173.09248554913296</v>
      </c>
      <c r="N765" s="665">
        <v>688</v>
      </c>
      <c r="O765" s="665">
        <v>119712</v>
      </c>
      <c r="P765" s="678">
        <v>1.303370786516854</v>
      </c>
      <c r="Q765" s="666">
        <v>174</v>
      </c>
    </row>
    <row r="766" spans="1:17" ht="14.4" customHeight="1" x14ac:dyDescent="0.3">
      <c r="A766" s="661" t="s">
        <v>574</v>
      </c>
      <c r="B766" s="662" t="s">
        <v>8644</v>
      </c>
      <c r="C766" s="662" t="s">
        <v>7663</v>
      </c>
      <c r="D766" s="662" t="s">
        <v>8368</v>
      </c>
      <c r="E766" s="662" t="s">
        <v>8369</v>
      </c>
      <c r="F766" s="665">
        <v>24</v>
      </c>
      <c r="G766" s="665">
        <v>8040</v>
      </c>
      <c r="H766" s="665">
        <v>1</v>
      </c>
      <c r="I766" s="665">
        <v>335</v>
      </c>
      <c r="J766" s="665">
        <v>30</v>
      </c>
      <c r="K766" s="665">
        <v>10142</v>
      </c>
      <c r="L766" s="665">
        <v>1.2614427860696518</v>
      </c>
      <c r="M766" s="665">
        <v>338.06666666666666</v>
      </c>
      <c r="N766" s="665">
        <v>15</v>
      </c>
      <c r="O766" s="665">
        <v>5100</v>
      </c>
      <c r="P766" s="678">
        <v>0.63432835820895528</v>
      </c>
      <c r="Q766" s="666">
        <v>340</v>
      </c>
    </row>
    <row r="767" spans="1:17" ht="14.4" customHeight="1" x14ac:dyDescent="0.3">
      <c r="A767" s="661" t="s">
        <v>574</v>
      </c>
      <c r="B767" s="662" t="s">
        <v>8644</v>
      </c>
      <c r="C767" s="662" t="s">
        <v>7663</v>
      </c>
      <c r="D767" s="662" t="s">
        <v>8372</v>
      </c>
      <c r="E767" s="662" t="s">
        <v>8373</v>
      </c>
      <c r="F767" s="665">
        <v>633</v>
      </c>
      <c r="G767" s="665">
        <v>244971</v>
      </c>
      <c r="H767" s="665">
        <v>1</v>
      </c>
      <c r="I767" s="665">
        <v>387</v>
      </c>
      <c r="J767" s="665">
        <v>881</v>
      </c>
      <c r="K767" s="665">
        <v>340101</v>
      </c>
      <c r="L767" s="665">
        <v>1.3883316800764172</v>
      </c>
      <c r="M767" s="665">
        <v>386.03972758229287</v>
      </c>
      <c r="N767" s="665">
        <v>896</v>
      </c>
      <c r="O767" s="665">
        <v>348544</v>
      </c>
      <c r="P767" s="678">
        <v>1.4227969841328156</v>
      </c>
      <c r="Q767" s="666">
        <v>389</v>
      </c>
    </row>
    <row r="768" spans="1:17" ht="14.4" customHeight="1" x14ac:dyDescent="0.3">
      <c r="A768" s="661" t="s">
        <v>574</v>
      </c>
      <c r="B768" s="662" t="s">
        <v>8644</v>
      </c>
      <c r="C768" s="662" t="s">
        <v>7663</v>
      </c>
      <c r="D768" s="662" t="s">
        <v>8374</v>
      </c>
      <c r="E768" s="662" t="s">
        <v>8375</v>
      </c>
      <c r="F768" s="665">
        <v>330</v>
      </c>
      <c r="G768" s="665">
        <v>283800</v>
      </c>
      <c r="H768" s="665">
        <v>1</v>
      </c>
      <c r="I768" s="665">
        <v>860</v>
      </c>
      <c r="J768" s="665">
        <v>362</v>
      </c>
      <c r="K768" s="665">
        <v>311992</v>
      </c>
      <c r="L768" s="665">
        <v>1.0993375616631431</v>
      </c>
      <c r="M768" s="665">
        <v>861.8563535911602</v>
      </c>
      <c r="N768" s="665">
        <v>252</v>
      </c>
      <c r="O768" s="665">
        <v>217476</v>
      </c>
      <c r="P768" s="678">
        <v>0.76630021141649052</v>
      </c>
      <c r="Q768" s="666">
        <v>863</v>
      </c>
    </row>
    <row r="769" spans="1:17" ht="14.4" customHeight="1" x14ac:dyDescent="0.3">
      <c r="A769" s="661" t="s">
        <v>574</v>
      </c>
      <c r="B769" s="662" t="s">
        <v>8644</v>
      </c>
      <c r="C769" s="662" t="s">
        <v>7663</v>
      </c>
      <c r="D769" s="662" t="s">
        <v>8378</v>
      </c>
      <c r="E769" s="662" t="s">
        <v>8375</v>
      </c>
      <c r="F769" s="665">
        <v>5910</v>
      </c>
      <c r="G769" s="665">
        <v>5573130</v>
      </c>
      <c r="H769" s="665">
        <v>1</v>
      </c>
      <c r="I769" s="665">
        <v>943</v>
      </c>
      <c r="J769" s="665">
        <v>7841</v>
      </c>
      <c r="K769" s="665">
        <v>7362947</v>
      </c>
      <c r="L769" s="665">
        <v>1.3211511305137329</v>
      </c>
      <c r="M769" s="665">
        <v>939.03162861879866</v>
      </c>
      <c r="N769" s="665">
        <v>8061</v>
      </c>
      <c r="O769" s="665">
        <v>7625706</v>
      </c>
      <c r="P769" s="678">
        <v>1.3682986041954881</v>
      </c>
      <c r="Q769" s="666">
        <v>946</v>
      </c>
    </row>
    <row r="770" spans="1:17" ht="14.4" customHeight="1" x14ac:dyDescent="0.3">
      <c r="A770" s="661" t="s">
        <v>574</v>
      </c>
      <c r="B770" s="662" t="s">
        <v>8644</v>
      </c>
      <c r="C770" s="662" t="s">
        <v>7663</v>
      </c>
      <c r="D770" s="662" t="s">
        <v>8390</v>
      </c>
      <c r="E770" s="662" t="s">
        <v>8391</v>
      </c>
      <c r="F770" s="665">
        <v>21</v>
      </c>
      <c r="G770" s="665">
        <v>35259</v>
      </c>
      <c r="H770" s="665">
        <v>1</v>
      </c>
      <c r="I770" s="665">
        <v>1679</v>
      </c>
      <c r="J770" s="665">
        <v>30</v>
      </c>
      <c r="K770" s="665">
        <v>47272</v>
      </c>
      <c r="L770" s="665">
        <v>1.3407073371337814</v>
      </c>
      <c r="M770" s="665">
        <v>1575.7333333333333</v>
      </c>
      <c r="N770" s="665">
        <v>27</v>
      </c>
      <c r="O770" s="665">
        <v>45846</v>
      </c>
      <c r="P770" s="678">
        <v>1.3002637624436315</v>
      </c>
      <c r="Q770" s="666">
        <v>1698</v>
      </c>
    </row>
    <row r="771" spans="1:17" ht="14.4" customHeight="1" x14ac:dyDescent="0.3">
      <c r="A771" s="661" t="s">
        <v>574</v>
      </c>
      <c r="B771" s="662" t="s">
        <v>8644</v>
      </c>
      <c r="C771" s="662" t="s">
        <v>7663</v>
      </c>
      <c r="D771" s="662" t="s">
        <v>8647</v>
      </c>
      <c r="E771" s="662" t="s">
        <v>8648</v>
      </c>
      <c r="F771" s="665">
        <v>4</v>
      </c>
      <c r="G771" s="665">
        <v>2424</v>
      </c>
      <c r="H771" s="665">
        <v>1</v>
      </c>
      <c r="I771" s="665">
        <v>606</v>
      </c>
      <c r="J771" s="665">
        <v>2</v>
      </c>
      <c r="K771" s="665">
        <v>1220</v>
      </c>
      <c r="L771" s="665">
        <v>0.50330033003300334</v>
      </c>
      <c r="M771" s="665">
        <v>610</v>
      </c>
      <c r="N771" s="665">
        <v>4</v>
      </c>
      <c r="O771" s="665">
        <v>2444</v>
      </c>
      <c r="P771" s="678">
        <v>1.0082508250825082</v>
      </c>
      <c r="Q771" s="666">
        <v>611</v>
      </c>
    </row>
    <row r="772" spans="1:17" ht="14.4" customHeight="1" x14ac:dyDescent="0.3">
      <c r="A772" s="661" t="s">
        <v>574</v>
      </c>
      <c r="B772" s="662" t="s">
        <v>8644</v>
      </c>
      <c r="C772" s="662" t="s">
        <v>7663</v>
      </c>
      <c r="D772" s="662" t="s">
        <v>8649</v>
      </c>
      <c r="E772" s="662" t="s">
        <v>8648</v>
      </c>
      <c r="F772" s="665"/>
      <c r="G772" s="665"/>
      <c r="H772" s="665"/>
      <c r="I772" s="665"/>
      <c r="J772" s="665">
        <v>2</v>
      </c>
      <c r="K772" s="665">
        <v>1048</v>
      </c>
      <c r="L772" s="665"/>
      <c r="M772" s="665">
        <v>524</v>
      </c>
      <c r="N772" s="665">
        <v>2</v>
      </c>
      <c r="O772" s="665">
        <v>1050</v>
      </c>
      <c r="P772" s="678"/>
      <c r="Q772" s="666">
        <v>525</v>
      </c>
    </row>
    <row r="773" spans="1:17" ht="14.4" customHeight="1" x14ac:dyDescent="0.3">
      <c r="A773" s="661" t="s">
        <v>3020</v>
      </c>
      <c r="B773" s="662" t="s">
        <v>7662</v>
      </c>
      <c r="C773" s="662" t="s">
        <v>7663</v>
      </c>
      <c r="D773" s="662" t="s">
        <v>7664</v>
      </c>
      <c r="E773" s="662" t="s">
        <v>7665</v>
      </c>
      <c r="F773" s="665"/>
      <c r="G773" s="665"/>
      <c r="H773" s="665"/>
      <c r="I773" s="665"/>
      <c r="J773" s="665"/>
      <c r="K773" s="665"/>
      <c r="L773" s="665"/>
      <c r="M773" s="665"/>
      <c r="N773" s="665">
        <v>1</v>
      </c>
      <c r="O773" s="665">
        <v>35</v>
      </c>
      <c r="P773" s="678"/>
      <c r="Q773" s="666">
        <v>35</v>
      </c>
    </row>
    <row r="774" spans="1:17" ht="14.4" customHeight="1" x14ac:dyDescent="0.3">
      <c r="A774" s="661" t="s">
        <v>3020</v>
      </c>
      <c r="B774" s="662" t="s">
        <v>7662</v>
      </c>
      <c r="C774" s="662" t="s">
        <v>7663</v>
      </c>
      <c r="D774" s="662" t="s">
        <v>7674</v>
      </c>
      <c r="E774" s="662" t="s">
        <v>7675</v>
      </c>
      <c r="F774" s="665">
        <v>1</v>
      </c>
      <c r="G774" s="665">
        <v>980</v>
      </c>
      <c r="H774" s="665">
        <v>1</v>
      </c>
      <c r="I774" s="665">
        <v>980</v>
      </c>
      <c r="J774" s="665">
        <v>15</v>
      </c>
      <c r="K774" s="665">
        <v>12776</v>
      </c>
      <c r="L774" s="665">
        <v>13.036734693877552</v>
      </c>
      <c r="M774" s="665">
        <v>851.73333333333335</v>
      </c>
      <c r="N774" s="665">
        <v>9</v>
      </c>
      <c r="O774" s="665">
        <v>8865</v>
      </c>
      <c r="P774" s="678">
        <v>9.045918367346939</v>
      </c>
      <c r="Q774" s="666">
        <v>985</v>
      </c>
    </row>
    <row r="775" spans="1:17" ht="14.4" customHeight="1" x14ac:dyDescent="0.3">
      <c r="A775" s="661" t="s">
        <v>3020</v>
      </c>
      <c r="B775" s="662" t="s">
        <v>7662</v>
      </c>
      <c r="C775" s="662" t="s">
        <v>7663</v>
      </c>
      <c r="D775" s="662" t="s">
        <v>7692</v>
      </c>
      <c r="E775" s="662" t="s">
        <v>7693</v>
      </c>
      <c r="F775" s="665"/>
      <c r="G775" s="665"/>
      <c r="H775" s="665"/>
      <c r="I775" s="665"/>
      <c r="J775" s="665"/>
      <c r="K775" s="665"/>
      <c r="L775" s="665"/>
      <c r="M775" s="665"/>
      <c r="N775" s="665">
        <v>1</v>
      </c>
      <c r="O775" s="665">
        <v>1912</v>
      </c>
      <c r="P775" s="678"/>
      <c r="Q775" s="666">
        <v>1912</v>
      </c>
    </row>
    <row r="776" spans="1:17" ht="14.4" customHeight="1" x14ac:dyDescent="0.3">
      <c r="A776" s="661" t="s">
        <v>3020</v>
      </c>
      <c r="B776" s="662" t="s">
        <v>7662</v>
      </c>
      <c r="C776" s="662" t="s">
        <v>7663</v>
      </c>
      <c r="D776" s="662" t="s">
        <v>7694</v>
      </c>
      <c r="E776" s="662" t="s">
        <v>7695</v>
      </c>
      <c r="F776" s="665"/>
      <c r="G776" s="665"/>
      <c r="H776" s="665"/>
      <c r="I776" s="665"/>
      <c r="J776" s="665"/>
      <c r="K776" s="665"/>
      <c r="L776" s="665"/>
      <c r="M776" s="665"/>
      <c r="N776" s="665">
        <v>1</v>
      </c>
      <c r="O776" s="665">
        <v>331</v>
      </c>
      <c r="P776" s="678"/>
      <c r="Q776" s="666">
        <v>331</v>
      </c>
    </row>
    <row r="777" spans="1:17" ht="14.4" customHeight="1" x14ac:dyDescent="0.3">
      <c r="A777" s="661" t="s">
        <v>3020</v>
      </c>
      <c r="B777" s="662" t="s">
        <v>7708</v>
      </c>
      <c r="C777" s="662" t="s">
        <v>7663</v>
      </c>
      <c r="D777" s="662" t="s">
        <v>7674</v>
      </c>
      <c r="E777" s="662" t="s">
        <v>7675</v>
      </c>
      <c r="F777" s="665">
        <v>1</v>
      </c>
      <c r="G777" s="665">
        <v>980</v>
      </c>
      <c r="H777" s="665">
        <v>1</v>
      </c>
      <c r="I777" s="665">
        <v>980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3020</v>
      </c>
      <c r="B778" s="662" t="s">
        <v>7708</v>
      </c>
      <c r="C778" s="662" t="s">
        <v>7663</v>
      </c>
      <c r="D778" s="662" t="s">
        <v>7718</v>
      </c>
      <c r="E778" s="662" t="s">
        <v>7719</v>
      </c>
      <c r="F778" s="665">
        <v>1</v>
      </c>
      <c r="G778" s="665">
        <v>116</v>
      </c>
      <c r="H778" s="665">
        <v>1</v>
      </c>
      <c r="I778" s="665">
        <v>116</v>
      </c>
      <c r="J778" s="665"/>
      <c r="K778" s="665"/>
      <c r="L778" s="665"/>
      <c r="M778" s="665"/>
      <c r="N778" s="665"/>
      <c r="O778" s="665"/>
      <c r="P778" s="678"/>
      <c r="Q778" s="666"/>
    </row>
    <row r="779" spans="1:17" ht="14.4" customHeight="1" x14ac:dyDescent="0.3">
      <c r="A779" s="661" t="s">
        <v>3020</v>
      </c>
      <c r="B779" s="662" t="s">
        <v>7708</v>
      </c>
      <c r="C779" s="662" t="s">
        <v>7663</v>
      </c>
      <c r="D779" s="662" t="s">
        <v>7736</v>
      </c>
      <c r="E779" s="662" t="s">
        <v>7737</v>
      </c>
      <c r="F779" s="665"/>
      <c r="G779" s="665"/>
      <c r="H779" s="665"/>
      <c r="I779" s="665"/>
      <c r="J779" s="665">
        <v>1</v>
      </c>
      <c r="K779" s="665">
        <v>348</v>
      </c>
      <c r="L779" s="665"/>
      <c r="M779" s="665">
        <v>348</v>
      </c>
      <c r="N779" s="665">
        <v>1</v>
      </c>
      <c r="O779" s="665">
        <v>349</v>
      </c>
      <c r="P779" s="678"/>
      <c r="Q779" s="666">
        <v>349</v>
      </c>
    </row>
    <row r="780" spans="1:17" ht="14.4" customHeight="1" thickBot="1" x14ac:dyDescent="0.35">
      <c r="A780" s="667" t="s">
        <v>3020</v>
      </c>
      <c r="B780" s="668" t="s">
        <v>7708</v>
      </c>
      <c r="C780" s="668" t="s">
        <v>7663</v>
      </c>
      <c r="D780" s="668" t="s">
        <v>7738</v>
      </c>
      <c r="E780" s="668" t="s">
        <v>7739</v>
      </c>
      <c r="F780" s="671"/>
      <c r="G780" s="671"/>
      <c r="H780" s="671"/>
      <c r="I780" s="671"/>
      <c r="J780" s="671"/>
      <c r="K780" s="671"/>
      <c r="L780" s="671"/>
      <c r="M780" s="671"/>
      <c r="N780" s="671">
        <v>1</v>
      </c>
      <c r="O780" s="671">
        <v>235</v>
      </c>
      <c r="P780" s="679"/>
      <c r="Q780" s="672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3425.7829999999999</v>
      </c>
      <c r="C5" s="114">
        <v>3803.71</v>
      </c>
      <c r="D5" s="114">
        <v>3576.4769999999999</v>
      </c>
      <c r="E5" s="131">
        <v>1.0439881918965679</v>
      </c>
      <c r="F5" s="132">
        <v>408</v>
      </c>
      <c r="G5" s="114">
        <v>466</v>
      </c>
      <c r="H5" s="114">
        <v>426</v>
      </c>
      <c r="I5" s="133">
        <v>1.0441176470588236</v>
      </c>
      <c r="J5" s="123"/>
      <c r="K5" s="123"/>
      <c r="L5" s="7">
        <f>D5-B5</f>
        <v>150.69399999999996</v>
      </c>
      <c r="M5" s="8">
        <f>H5-F5</f>
        <v>18</v>
      </c>
    </row>
    <row r="6" spans="1:13" ht="14.4" hidden="1" customHeight="1" outlineLevel="1" x14ac:dyDescent="0.3">
      <c r="A6" s="119" t="s">
        <v>169</v>
      </c>
      <c r="B6" s="122">
        <v>486.512</v>
      </c>
      <c r="C6" s="113">
        <v>596.70899999999995</v>
      </c>
      <c r="D6" s="113">
        <v>450.14</v>
      </c>
      <c r="E6" s="134">
        <v>0.92523925411911723</v>
      </c>
      <c r="F6" s="135">
        <v>53</v>
      </c>
      <c r="G6" s="113">
        <v>79</v>
      </c>
      <c r="H6" s="113">
        <v>54</v>
      </c>
      <c r="I6" s="136">
        <v>1.0188679245283019</v>
      </c>
      <c r="J6" s="123"/>
      <c r="K6" s="123"/>
      <c r="L6" s="5">
        <f t="shared" ref="L6:L11" si="0">D6-B6</f>
        <v>-36.372000000000014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170</v>
      </c>
      <c r="B7" s="122">
        <v>1010.765</v>
      </c>
      <c r="C7" s="113">
        <v>1151.423</v>
      </c>
      <c r="D7" s="113">
        <v>1198.654</v>
      </c>
      <c r="E7" s="134">
        <v>1.1858879165780374</v>
      </c>
      <c r="F7" s="135">
        <v>119</v>
      </c>
      <c r="G7" s="113">
        <v>130</v>
      </c>
      <c r="H7" s="113">
        <v>148</v>
      </c>
      <c r="I7" s="136">
        <v>1.2436974789915967</v>
      </c>
      <c r="J7" s="123"/>
      <c r="K7" s="123"/>
      <c r="L7" s="5">
        <f t="shared" si="0"/>
        <v>187.88900000000001</v>
      </c>
      <c r="M7" s="6">
        <f t="shared" si="1"/>
        <v>29</v>
      </c>
    </row>
    <row r="8" spans="1:13" ht="14.4" hidden="1" customHeight="1" outlineLevel="1" x14ac:dyDescent="0.3">
      <c r="A8" s="119" t="s">
        <v>171</v>
      </c>
      <c r="B8" s="122">
        <v>118.596</v>
      </c>
      <c r="C8" s="113">
        <v>94.921999999999997</v>
      </c>
      <c r="D8" s="113">
        <v>182.37799999999999</v>
      </c>
      <c r="E8" s="134">
        <v>1.5378090323451041</v>
      </c>
      <c r="F8" s="135">
        <v>17</v>
      </c>
      <c r="G8" s="113">
        <v>19</v>
      </c>
      <c r="H8" s="113">
        <v>21</v>
      </c>
      <c r="I8" s="136">
        <v>1.2352941176470589</v>
      </c>
      <c r="J8" s="123"/>
      <c r="K8" s="123"/>
      <c r="L8" s="5">
        <f t="shared" si="0"/>
        <v>63.781999999999982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576</v>
      </c>
      <c r="F9" s="135">
        <v>0</v>
      </c>
      <c r="G9" s="113">
        <v>0</v>
      </c>
      <c r="H9" s="113">
        <v>0</v>
      </c>
      <c r="I9" s="136" t="s">
        <v>576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471.05399999999997</v>
      </c>
      <c r="C10" s="113">
        <v>543.13400000000001</v>
      </c>
      <c r="D10" s="113">
        <v>710.79100000000005</v>
      </c>
      <c r="E10" s="134">
        <v>1.5089374042041892</v>
      </c>
      <c r="F10" s="135">
        <v>54</v>
      </c>
      <c r="G10" s="113">
        <v>71</v>
      </c>
      <c r="H10" s="113">
        <v>87</v>
      </c>
      <c r="I10" s="136">
        <v>1.6111111111111112</v>
      </c>
      <c r="J10" s="123"/>
      <c r="K10" s="123"/>
      <c r="L10" s="5">
        <f t="shared" si="0"/>
        <v>239.73700000000008</v>
      </c>
      <c r="M10" s="6">
        <f t="shared" si="1"/>
        <v>33</v>
      </c>
    </row>
    <row r="11" spans="1:13" ht="14.4" hidden="1" customHeight="1" outlineLevel="1" x14ac:dyDescent="0.3">
      <c r="A11" s="119" t="s">
        <v>174</v>
      </c>
      <c r="B11" s="122">
        <v>229.649</v>
      </c>
      <c r="C11" s="113">
        <v>164.83199999999999</v>
      </c>
      <c r="D11" s="113">
        <v>219.77500000000001</v>
      </c>
      <c r="E11" s="134">
        <v>0.95700394950554979</v>
      </c>
      <c r="F11" s="135">
        <v>23</v>
      </c>
      <c r="G11" s="113">
        <v>25</v>
      </c>
      <c r="H11" s="113">
        <v>25</v>
      </c>
      <c r="I11" s="136">
        <v>1.0869565217391304</v>
      </c>
      <c r="J11" s="123"/>
      <c r="K11" s="123"/>
      <c r="L11" s="5">
        <f t="shared" si="0"/>
        <v>-9.8739999999999952</v>
      </c>
      <c r="M11" s="6">
        <f t="shared" si="1"/>
        <v>2</v>
      </c>
    </row>
    <row r="12" spans="1:13" ht="14.4" hidden="1" customHeight="1" outlineLevel="1" thickBot="1" x14ac:dyDescent="0.35">
      <c r="A12" s="244" t="s">
        <v>212</v>
      </c>
      <c r="B12" s="245">
        <v>9.8040000000000003</v>
      </c>
      <c r="C12" s="246">
        <v>21.582999999999998</v>
      </c>
      <c r="D12" s="246">
        <v>32.976999999999997</v>
      </c>
      <c r="E12" s="247"/>
      <c r="F12" s="248">
        <v>1</v>
      </c>
      <c r="G12" s="246">
        <v>5</v>
      </c>
      <c r="H12" s="246">
        <v>3</v>
      </c>
      <c r="I12" s="249"/>
      <c r="J12" s="123"/>
      <c r="K12" s="123"/>
      <c r="L12" s="250">
        <f>D12-B12</f>
        <v>23.172999999999995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5752.1630000000014</v>
      </c>
      <c r="C13" s="116">
        <f>SUM(C5:C12)</f>
        <v>6376.3129999999992</v>
      </c>
      <c r="D13" s="116">
        <f>SUM(D5:D12)</f>
        <v>6371.1919999999991</v>
      </c>
      <c r="E13" s="137">
        <f>IF(OR(D13=0,B13=0),0,D13/B13)</f>
        <v>1.1076167347830717</v>
      </c>
      <c r="F13" s="138">
        <f>SUM(F5:F12)</f>
        <v>675</v>
      </c>
      <c r="G13" s="116">
        <f>SUM(G5:G12)</f>
        <v>795</v>
      </c>
      <c r="H13" s="116">
        <f>SUM(H5:H12)</f>
        <v>764</v>
      </c>
      <c r="I13" s="139">
        <f>IF(OR(H13=0,F13=0),0,H13/F13)</f>
        <v>1.1318518518518519</v>
      </c>
      <c r="J13" s="123"/>
      <c r="K13" s="123"/>
      <c r="L13" s="129">
        <f>D13-B13</f>
        <v>619.02899999999772</v>
      </c>
      <c r="M13" s="140">
        <f t="shared" si="1"/>
        <v>89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3272.5459999999998</v>
      </c>
      <c r="C18" s="114">
        <v>3716.9369999999999</v>
      </c>
      <c r="D18" s="114">
        <v>3515.91</v>
      </c>
      <c r="E18" s="131">
        <v>1.0743653412358452</v>
      </c>
      <c r="F18" s="121">
        <v>395</v>
      </c>
      <c r="G18" s="114">
        <v>457</v>
      </c>
      <c r="H18" s="114">
        <v>418</v>
      </c>
      <c r="I18" s="133">
        <v>1.0582278481012659</v>
      </c>
      <c r="J18" s="572">
        <v>0.91871999999999998</v>
      </c>
      <c r="K18" s="573"/>
      <c r="L18" s="147">
        <f>D18-B18</f>
        <v>243.36400000000003</v>
      </c>
      <c r="M18" s="148">
        <f>H18-F18</f>
        <v>23</v>
      </c>
    </row>
    <row r="19" spans="1:13" ht="14.4" hidden="1" customHeight="1" outlineLevel="1" x14ac:dyDescent="0.3">
      <c r="A19" s="119" t="s">
        <v>169</v>
      </c>
      <c r="B19" s="122">
        <v>483.57499999999999</v>
      </c>
      <c r="C19" s="113">
        <v>589.24</v>
      </c>
      <c r="D19" s="113">
        <v>447.20299999999997</v>
      </c>
      <c r="E19" s="134">
        <v>0.92478519361009148</v>
      </c>
      <c r="F19" s="122">
        <v>52</v>
      </c>
      <c r="G19" s="113">
        <v>77</v>
      </c>
      <c r="H19" s="113">
        <v>53</v>
      </c>
      <c r="I19" s="136">
        <v>1.0192307692307692</v>
      </c>
      <c r="J19" s="572">
        <v>0.99456</v>
      </c>
      <c r="K19" s="573"/>
      <c r="L19" s="149">
        <f t="shared" ref="L19:L26" si="2">D19-B19</f>
        <v>-36.372000000000014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170</v>
      </c>
      <c r="B20" s="122">
        <v>991.41399999999999</v>
      </c>
      <c r="C20" s="113">
        <v>1115.289</v>
      </c>
      <c r="D20" s="113">
        <v>1178.5039999999999</v>
      </c>
      <c r="E20" s="134">
        <v>1.1887102663468541</v>
      </c>
      <c r="F20" s="122">
        <v>117</v>
      </c>
      <c r="G20" s="113">
        <v>127</v>
      </c>
      <c r="H20" s="113">
        <v>146</v>
      </c>
      <c r="I20" s="136">
        <v>1.2478632478632479</v>
      </c>
      <c r="J20" s="572">
        <v>0.96671999999999991</v>
      </c>
      <c r="K20" s="573"/>
      <c r="L20" s="149">
        <f t="shared" si="2"/>
        <v>187.08999999999992</v>
      </c>
      <c r="M20" s="150">
        <f t="shared" si="3"/>
        <v>29</v>
      </c>
    </row>
    <row r="21" spans="1:13" ht="14.4" hidden="1" customHeight="1" outlineLevel="1" x14ac:dyDescent="0.3">
      <c r="A21" s="119" t="s">
        <v>171</v>
      </c>
      <c r="B21" s="122">
        <v>112.289</v>
      </c>
      <c r="C21" s="113">
        <v>92.171000000000006</v>
      </c>
      <c r="D21" s="113">
        <v>182.37799999999999</v>
      </c>
      <c r="E21" s="134">
        <v>1.6241840251493911</v>
      </c>
      <c r="F21" s="122">
        <v>15</v>
      </c>
      <c r="G21" s="113">
        <v>17</v>
      </c>
      <c r="H21" s="113">
        <v>21</v>
      </c>
      <c r="I21" s="136">
        <v>1.4</v>
      </c>
      <c r="J21" s="572">
        <v>1.11744</v>
      </c>
      <c r="K21" s="573"/>
      <c r="L21" s="149">
        <f t="shared" si="2"/>
        <v>70.088999999999984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576</v>
      </c>
      <c r="F22" s="122">
        <v>0</v>
      </c>
      <c r="G22" s="113">
        <v>0</v>
      </c>
      <c r="H22" s="113">
        <v>0</v>
      </c>
      <c r="I22" s="136" t="s">
        <v>576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453.85300000000001</v>
      </c>
      <c r="C23" s="113">
        <v>522.57500000000005</v>
      </c>
      <c r="D23" s="113">
        <v>710.79100000000005</v>
      </c>
      <c r="E23" s="134">
        <v>1.5661260364038578</v>
      </c>
      <c r="F23" s="122">
        <v>53</v>
      </c>
      <c r="G23" s="113">
        <v>69</v>
      </c>
      <c r="H23" s="113">
        <v>87</v>
      </c>
      <c r="I23" s="136">
        <v>1.6415094339622642</v>
      </c>
      <c r="J23" s="572">
        <v>0.98495999999999995</v>
      </c>
      <c r="K23" s="573"/>
      <c r="L23" s="149">
        <f t="shared" si="2"/>
        <v>256.93800000000005</v>
      </c>
      <c r="M23" s="150">
        <f t="shared" si="3"/>
        <v>34</v>
      </c>
    </row>
    <row r="24" spans="1:13" ht="14.4" hidden="1" customHeight="1" outlineLevel="1" x14ac:dyDescent="0.3">
      <c r="A24" s="119" t="s">
        <v>174</v>
      </c>
      <c r="B24" s="122">
        <v>229.649</v>
      </c>
      <c r="C24" s="113">
        <v>164.83199999999999</v>
      </c>
      <c r="D24" s="113">
        <v>185.37299999999999</v>
      </c>
      <c r="E24" s="134">
        <v>0.80720142478303847</v>
      </c>
      <c r="F24" s="122">
        <v>23</v>
      </c>
      <c r="G24" s="113">
        <v>25</v>
      </c>
      <c r="H24" s="113">
        <v>23</v>
      </c>
      <c r="I24" s="136">
        <v>1</v>
      </c>
      <c r="J24" s="572">
        <v>1.0147199999999998</v>
      </c>
      <c r="K24" s="573"/>
      <c r="L24" s="149">
        <f t="shared" si="2"/>
        <v>-44.27600000000001</v>
      </c>
      <c r="M24" s="150">
        <f t="shared" si="3"/>
        <v>0</v>
      </c>
    </row>
    <row r="25" spans="1:13" ht="14.4" hidden="1" customHeight="1" outlineLevel="1" thickBot="1" x14ac:dyDescent="0.35">
      <c r="A25" s="244" t="s">
        <v>212</v>
      </c>
      <c r="B25" s="245">
        <v>9.8040000000000003</v>
      </c>
      <c r="C25" s="246">
        <v>21.582999999999998</v>
      </c>
      <c r="D25" s="246">
        <v>32.976999999999997</v>
      </c>
      <c r="E25" s="247"/>
      <c r="F25" s="245">
        <v>1</v>
      </c>
      <c r="G25" s="246">
        <v>5</v>
      </c>
      <c r="H25" s="246">
        <v>3</v>
      </c>
      <c r="I25" s="249"/>
      <c r="J25" s="364"/>
      <c r="K25" s="365"/>
      <c r="L25" s="252">
        <f>D25-B25</f>
        <v>23.172999999999995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5553.13</v>
      </c>
      <c r="C26" s="153">
        <f>SUM(C18:C25)</f>
        <v>6222.6269999999995</v>
      </c>
      <c r="D26" s="153">
        <f>SUM(D18:D25)</f>
        <v>6253.1359999999995</v>
      </c>
      <c r="E26" s="154">
        <f>IF(OR(D26=0,B26=0),0,D26/B26)</f>
        <v>1.1260561161002893</v>
      </c>
      <c r="F26" s="152">
        <f>SUM(F18:F25)</f>
        <v>656</v>
      </c>
      <c r="G26" s="153">
        <f>SUM(G18:G25)</f>
        <v>777</v>
      </c>
      <c r="H26" s="153">
        <f>SUM(H18:H25)</f>
        <v>751</v>
      </c>
      <c r="I26" s="155">
        <f>IF(OR(H26=0,F26=0),0,H26/F26)</f>
        <v>1.1448170731707317</v>
      </c>
      <c r="J26" s="123"/>
      <c r="K26" s="123"/>
      <c r="L26" s="145">
        <f t="shared" si="2"/>
        <v>700.0059999999994</v>
      </c>
      <c r="M26" s="156">
        <f t="shared" si="3"/>
        <v>95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153.23699999999999</v>
      </c>
      <c r="C31" s="114">
        <v>86.772999999999996</v>
      </c>
      <c r="D31" s="114">
        <v>60.567</v>
      </c>
      <c r="E31" s="131">
        <v>0.69799361552556671</v>
      </c>
      <c r="F31" s="132">
        <v>13</v>
      </c>
      <c r="G31" s="114">
        <v>9</v>
      </c>
      <c r="H31" s="114">
        <v>8</v>
      </c>
      <c r="I31" s="133">
        <v>0.88888888888888884</v>
      </c>
      <c r="J31" s="158"/>
      <c r="K31" s="158"/>
      <c r="L31" s="147">
        <f t="shared" ref="L31:L39" si="4">D31-B31</f>
        <v>-92.669999999999987</v>
      </c>
      <c r="M31" s="148">
        <f t="shared" ref="M31:M39" si="5">H31-F31</f>
        <v>-5</v>
      </c>
    </row>
    <row r="32" spans="1:13" ht="14.4" hidden="1" customHeight="1" outlineLevel="1" x14ac:dyDescent="0.3">
      <c r="A32" s="119" t="s">
        <v>169</v>
      </c>
      <c r="B32" s="122">
        <v>2.9369999999999998</v>
      </c>
      <c r="C32" s="113">
        <v>7.4690000000000003</v>
      </c>
      <c r="D32" s="113">
        <v>2.9369999999999998</v>
      </c>
      <c r="E32" s="134">
        <v>0.3932253313696612</v>
      </c>
      <c r="F32" s="135">
        <v>1</v>
      </c>
      <c r="G32" s="113">
        <v>2</v>
      </c>
      <c r="H32" s="113">
        <v>1</v>
      </c>
      <c r="I32" s="136">
        <v>0.5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19.350999999999999</v>
      </c>
      <c r="C33" s="113">
        <v>36.134</v>
      </c>
      <c r="D33" s="113">
        <v>20.149999999999999</v>
      </c>
      <c r="E33" s="134">
        <v>0.55764653788675478</v>
      </c>
      <c r="F33" s="135">
        <v>2</v>
      </c>
      <c r="G33" s="113">
        <v>3</v>
      </c>
      <c r="H33" s="113">
        <v>2</v>
      </c>
      <c r="I33" s="136">
        <v>0.66666666666666663</v>
      </c>
      <c r="J33" s="158"/>
      <c r="K33" s="158"/>
      <c r="L33" s="149">
        <f t="shared" si="4"/>
        <v>0.79899999999999949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6.3070000000000004</v>
      </c>
      <c r="C34" s="113">
        <v>2.7509999999999999</v>
      </c>
      <c r="D34" s="113">
        <v>0</v>
      </c>
      <c r="E34" s="134" t="s">
        <v>576</v>
      </c>
      <c r="F34" s="135">
        <v>2</v>
      </c>
      <c r="G34" s="113">
        <v>2</v>
      </c>
      <c r="H34" s="113">
        <v>0</v>
      </c>
      <c r="I34" s="136" t="s">
        <v>576</v>
      </c>
      <c r="J34" s="158"/>
      <c r="K34" s="158"/>
      <c r="L34" s="149">
        <f t="shared" si="4"/>
        <v>-6.3070000000000004</v>
      </c>
      <c r="M34" s="150">
        <f t="shared" si="5"/>
        <v>-2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576</v>
      </c>
      <c r="F35" s="135">
        <v>0</v>
      </c>
      <c r="G35" s="113">
        <v>0</v>
      </c>
      <c r="H35" s="113">
        <v>0</v>
      </c>
      <c r="I35" s="136" t="s">
        <v>576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17.201000000000001</v>
      </c>
      <c r="C36" s="113">
        <v>20.559000000000001</v>
      </c>
      <c r="D36" s="113">
        <v>0</v>
      </c>
      <c r="E36" s="134" t="s">
        <v>576</v>
      </c>
      <c r="F36" s="135">
        <v>1</v>
      </c>
      <c r="G36" s="113">
        <v>2</v>
      </c>
      <c r="H36" s="113">
        <v>0</v>
      </c>
      <c r="I36" s="136" t="s">
        <v>576</v>
      </c>
      <c r="J36" s="158"/>
      <c r="K36" s="158"/>
      <c r="L36" s="149">
        <f t="shared" si="4"/>
        <v>-17.201000000000001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34.402000000000001</v>
      </c>
      <c r="E37" s="134" t="s">
        <v>576</v>
      </c>
      <c r="F37" s="135">
        <v>0</v>
      </c>
      <c r="G37" s="113">
        <v>0</v>
      </c>
      <c r="H37" s="113">
        <v>2</v>
      </c>
      <c r="I37" s="136" t="s">
        <v>576</v>
      </c>
      <c r="J37" s="158"/>
      <c r="K37" s="158"/>
      <c r="L37" s="149">
        <f t="shared" si="4"/>
        <v>34.402000000000001</v>
      </c>
      <c r="M37" s="150">
        <f t="shared" si="5"/>
        <v>2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576</v>
      </c>
      <c r="F38" s="248">
        <v>0</v>
      </c>
      <c r="G38" s="246">
        <v>0</v>
      </c>
      <c r="H38" s="246">
        <v>0</v>
      </c>
      <c r="I38" s="249" t="s">
        <v>576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199.03299999999999</v>
      </c>
      <c r="C39" s="166">
        <f>SUM(C31:C38)</f>
        <v>153.68599999999998</v>
      </c>
      <c r="D39" s="166">
        <f>SUM(D31:D38)</f>
        <v>118.056</v>
      </c>
      <c r="E39" s="167">
        <f>IF(OR(D39=0,B39=0),0,D39/B39)</f>
        <v>0.59314786995121416</v>
      </c>
      <c r="F39" s="168">
        <f>SUM(F31:F38)</f>
        <v>19</v>
      </c>
      <c r="G39" s="166">
        <f>SUM(G31:G38)</f>
        <v>18</v>
      </c>
      <c r="H39" s="166">
        <f>SUM(H31:H38)</f>
        <v>13</v>
      </c>
      <c r="I39" s="169">
        <f>IF(OR(H39=0,F39=0),0,H39/F39)</f>
        <v>0.68421052631578949</v>
      </c>
      <c r="J39" s="158"/>
      <c r="K39" s="158"/>
      <c r="L39" s="163">
        <f t="shared" si="4"/>
        <v>-80.97699999999999</v>
      </c>
      <c r="M39" s="170">
        <f t="shared" si="5"/>
        <v>-6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1914.97</v>
      </c>
      <c r="C35" s="204">
        <v>1858</v>
      </c>
      <c r="D35" s="87">
        <f t="shared" si="0"/>
        <v>-56.970000000000027</v>
      </c>
      <c r="E35" s="88">
        <f t="shared" si="1"/>
        <v>0.9702501866869977</v>
      </c>
      <c r="F35" s="89">
        <v>195.41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2592.6</v>
      </c>
      <c r="C36" s="204">
        <v>2511</v>
      </c>
      <c r="D36" s="87">
        <f t="shared" si="0"/>
        <v>-81.599999999999909</v>
      </c>
      <c r="E36" s="88">
        <f t="shared" si="1"/>
        <v>0.96852580421198797</v>
      </c>
      <c r="F36" s="89">
        <v>259.44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3505.51</v>
      </c>
      <c r="C37" s="204">
        <v>3380</v>
      </c>
      <c r="D37" s="87">
        <f t="shared" si="0"/>
        <v>-125.51000000000022</v>
      </c>
      <c r="E37" s="88">
        <f t="shared" si="1"/>
        <v>0.96419636515086249</v>
      </c>
      <c r="F37" s="89">
        <v>387.34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4662.22</v>
      </c>
      <c r="C38" s="204">
        <v>4478</v>
      </c>
      <c r="D38" s="87">
        <f t="shared" si="0"/>
        <v>-184.22000000000025</v>
      </c>
      <c r="E38" s="88">
        <f t="shared" si="1"/>
        <v>0.96048663512232368</v>
      </c>
      <c r="F38" s="89">
        <v>581.12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5367.78</v>
      </c>
      <c r="C39" s="204">
        <v>5284</v>
      </c>
      <c r="D39" s="87">
        <f t="shared" si="0"/>
        <v>-83.779999999999745</v>
      </c>
      <c r="E39" s="88">
        <f t="shared" si="1"/>
        <v>0.98439205779670558</v>
      </c>
      <c r="F39" s="89">
        <v>768.84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5862.48</v>
      </c>
      <c r="C40" s="204">
        <v>5710</v>
      </c>
      <c r="D40" s="87">
        <f t="shared" si="0"/>
        <v>-152.47999999999956</v>
      </c>
      <c r="E40" s="88">
        <f t="shared" si="1"/>
        <v>0.97399052960521837</v>
      </c>
      <c r="F40" s="89">
        <v>789.58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6783.51</v>
      </c>
      <c r="C41" s="204">
        <v>6597</v>
      </c>
      <c r="D41" s="87">
        <f t="shared" si="0"/>
        <v>-186.51000000000022</v>
      </c>
      <c r="E41" s="88">
        <f t="shared" si="1"/>
        <v>0.97250538438065248</v>
      </c>
      <c r="F41" s="89">
        <v>896.11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7526.33</v>
      </c>
      <c r="C42" s="204">
        <v>7334</v>
      </c>
      <c r="D42" s="87">
        <f t="shared" si="0"/>
        <v>-192.32999999999993</v>
      </c>
      <c r="E42" s="88">
        <f t="shared" si="1"/>
        <v>0.97444571258501822</v>
      </c>
      <c r="F42" s="89">
        <v>1010.41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8411.9599999999991</v>
      </c>
      <c r="C43" s="204">
        <v>8152</v>
      </c>
      <c r="D43" s="87">
        <f t="shared" si="0"/>
        <v>-259.95999999999913</v>
      </c>
      <c r="E43" s="88">
        <f t="shared" si="1"/>
        <v>0.9690963818182684</v>
      </c>
      <c r="F43" s="89">
        <v>1108.71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9237.7999999999993</v>
      </c>
      <c r="C44" s="204">
        <v>8952</v>
      </c>
      <c r="D44" s="87">
        <f t="shared" si="0"/>
        <v>-285.79999999999927</v>
      </c>
      <c r="E44" s="88">
        <f t="shared" si="1"/>
        <v>0.96906189785446761</v>
      </c>
      <c r="F44" s="89">
        <v>1229.07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8814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5" t="s">
        <v>8651</v>
      </c>
      <c r="B5" s="876"/>
      <c r="C5" s="877"/>
      <c r="D5" s="878"/>
      <c r="E5" s="879">
        <v>1</v>
      </c>
      <c r="F5" s="880">
        <v>86.36</v>
      </c>
      <c r="G5" s="881">
        <v>122</v>
      </c>
      <c r="H5" s="882"/>
      <c r="I5" s="883"/>
      <c r="J5" s="884"/>
      <c r="K5" s="885">
        <v>81.209999999999994</v>
      </c>
      <c r="L5" s="882">
        <v>41</v>
      </c>
      <c r="M5" s="882">
        <v>371</v>
      </c>
      <c r="N5" s="886">
        <v>123.72</v>
      </c>
      <c r="O5" s="882" t="s">
        <v>8652</v>
      </c>
      <c r="P5" s="887" t="s">
        <v>8653</v>
      </c>
      <c r="Q5" s="888">
        <f>H5-B5</f>
        <v>0</v>
      </c>
      <c r="R5" s="888">
        <f>I5-C5</f>
        <v>0</v>
      </c>
      <c r="S5" s="876" t="str">
        <f>IF(H5=0,"",H5*N5)</f>
        <v/>
      </c>
      <c r="T5" s="876" t="str">
        <f>IF(H5=0,"",H5*J5)</f>
        <v/>
      </c>
      <c r="U5" s="876" t="str">
        <f>IF(H5=0,"",T5-S5)</f>
        <v/>
      </c>
      <c r="V5" s="889" t="str">
        <f>IF(H5=0,"",T5/S5)</f>
        <v/>
      </c>
      <c r="W5" s="890"/>
    </row>
    <row r="6" spans="1:23" ht="14.4" customHeight="1" x14ac:dyDescent="0.3">
      <c r="A6" s="906" t="s">
        <v>8654</v>
      </c>
      <c r="B6" s="826">
        <v>3</v>
      </c>
      <c r="C6" s="827">
        <v>166.27</v>
      </c>
      <c r="D6" s="828">
        <v>70</v>
      </c>
      <c r="E6" s="854"/>
      <c r="F6" s="820"/>
      <c r="G6" s="821"/>
      <c r="H6" s="819"/>
      <c r="I6" s="820"/>
      <c r="J6" s="821"/>
      <c r="K6" s="822">
        <v>52.63</v>
      </c>
      <c r="L6" s="819">
        <v>25</v>
      </c>
      <c r="M6" s="819">
        <v>224</v>
      </c>
      <c r="N6" s="823">
        <v>74.8</v>
      </c>
      <c r="O6" s="819" t="s">
        <v>8652</v>
      </c>
      <c r="P6" s="852" t="s">
        <v>8655</v>
      </c>
      <c r="Q6" s="824">
        <f t="shared" ref="Q6:R69" si="0">H6-B6</f>
        <v>-3</v>
      </c>
      <c r="R6" s="824">
        <f t="shared" si="0"/>
        <v>-166.27</v>
      </c>
      <c r="S6" s="849" t="str">
        <f t="shared" ref="S6:S69" si="1">IF(H6=0,"",H6*N6)</f>
        <v/>
      </c>
      <c r="T6" s="849" t="str">
        <f t="shared" ref="T6:T69" si="2">IF(H6=0,"",H6*J6)</f>
        <v/>
      </c>
      <c r="U6" s="849" t="str">
        <f t="shared" ref="U6:U69" si="3">IF(H6=0,"",T6-S6)</f>
        <v/>
      </c>
      <c r="V6" s="853" t="str">
        <f t="shared" ref="V6:V69" si="4">IF(H6=0,"",T6/S6)</f>
        <v/>
      </c>
      <c r="W6" s="825"/>
    </row>
    <row r="7" spans="1:23" ht="14.4" customHeight="1" x14ac:dyDescent="0.3">
      <c r="A7" s="906" t="s">
        <v>8656</v>
      </c>
      <c r="B7" s="826">
        <v>8</v>
      </c>
      <c r="C7" s="827">
        <v>293.20999999999998</v>
      </c>
      <c r="D7" s="828">
        <v>43.5</v>
      </c>
      <c r="E7" s="854">
        <v>4</v>
      </c>
      <c r="F7" s="820">
        <v>134.85</v>
      </c>
      <c r="G7" s="821">
        <v>45.8</v>
      </c>
      <c r="H7" s="819">
        <v>5</v>
      </c>
      <c r="I7" s="820">
        <v>166.49</v>
      </c>
      <c r="J7" s="821">
        <v>31.2</v>
      </c>
      <c r="K7" s="822">
        <v>33.15</v>
      </c>
      <c r="L7" s="819">
        <v>15</v>
      </c>
      <c r="M7" s="819">
        <v>135</v>
      </c>
      <c r="N7" s="823">
        <v>45.08</v>
      </c>
      <c r="O7" s="819" t="s">
        <v>8652</v>
      </c>
      <c r="P7" s="852" t="s">
        <v>8657</v>
      </c>
      <c r="Q7" s="824">
        <f t="shared" si="0"/>
        <v>-3</v>
      </c>
      <c r="R7" s="824">
        <f t="shared" si="0"/>
        <v>-126.71999999999997</v>
      </c>
      <c r="S7" s="849">
        <f t="shared" si="1"/>
        <v>225.39999999999998</v>
      </c>
      <c r="T7" s="849">
        <f t="shared" si="2"/>
        <v>156</v>
      </c>
      <c r="U7" s="849">
        <f t="shared" si="3"/>
        <v>-69.399999999999977</v>
      </c>
      <c r="V7" s="853">
        <f t="shared" si="4"/>
        <v>0.69210292812777297</v>
      </c>
      <c r="W7" s="825"/>
    </row>
    <row r="8" spans="1:23" ht="14.4" customHeight="1" x14ac:dyDescent="0.3">
      <c r="A8" s="907" t="s">
        <v>8658</v>
      </c>
      <c r="B8" s="855"/>
      <c r="C8" s="856"/>
      <c r="D8" s="857"/>
      <c r="E8" s="858">
        <v>1</v>
      </c>
      <c r="F8" s="829">
        <v>20.05</v>
      </c>
      <c r="G8" s="830">
        <v>17</v>
      </c>
      <c r="H8" s="831"/>
      <c r="I8" s="832"/>
      <c r="J8" s="833"/>
      <c r="K8" s="834">
        <v>20.05</v>
      </c>
      <c r="L8" s="835">
        <v>10</v>
      </c>
      <c r="M8" s="835">
        <v>90</v>
      </c>
      <c r="N8" s="836">
        <v>29.86</v>
      </c>
      <c r="O8" s="835" t="s">
        <v>8652</v>
      </c>
      <c r="P8" s="859" t="s">
        <v>8659</v>
      </c>
      <c r="Q8" s="837">
        <f t="shared" si="0"/>
        <v>0</v>
      </c>
      <c r="R8" s="837">
        <f t="shared" si="0"/>
        <v>0</v>
      </c>
      <c r="S8" s="855" t="str">
        <f t="shared" si="1"/>
        <v/>
      </c>
      <c r="T8" s="855" t="str">
        <f t="shared" si="2"/>
        <v/>
      </c>
      <c r="U8" s="855" t="str">
        <f t="shared" si="3"/>
        <v/>
      </c>
      <c r="V8" s="860" t="str">
        <f t="shared" si="4"/>
        <v/>
      </c>
      <c r="W8" s="838"/>
    </row>
    <row r="9" spans="1:23" ht="14.4" customHeight="1" x14ac:dyDescent="0.3">
      <c r="A9" s="908" t="s">
        <v>8660</v>
      </c>
      <c r="B9" s="891">
        <v>6</v>
      </c>
      <c r="C9" s="892">
        <v>123.6</v>
      </c>
      <c r="D9" s="861">
        <v>20.2</v>
      </c>
      <c r="E9" s="893">
        <v>6</v>
      </c>
      <c r="F9" s="894">
        <v>133.66</v>
      </c>
      <c r="G9" s="839">
        <v>21.7</v>
      </c>
      <c r="H9" s="895">
        <v>12</v>
      </c>
      <c r="I9" s="896">
        <v>255.36</v>
      </c>
      <c r="J9" s="840">
        <v>18.100000000000001</v>
      </c>
      <c r="K9" s="897">
        <v>20.34</v>
      </c>
      <c r="L9" s="898">
        <v>10</v>
      </c>
      <c r="M9" s="898">
        <v>87</v>
      </c>
      <c r="N9" s="899">
        <v>28.99</v>
      </c>
      <c r="O9" s="898" t="s">
        <v>8652</v>
      </c>
      <c r="P9" s="900" t="s">
        <v>8661</v>
      </c>
      <c r="Q9" s="901">
        <f t="shared" si="0"/>
        <v>6</v>
      </c>
      <c r="R9" s="901">
        <f t="shared" si="0"/>
        <v>131.76000000000002</v>
      </c>
      <c r="S9" s="891">
        <f t="shared" si="1"/>
        <v>347.88</v>
      </c>
      <c r="T9" s="891">
        <f t="shared" si="2"/>
        <v>217.20000000000002</v>
      </c>
      <c r="U9" s="891">
        <f t="shared" si="3"/>
        <v>-130.67999999999998</v>
      </c>
      <c r="V9" s="902">
        <f t="shared" si="4"/>
        <v>0.6243532252500863</v>
      </c>
      <c r="W9" s="841"/>
    </row>
    <row r="10" spans="1:23" ht="14.4" customHeight="1" x14ac:dyDescent="0.3">
      <c r="A10" s="906" t="s">
        <v>8662</v>
      </c>
      <c r="B10" s="849">
        <v>1</v>
      </c>
      <c r="C10" s="850">
        <v>13.21</v>
      </c>
      <c r="D10" s="851">
        <v>12</v>
      </c>
      <c r="E10" s="854">
        <v>1</v>
      </c>
      <c r="F10" s="820">
        <v>12.65</v>
      </c>
      <c r="G10" s="821">
        <v>22</v>
      </c>
      <c r="H10" s="816">
        <v>2</v>
      </c>
      <c r="I10" s="817">
        <v>25.79</v>
      </c>
      <c r="J10" s="818">
        <v>11.5</v>
      </c>
      <c r="K10" s="822">
        <v>12.65</v>
      </c>
      <c r="L10" s="819">
        <v>7</v>
      </c>
      <c r="M10" s="819">
        <v>61</v>
      </c>
      <c r="N10" s="823">
        <v>20.38</v>
      </c>
      <c r="O10" s="819" t="s">
        <v>8652</v>
      </c>
      <c r="P10" s="852" t="s">
        <v>8663</v>
      </c>
      <c r="Q10" s="824">
        <f t="shared" si="0"/>
        <v>1</v>
      </c>
      <c r="R10" s="824">
        <f t="shared" si="0"/>
        <v>12.579999999999998</v>
      </c>
      <c r="S10" s="849">
        <f t="shared" si="1"/>
        <v>40.76</v>
      </c>
      <c r="T10" s="849">
        <f t="shared" si="2"/>
        <v>23</v>
      </c>
      <c r="U10" s="849">
        <f t="shared" si="3"/>
        <v>-17.759999999999998</v>
      </c>
      <c r="V10" s="853">
        <f t="shared" si="4"/>
        <v>0.56427870461236507</v>
      </c>
      <c r="W10" s="825"/>
    </row>
    <row r="11" spans="1:23" ht="14.4" customHeight="1" x14ac:dyDescent="0.3">
      <c r="A11" s="906" t="s">
        <v>8664</v>
      </c>
      <c r="B11" s="849"/>
      <c r="C11" s="850"/>
      <c r="D11" s="851"/>
      <c r="E11" s="854">
        <v>1</v>
      </c>
      <c r="F11" s="820">
        <v>4.7300000000000004</v>
      </c>
      <c r="G11" s="821">
        <v>13</v>
      </c>
      <c r="H11" s="816">
        <v>1</v>
      </c>
      <c r="I11" s="817">
        <v>4.13</v>
      </c>
      <c r="J11" s="818">
        <v>10</v>
      </c>
      <c r="K11" s="822">
        <v>4.13</v>
      </c>
      <c r="L11" s="819">
        <v>4</v>
      </c>
      <c r="M11" s="819">
        <v>37</v>
      </c>
      <c r="N11" s="823">
        <v>12.44</v>
      </c>
      <c r="O11" s="819" t="s">
        <v>8652</v>
      </c>
      <c r="P11" s="852" t="s">
        <v>8665</v>
      </c>
      <c r="Q11" s="824">
        <f t="shared" si="0"/>
        <v>1</v>
      </c>
      <c r="R11" s="824">
        <f t="shared" si="0"/>
        <v>4.13</v>
      </c>
      <c r="S11" s="849">
        <f t="shared" si="1"/>
        <v>12.44</v>
      </c>
      <c r="T11" s="849">
        <f t="shared" si="2"/>
        <v>10</v>
      </c>
      <c r="U11" s="849">
        <f t="shared" si="3"/>
        <v>-2.4399999999999995</v>
      </c>
      <c r="V11" s="853">
        <f t="shared" si="4"/>
        <v>0.80385852090032162</v>
      </c>
      <c r="W11" s="825"/>
    </row>
    <row r="12" spans="1:23" ht="14.4" customHeight="1" x14ac:dyDescent="0.3">
      <c r="A12" s="906" t="s">
        <v>8666</v>
      </c>
      <c r="B12" s="826">
        <v>1</v>
      </c>
      <c r="C12" s="827">
        <v>0.41</v>
      </c>
      <c r="D12" s="828">
        <v>5</v>
      </c>
      <c r="E12" s="854"/>
      <c r="F12" s="820"/>
      <c r="G12" s="821"/>
      <c r="H12" s="819"/>
      <c r="I12" s="820"/>
      <c r="J12" s="821"/>
      <c r="K12" s="822">
        <v>0.36</v>
      </c>
      <c r="L12" s="819">
        <v>2</v>
      </c>
      <c r="M12" s="819">
        <v>16</v>
      </c>
      <c r="N12" s="823">
        <v>5.21</v>
      </c>
      <c r="O12" s="819" t="s">
        <v>8652</v>
      </c>
      <c r="P12" s="852" t="s">
        <v>8667</v>
      </c>
      <c r="Q12" s="824">
        <f t="shared" si="0"/>
        <v>-1</v>
      </c>
      <c r="R12" s="824">
        <f t="shared" si="0"/>
        <v>-0.41</v>
      </c>
      <c r="S12" s="849" t="str">
        <f t="shared" si="1"/>
        <v/>
      </c>
      <c r="T12" s="849" t="str">
        <f t="shared" si="2"/>
        <v/>
      </c>
      <c r="U12" s="849" t="str">
        <f t="shared" si="3"/>
        <v/>
      </c>
      <c r="V12" s="853" t="str">
        <f t="shared" si="4"/>
        <v/>
      </c>
      <c r="W12" s="825"/>
    </row>
    <row r="13" spans="1:23" ht="14.4" customHeight="1" x14ac:dyDescent="0.3">
      <c r="A13" s="907" t="s">
        <v>8668</v>
      </c>
      <c r="B13" s="855">
        <v>2</v>
      </c>
      <c r="C13" s="856">
        <v>1.49</v>
      </c>
      <c r="D13" s="857">
        <v>5.5</v>
      </c>
      <c r="E13" s="858"/>
      <c r="F13" s="829"/>
      <c r="G13" s="830"/>
      <c r="H13" s="831">
        <v>3</v>
      </c>
      <c r="I13" s="832">
        <v>2.39</v>
      </c>
      <c r="J13" s="842">
        <v>7.3</v>
      </c>
      <c r="K13" s="834">
        <v>0.73</v>
      </c>
      <c r="L13" s="835">
        <v>2</v>
      </c>
      <c r="M13" s="835">
        <v>21</v>
      </c>
      <c r="N13" s="836">
        <v>7.14</v>
      </c>
      <c r="O13" s="835" t="s">
        <v>8652</v>
      </c>
      <c r="P13" s="859" t="s">
        <v>8669</v>
      </c>
      <c r="Q13" s="837">
        <f t="shared" si="0"/>
        <v>1</v>
      </c>
      <c r="R13" s="837">
        <f t="shared" si="0"/>
        <v>0.90000000000000013</v>
      </c>
      <c r="S13" s="855">
        <f t="shared" si="1"/>
        <v>21.419999999999998</v>
      </c>
      <c r="T13" s="855">
        <f t="shared" si="2"/>
        <v>21.9</v>
      </c>
      <c r="U13" s="855">
        <f t="shared" si="3"/>
        <v>0.48000000000000043</v>
      </c>
      <c r="V13" s="860">
        <f t="shared" si="4"/>
        <v>1.0224089635854341</v>
      </c>
      <c r="W13" s="838">
        <v>6.86</v>
      </c>
    </row>
    <row r="14" spans="1:23" ht="14.4" customHeight="1" x14ac:dyDescent="0.3">
      <c r="A14" s="908" t="s">
        <v>8670</v>
      </c>
      <c r="B14" s="891"/>
      <c r="C14" s="892"/>
      <c r="D14" s="861"/>
      <c r="E14" s="893"/>
      <c r="F14" s="894"/>
      <c r="G14" s="839"/>
      <c r="H14" s="895">
        <v>3</v>
      </c>
      <c r="I14" s="896">
        <v>2.71</v>
      </c>
      <c r="J14" s="843">
        <v>10.3</v>
      </c>
      <c r="K14" s="897">
        <v>0.87</v>
      </c>
      <c r="L14" s="898">
        <v>3</v>
      </c>
      <c r="M14" s="898">
        <v>26</v>
      </c>
      <c r="N14" s="899">
        <v>8.5500000000000007</v>
      </c>
      <c r="O14" s="898" t="s">
        <v>8652</v>
      </c>
      <c r="P14" s="900" t="s">
        <v>8671</v>
      </c>
      <c r="Q14" s="901">
        <f t="shared" si="0"/>
        <v>3</v>
      </c>
      <c r="R14" s="901">
        <f t="shared" si="0"/>
        <v>2.71</v>
      </c>
      <c r="S14" s="891">
        <f t="shared" si="1"/>
        <v>25.650000000000002</v>
      </c>
      <c r="T14" s="891">
        <f t="shared" si="2"/>
        <v>30.900000000000002</v>
      </c>
      <c r="U14" s="891">
        <f t="shared" si="3"/>
        <v>5.25</v>
      </c>
      <c r="V14" s="902">
        <f t="shared" si="4"/>
        <v>1.2046783625730995</v>
      </c>
      <c r="W14" s="841">
        <v>5.9</v>
      </c>
    </row>
    <row r="15" spans="1:23" ht="14.4" customHeight="1" x14ac:dyDescent="0.3">
      <c r="A15" s="906" t="s">
        <v>8672</v>
      </c>
      <c r="B15" s="849"/>
      <c r="C15" s="850"/>
      <c r="D15" s="851"/>
      <c r="E15" s="854">
        <v>1</v>
      </c>
      <c r="F15" s="820">
        <v>1.43</v>
      </c>
      <c r="G15" s="821">
        <v>1</v>
      </c>
      <c r="H15" s="816">
        <v>2</v>
      </c>
      <c r="I15" s="817">
        <v>0.86</v>
      </c>
      <c r="J15" s="818">
        <v>2</v>
      </c>
      <c r="K15" s="822">
        <v>0.42</v>
      </c>
      <c r="L15" s="819">
        <v>1</v>
      </c>
      <c r="M15" s="819">
        <v>7</v>
      </c>
      <c r="N15" s="823">
        <v>2.46</v>
      </c>
      <c r="O15" s="819" t="s">
        <v>8652</v>
      </c>
      <c r="P15" s="852" t="s">
        <v>8673</v>
      </c>
      <c r="Q15" s="824">
        <f t="shared" si="0"/>
        <v>2</v>
      </c>
      <c r="R15" s="824">
        <f t="shared" si="0"/>
        <v>0.86</v>
      </c>
      <c r="S15" s="849">
        <f t="shared" si="1"/>
        <v>4.92</v>
      </c>
      <c r="T15" s="849">
        <f t="shared" si="2"/>
        <v>4</v>
      </c>
      <c r="U15" s="849">
        <f t="shared" si="3"/>
        <v>-0.91999999999999993</v>
      </c>
      <c r="V15" s="853">
        <f t="shared" si="4"/>
        <v>0.81300813008130079</v>
      </c>
      <c r="W15" s="825">
        <v>0.54</v>
      </c>
    </row>
    <row r="16" spans="1:23" ht="14.4" customHeight="1" x14ac:dyDescent="0.3">
      <c r="A16" s="907" t="s">
        <v>8674</v>
      </c>
      <c r="B16" s="855">
        <v>7</v>
      </c>
      <c r="C16" s="856">
        <v>87.16</v>
      </c>
      <c r="D16" s="857">
        <v>14.4</v>
      </c>
      <c r="E16" s="831">
        <v>7</v>
      </c>
      <c r="F16" s="832">
        <v>59.72</v>
      </c>
      <c r="G16" s="833">
        <v>9.4</v>
      </c>
      <c r="H16" s="835">
        <v>2</v>
      </c>
      <c r="I16" s="829">
        <v>28.34</v>
      </c>
      <c r="J16" s="842">
        <v>10</v>
      </c>
      <c r="K16" s="834">
        <v>14.17</v>
      </c>
      <c r="L16" s="835">
        <v>2</v>
      </c>
      <c r="M16" s="835">
        <v>17</v>
      </c>
      <c r="N16" s="836">
        <v>5.65</v>
      </c>
      <c r="O16" s="835" t="s">
        <v>7663</v>
      </c>
      <c r="P16" s="859" t="s">
        <v>8675</v>
      </c>
      <c r="Q16" s="837">
        <f t="shared" si="0"/>
        <v>-5</v>
      </c>
      <c r="R16" s="837">
        <f t="shared" si="0"/>
        <v>-58.819999999999993</v>
      </c>
      <c r="S16" s="855">
        <f t="shared" si="1"/>
        <v>11.3</v>
      </c>
      <c r="T16" s="855">
        <f t="shared" si="2"/>
        <v>20</v>
      </c>
      <c r="U16" s="855">
        <f t="shared" si="3"/>
        <v>8.6999999999999993</v>
      </c>
      <c r="V16" s="860">
        <f t="shared" si="4"/>
        <v>1.7699115044247786</v>
      </c>
      <c r="W16" s="838">
        <v>8.6999999999999993</v>
      </c>
    </row>
    <row r="17" spans="1:23" ht="14.4" customHeight="1" x14ac:dyDescent="0.3">
      <c r="A17" s="908" t="s">
        <v>8676</v>
      </c>
      <c r="B17" s="891">
        <v>5</v>
      </c>
      <c r="C17" s="892">
        <v>86</v>
      </c>
      <c r="D17" s="861">
        <v>10.4</v>
      </c>
      <c r="E17" s="895">
        <v>6</v>
      </c>
      <c r="F17" s="896">
        <v>75.08</v>
      </c>
      <c r="G17" s="840">
        <v>9.6999999999999993</v>
      </c>
      <c r="H17" s="898">
        <v>4</v>
      </c>
      <c r="I17" s="894">
        <v>68.8</v>
      </c>
      <c r="J17" s="839">
        <v>12</v>
      </c>
      <c r="K17" s="897">
        <v>17.2</v>
      </c>
      <c r="L17" s="898">
        <v>4</v>
      </c>
      <c r="M17" s="898">
        <v>39</v>
      </c>
      <c r="N17" s="899">
        <v>13.1</v>
      </c>
      <c r="O17" s="898" t="s">
        <v>7663</v>
      </c>
      <c r="P17" s="900" t="s">
        <v>8677</v>
      </c>
      <c r="Q17" s="901">
        <f t="shared" si="0"/>
        <v>-1</v>
      </c>
      <c r="R17" s="901">
        <f t="shared" si="0"/>
        <v>-17.200000000000003</v>
      </c>
      <c r="S17" s="891">
        <f t="shared" si="1"/>
        <v>52.4</v>
      </c>
      <c r="T17" s="891">
        <f t="shared" si="2"/>
        <v>48</v>
      </c>
      <c r="U17" s="891">
        <f t="shared" si="3"/>
        <v>-4.3999999999999986</v>
      </c>
      <c r="V17" s="902">
        <f t="shared" si="4"/>
        <v>0.91603053435114501</v>
      </c>
      <c r="W17" s="841">
        <v>10.8</v>
      </c>
    </row>
    <row r="18" spans="1:23" ht="14.4" customHeight="1" x14ac:dyDescent="0.3">
      <c r="A18" s="906" t="s">
        <v>8678</v>
      </c>
      <c r="B18" s="849">
        <v>6</v>
      </c>
      <c r="C18" s="850">
        <v>73.17</v>
      </c>
      <c r="D18" s="851">
        <v>16.5</v>
      </c>
      <c r="E18" s="854">
        <v>9</v>
      </c>
      <c r="F18" s="820">
        <v>117.54</v>
      </c>
      <c r="G18" s="821">
        <v>16.8</v>
      </c>
      <c r="H18" s="816">
        <v>11</v>
      </c>
      <c r="I18" s="817">
        <v>142.35</v>
      </c>
      <c r="J18" s="818">
        <v>16.600000000000001</v>
      </c>
      <c r="K18" s="822">
        <v>13.07</v>
      </c>
      <c r="L18" s="819">
        <v>6</v>
      </c>
      <c r="M18" s="819">
        <v>55</v>
      </c>
      <c r="N18" s="823">
        <v>18.329999999999998</v>
      </c>
      <c r="O18" s="819" t="s">
        <v>8652</v>
      </c>
      <c r="P18" s="852" t="s">
        <v>8679</v>
      </c>
      <c r="Q18" s="824">
        <f t="shared" si="0"/>
        <v>5</v>
      </c>
      <c r="R18" s="824">
        <f t="shared" si="0"/>
        <v>69.179999999999993</v>
      </c>
      <c r="S18" s="849">
        <f t="shared" si="1"/>
        <v>201.63</v>
      </c>
      <c r="T18" s="849">
        <f t="shared" si="2"/>
        <v>182.60000000000002</v>
      </c>
      <c r="U18" s="849">
        <f t="shared" si="3"/>
        <v>-19.029999999999973</v>
      </c>
      <c r="V18" s="853">
        <f t="shared" si="4"/>
        <v>0.90561920349154401</v>
      </c>
      <c r="W18" s="825">
        <v>20.010000000000002</v>
      </c>
    </row>
    <row r="19" spans="1:23" ht="14.4" customHeight="1" x14ac:dyDescent="0.3">
      <c r="A19" s="908" t="s">
        <v>8680</v>
      </c>
      <c r="B19" s="891">
        <v>8</v>
      </c>
      <c r="C19" s="892">
        <v>99.34</v>
      </c>
      <c r="D19" s="861">
        <v>19.899999999999999</v>
      </c>
      <c r="E19" s="893">
        <v>14</v>
      </c>
      <c r="F19" s="894">
        <v>182.97</v>
      </c>
      <c r="G19" s="839">
        <v>20.9</v>
      </c>
      <c r="H19" s="895">
        <v>11</v>
      </c>
      <c r="I19" s="896">
        <v>142.5</v>
      </c>
      <c r="J19" s="843">
        <v>25</v>
      </c>
      <c r="K19" s="897">
        <v>13.07</v>
      </c>
      <c r="L19" s="898">
        <v>6</v>
      </c>
      <c r="M19" s="898">
        <v>55</v>
      </c>
      <c r="N19" s="899">
        <v>18.329999999999998</v>
      </c>
      <c r="O19" s="898" t="s">
        <v>8652</v>
      </c>
      <c r="P19" s="900" t="s">
        <v>8681</v>
      </c>
      <c r="Q19" s="901">
        <f t="shared" si="0"/>
        <v>3</v>
      </c>
      <c r="R19" s="901">
        <f t="shared" si="0"/>
        <v>43.16</v>
      </c>
      <c r="S19" s="891">
        <f t="shared" si="1"/>
        <v>201.63</v>
      </c>
      <c r="T19" s="891">
        <f t="shared" si="2"/>
        <v>275</v>
      </c>
      <c r="U19" s="891">
        <f t="shared" si="3"/>
        <v>73.37</v>
      </c>
      <c r="V19" s="902">
        <f t="shared" si="4"/>
        <v>1.3638843426077469</v>
      </c>
      <c r="W19" s="841">
        <v>86.7</v>
      </c>
    </row>
    <row r="20" spans="1:23" ht="14.4" customHeight="1" x14ac:dyDescent="0.3">
      <c r="A20" s="908" t="s">
        <v>8682</v>
      </c>
      <c r="B20" s="891">
        <v>7</v>
      </c>
      <c r="C20" s="892">
        <v>107.11</v>
      </c>
      <c r="D20" s="861">
        <v>22.3</v>
      </c>
      <c r="E20" s="893">
        <v>6</v>
      </c>
      <c r="F20" s="894">
        <v>95.34</v>
      </c>
      <c r="G20" s="839">
        <v>21.2</v>
      </c>
      <c r="H20" s="895">
        <v>7</v>
      </c>
      <c r="I20" s="896">
        <v>112.71</v>
      </c>
      <c r="J20" s="840">
        <v>17.3</v>
      </c>
      <c r="K20" s="897">
        <v>16.100000000000001</v>
      </c>
      <c r="L20" s="898">
        <v>7</v>
      </c>
      <c r="M20" s="898">
        <v>62</v>
      </c>
      <c r="N20" s="899">
        <v>20.67</v>
      </c>
      <c r="O20" s="898" t="s">
        <v>8652</v>
      </c>
      <c r="P20" s="900" t="s">
        <v>8683</v>
      </c>
      <c r="Q20" s="901">
        <f t="shared" si="0"/>
        <v>0</v>
      </c>
      <c r="R20" s="901">
        <f t="shared" si="0"/>
        <v>5.5999999999999943</v>
      </c>
      <c r="S20" s="891">
        <f t="shared" si="1"/>
        <v>144.69</v>
      </c>
      <c r="T20" s="891">
        <f t="shared" si="2"/>
        <v>121.10000000000001</v>
      </c>
      <c r="U20" s="891">
        <f t="shared" si="3"/>
        <v>-23.589999999999989</v>
      </c>
      <c r="V20" s="902">
        <f t="shared" si="4"/>
        <v>0.83696178035800683</v>
      </c>
      <c r="W20" s="841">
        <v>3.33</v>
      </c>
    </row>
    <row r="21" spans="1:23" ht="14.4" customHeight="1" x14ac:dyDescent="0.3">
      <c r="A21" s="907" t="s">
        <v>8684</v>
      </c>
      <c r="B21" s="855">
        <v>80</v>
      </c>
      <c r="C21" s="856">
        <v>784.31</v>
      </c>
      <c r="D21" s="857">
        <v>10.8</v>
      </c>
      <c r="E21" s="858">
        <v>76</v>
      </c>
      <c r="F21" s="829">
        <v>745.1</v>
      </c>
      <c r="G21" s="830">
        <v>10.6</v>
      </c>
      <c r="H21" s="831">
        <v>82</v>
      </c>
      <c r="I21" s="832">
        <v>793.68</v>
      </c>
      <c r="J21" s="842">
        <v>10.7</v>
      </c>
      <c r="K21" s="834">
        <v>9.8000000000000007</v>
      </c>
      <c r="L21" s="835">
        <v>4</v>
      </c>
      <c r="M21" s="835">
        <v>32</v>
      </c>
      <c r="N21" s="836">
        <v>10.62</v>
      </c>
      <c r="O21" s="835" t="s">
        <v>8652</v>
      </c>
      <c r="P21" s="859" t="s">
        <v>8685</v>
      </c>
      <c r="Q21" s="837">
        <f t="shared" si="0"/>
        <v>2</v>
      </c>
      <c r="R21" s="837">
        <f t="shared" si="0"/>
        <v>9.3700000000000045</v>
      </c>
      <c r="S21" s="855">
        <f t="shared" si="1"/>
        <v>870.83999999999992</v>
      </c>
      <c r="T21" s="855">
        <f t="shared" si="2"/>
        <v>877.4</v>
      </c>
      <c r="U21" s="855">
        <f t="shared" si="3"/>
        <v>6.5600000000000591</v>
      </c>
      <c r="V21" s="860">
        <f t="shared" si="4"/>
        <v>1.0075329566854991</v>
      </c>
      <c r="W21" s="838">
        <v>103.68</v>
      </c>
    </row>
    <row r="22" spans="1:23" ht="14.4" customHeight="1" x14ac:dyDescent="0.3">
      <c r="A22" s="908" t="s">
        <v>8686</v>
      </c>
      <c r="B22" s="891">
        <v>62</v>
      </c>
      <c r="C22" s="892">
        <v>666.99</v>
      </c>
      <c r="D22" s="861">
        <v>11.9</v>
      </c>
      <c r="E22" s="893">
        <v>77</v>
      </c>
      <c r="F22" s="894">
        <v>830.27</v>
      </c>
      <c r="G22" s="839">
        <v>14.6</v>
      </c>
      <c r="H22" s="895">
        <v>74</v>
      </c>
      <c r="I22" s="896">
        <v>790.27</v>
      </c>
      <c r="J22" s="840">
        <v>12.5</v>
      </c>
      <c r="K22" s="897">
        <v>10.76</v>
      </c>
      <c r="L22" s="898">
        <v>5</v>
      </c>
      <c r="M22" s="898">
        <v>42</v>
      </c>
      <c r="N22" s="899">
        <v>13.99</v>
      </c>
      <c r="O22" s="898" t="s">
        <v>8652</v>
      </c>
      <c r="P22" s="900" t="s">
        <v>8687</v>
      </c>
      <c r="Q22" s="901">
        <f t="shared" si="0"/>
        <v>12</v>
      </c>
      <c r="R22" s="901">
        <f t="shared" si="0"/>
        <v>123.27999999999997</v>
      </c>
      <c r="S22" s="891">
        <f t="shared" si="1"/>
        <v>1035.26</v>
      </c>
      <c r="T22" s="891">
        <f t="shared" si="2"/>
        <v>925</v>
      </c>
      <c r="U22" s="891">
        <f t="shared" si="3"/>
        <v>-110.25999999999999</v>
      </c>
      <c r="V22" s="902">
        <f t="shared" si="4"/>
        <v>0.89349535382416012</v>
      </c>
      <c r="W22" s="841">
        <v>81.25</v>
      </c>
    </row>
    <row r="23" spans="1:23" ht="14.4" customHeight="1" x14ac:dyDescent="0.3">
      <c r="A23" s="908" t="s">
        <v>8688</v>
      </c>
      <c r="B23" s="891">
        <v>13</v>
      </c>
      <c r="C23" s="892">
        <v>176.03</v>
      </c>
      <c r="D23" s="861">
        <v>20.7</v>
      </c>
      <c r="E23" s="893">
        <v>17</v>
      </c>
      <c r="F23" s="894">
        <v>222.37</v>
      </c>
      <c r="G23" s="839">
        <v>13.9</v>
      </c>
      <c r="H23" s="895">
        <v>18</v>
      </c>
      <c r="I23" s="896">
        <v>233.97</v>
      </c>
      <c r="J23" s="843">
        <v>18.5</v>
      </c>
      <c r="K23" s="897">
        <v>13.17</v>
      </c>
      <c r="L23" s="898">
        <v>6</v>
      </c>
      <c r="M23" s="898">
        <v>55</v>
      </c>
      <c r="N23" s="899">
        <v>18.239999999999998</v>
      </c>
      <c r="O23" s="898" t="s">
        <v>8652</v>
      </c>
      <c r="P23" s="900" t="s">
        <v>8689</v>
      </c>
      <c r="Q23" s="901">
        <f t="shared" si="0"/>
        <v>5</v>
      </c>
      <c r="R23" s="901">
        <f t="shared" si="0"/>
        <v>57.94</v>
      </c>
      <c r="S23" s="891">
        <f t="shared" si="1"/>
        <v>328.32</v>
      </c>
      <c r="T23" s="891">
        <f t="shared" si="2"/>
        <v>333</v>
      </c>
      <c r="U23" s="891">
        <f t="shared" si="3"/>
        <v>4.6800000000000068</v>
      </c>
      <c r="V23" s="902">
        <f t="shared" si="4"/>
        <v>1.0142543859649122</v>
      </c>
      <c r="W23" s="841">
        <v>73.319999999999993</v>
      </c>
    </row>
    <row r="24" spans="1:23" ht="14.4" customHeight="1" x14ac:dyDescent="0.3">
      <c r="A24" s="906" t="s">
        <v>8690</v>
      </c>
      <c r="B24" s="849">
        <v>89</v>
      </c>
      <c r="C24" s="850">
        <v>786.67</v>
      </c>
      <c r="D24" s="851">
        <v>13.3</v>
      </c>
      <c r="E24" s="816">
        <v>118</v>
      </c>
      <c r="F24" s="817">
        <v>1028.55</v>
      </c>
      <c r="G24" s="818">
        <v>13.7</v>
      </c>
      <c r="H24" s="819">
        <v>101</v>
      </c>
      <c r="I24" s="820">
        <v>872.95</v>
      </c>
      <c r="J24" s="821">
        <v>12.9</v>
      </c>
      <c r="K24" s="822">
        <v>8.65</v>
      </c>
      <c r="L24" s="819">
        <v>4</v>
      </c>
      <c r="M24" s="819">
        <v>39</v>
      </c>
      <c r="N24" s="823">
        <v>13.07</v>
      </c>
      <c r="O24" s="819" t="s">
        <v>8652</v>
      </c>
      <c r="P24" s="852" t="s">
        <v>8691</v>
      </c>
      <c r="Q24" s="824">
        <f t="shared" si="0"/>
        <v>12</v>
      </c>
      <c r="R24" s="824">
        <f t="shared" si="0"/>
        <v>86.280000000000086</v>
      </c>
      <c r="S24" s="849">
        <f t="shared" si="1"/>
        <v>1320.07</v>
      </c>
      <c r="T24" s="849">
        <f t="shared" si="2"/>
        <v>1302.9000000000001</v>
      </c>
      <c r="U24" s="849">
        <f t="shared" si="3"/>
        <v>-17.169999999999845</v>
      </c>
      <c r="V24" s="853">
        <f t="shared" si="4"/>
        <v>0.98699311400153034</v>
      </c>
      <c r="W24" s="825">
        <v>153.27000000000001</v>
      </c>
    </row>
    <row r="25" spans="1:23" ht="14.4" customHeight="1" x14ac:dyDescent="0.3">
      <c r="A25" s="908" t="s">
        <v>8692</v>
      </c>
      <c r="B25" s="891">
        <v>14</v>
      </c>
      <c r="C25" s="892">
        <v>130.47</v>
      </c>
      <c r="D25" s="861">
        <v>13.8</v>
      </c>
      <c r="E25" s="895">
        <v>36</v>
      </c>
      <c r="F25" s="896">
        <v>333.84</v>
      </c>
      <c r="G25" s="840">
        <v>16.399999999999999</v>
      </c>
      <c r="H25" s="898">
        <v>27</v>
      </c>
      <c r="I25" s="894">
        <v>242.3</v>
      </c>
      <c r="J25" s="839">
        <v>14.2</v>
      </c>
      <c r="K25" s="897">
        <v>9.34</v>
      </c>
      <c r="L25" s="898">
        <v>5</v>
      </c>
      <c r="M25" s="898">
        <v>48</v>
      </c>
      <c r="N25" s="899">
        <v>16.04</v>
      </c>
      <c r="O25" s="898" t="s">
        <v>8652</v>
      </c>
      <c r="P25" s="900" t="s">
        <v>8693</v>
      </c>
      <c r="Q25" s="901">
        <f t="shared" si="0"/>
        <v>13</v>
      </c>
      <c r="R25" s="901">
        <f t="shared" si="0"/>
        <v>111.83000000000001</v>
      </c>
      <c r="S25" s="891">
        <f t="shared" si="1"/>
        <v>433.08</v>
      </c>
      <c r="T25" s="891">
        <f t="shared" si="2"/>
        <v>383.4</v>
      </c>
      <c r="U25" s="891">
        <f t="shared" si="3"/>
        <v>-49.680000000000007</v>
      </c>
      <c r="V25" s="902">
        <f t="shared" si="4"/>
        <v>0.88528678304239394</v>
      </c>
      <c r="W25" s="841">
        <v>34.68</v>
      </c>
    </row>
    <row r="26" spans="1:23" ht="14.4" customHeight="1" x14ac:dyDescent="0.3">
      <c r="A26" s="908" t="s">
        <v>8694</v>
      </c>
      <c r="B26" s="891">
        <v>15</v>
      </c>
      <c r="C26" s="892">
        <v>173.65</v>
      </c>
      <c r="D26" s="861">
        <v>14.7</v>
      </c>
      <c r="E26" s="895">
        <v>21</v>
      </c>
      <c r="F26" s="896">
        <v>241.57</v>
      </c>
      <c r="G26" s="840">
        <v>17.5</v>
      </c>
      <c r="H26" s="898">
        <v>15</v>
      </c>
      <c r="I26" s="894">
        <v>170.9</v>
      </c>
      <c r="J26" s="843">
        <v>25.2</v>
      </c>
      <c r="K26" s="897">
        <v>11.21</v>
      </c>
      <c r="L26" s="898">
        <v>6</v>
      </c>
      <c r="M26" s="898">
        <v>53</v>
      </c>
      <c r="N26" s="899">
        <v>17.78</v>
      </c>
      <c r="O26" s="898" t="s">
        <v>8652</v>
      </c>
      <c r="P26" s="900" t="s">
        <v>8695</v>
      </c>
      <c r="Q26" s="901">
        <f t="shared" si="0"/>
        <v>0</v>
      </c>
      <c r="R26" s="901">
        <f t="shared" si="0"/>
        <v>-2.75</v>
      </c>
      <c r="S26" s="891">
        <f t="shared" si="1"/>
        <v>266.70000000000005</v>
      </c>
      <c r="T26" s="891">
        <f t="shared" si="2"/>
        <v>378</v>
      </c>
      <c r="U26" s="891">
        <f t="shared" si="3"/>
        <v>111.29999999999995</v>
      </c>
      <c r="V26" s="902">
        <f t="shared" si="4"/>
        <v>1.417322834645669</v>
      </c>
      <c r="W26" s="841">
        <v>148.97999999999999</v>
      </c>
    </row>
    <row r="27" spans="1:23" ht="14.4" customHeight="1" x14ac:dyDescent="0.3">
      <c r="A27" s="906" t="s">
        <v>8696</v>
      </c>
      <c r="B27" s="849">
        <v>187</v>
      </c>
      <c r="C27" s="850">
        <v>1357.75</v>
      </c>
      <c r="D27" s="851">
        <v>9.6</v>
      </c>
      <c r="E27" s="854">
        <v>199</v>
      </c>
      <c r="F27" s="820">
        <v>1445.3</v>
      </c>
      <c r="G27" s="821">
        <v>9.6999999999999993</v>
      </c>
      <c r="H27" s="816">
        <v>211</v>
      </c>
      <c r="I27" s="817">
        <v>1532.26</v>
      </c>
      <c r="J27" s="818">
        <v>9.6</v>
      </c>
      <c r="K27" s="822">
        <v>7.26</v>
      </c>
      <c r="L27" s="819">
        <v>3</v>
      </c>
      <c r="M27" s="819">
        <v>30</v>
      </c>
      <c r="N27" s="823">
        <v>9.86</v>
      </c>
      <c r="O27" s="819" t="s">
        <v>8652</v>
      </c>
      <c r="P27" s="852" t="s">
        <v>8697</v>
      </c>
      <c r="Q27" s="824">
        <f t="shared" si="0"/>
        <v>24</v>
      </c>
      <c r="R27" s="824">
        <f t="shared" si="0"/>
        <v>174.51</v>
      </c>
      <c r="S27" s="849">
        <f t="shared" si="1"/>
        <v>2080.46</v>
      </c>
      <c r="T27" s="849">
        <f t="shared" si="2"/>
        <v>2025.6</v>
      </c>
      <c r="U27" s="849">
        <f t="shared" si="3"/>
        <v>-54.860000000000127</v>
      </c>
      <c r="V27" s="853">
        <f t="shared" si="4"/>
        <v>0.97363083164300201</v>
      </c>
      <c r="W27" s="825">
        <v>108.9</v>
      </c>
    </row>
    <row r="28" spans="1:23" ht="14.4" customHeight="1" x14ac:dyDescent="0.3">
      <c r="A28" s="908" t="s">
        <v>8698</v>
      </c>
      <c r="B28" s="891">
        <v>29</v>
      </c>
      <c r="C28" s="892">
        <v>222.07</v>
      </c>
      <c r="D28" s="861">
        <v>14</v>
      </c>
      <c r="E28" s="893">
        <v>26</v>
      </c>
      <c r="F28" s="894">
        <v>196.37</v>
      </c>
      <c r="G28" s="839">
        <v>14.7</v>
      </c>
      <c r="H28" s="895">
        <v>43</v>
      </c>
      <c r="I28" s="896">
        <v>319.89</v>
      </c>
      <c r="J28" s="843">
        <v>12.7</v>
      </c>
      <c r="K28" s="897">
        <v>7.37</v>
      </c>
      <c r="L28" s="898">
        <v>4</v>
      </c>
      <c r="M28" s="898">
        <v>35</v>
      </c>
      <c r="N28" s="899">
        <v>11.57</v>
      </c>
      <c r="O28" s="898" t="s">
        <v>8652</v>
      </c>
      <c r="P28" s="900" t="s">
        <v>8699</v>
      </c>
      <c r="Q28" s="901">
        <f t="shared" si="0"/>
        <v>14</v>
      </c>
      <c r="R28" s="901">
        <f t="shared" si="0"/>
        <v>97.82</v>
      </c>
      <c r="S28" s="891">
        <f t="shared" si="1"/>
        <v>497.51</v>
      </c>
      <c r="T28" s="891">
        <f t="shared" si="2"/>
        <v>546.1</v>
      </c>
      <c r="U28" s="891">
        <f t="shared" si="3"/>
        <v>48.590000000000032</v>
      </c>
      <c r="V28" s="902">
        <f t="shared" si="4"/>
        <v>1.097666378565255</v>
      </c>
      <c r="W28" s="841">
        <v>102.31</v>
      </c>
    </row>
    <row r="29" spans="1:23" ht="14.4" customHeight="1" x14ac:dyDescent="0.3">
      <c r="A29" s="908" t="s">
        <v>8700</v>
      </c>
      <c r="B29" s="891">
        <v>25</v>
      </c>
      <c r="C29" s="892">
        <v>215.32</v>
      </c>
      <c r="D29" s="861">
        <v>16.5</v>
      </c>
      <c r="E29" s="893">
        <v>9</v>
      </c>
      <c r="F29" s="894">
        <v>75</v>
      </c>
      <c r="G29" s="839">
        <v>13</v>
      </c>
      <c r="H29" s="895">
        <v>14</v>
      </c>
      <c r="I29" s="896">
        <v>116.29</v>
      </c>
      <c r="J29" s="843">
        <v>15.4</v>
      </c>
      <c r="K29" s="897">
        <v>8.49</v>
      </c>
      <c r="L29" s="898">
        <v>5</v>
      </c>
      <c r="M29" s="898">
        <v>44</v>
      </c>
      <c r="N29" s="899">
        <v>14.64</v>
      </c>
      <c r="O29" s="898" t="s">
        <v>8652</v>
      </c>
      <c r="P29" s="900" t="s">
        <v>8701</v>
      </c>
      <c r="Q29" s="901">
        <f t="shared" si="0"/>
        <v>-11</v>
      </c>
      <c r="R29" s="901">
        <f t="shared" si="0"/>
        <v>-99.029999999999987</v>
      </c>
      <c r="S29" s="891">
        <f t="shared" si="1"/>
        <v>204.96</v>
      </c>
      <c r="T29" s="891">
        <f t="shared" si="2"/>
        <v>215.6</v>
      </c>
      <c r="U29" s="891">
        <f t="shared" si="3"/>
        <v>10.639999999999986</v>
      </c>
      <c r="V29" s="902">
        <f t="shared" si="4"/>
        <v>1.0519125683060109</v>
      </c>
      <c r="W29" s="841">
        <v>47.52</v>
      </c>
    </row>
    <row r="30" spans="1:23" ht="14.4" customHeight="1" x14ac:dyDescent="0.3">
      <c r="A30" s="906" t="s">
        <v>8702</v>
      </c>
      <c r="B30" s="849"/>
      <c r="C30" s="850"/>
      <c r="D30" s="851"/>
      <c r="E30" s="854">
        <v>1</v>
      </c>
      <c r="F30" s="820">
        <v>6.75</v>
      </c>
      <c r="G30" s="821">
        <v>5</v>
      </c>
      <c r="H30" s="816">
        <v>4</v>
      </c>
      <c r="I30" s="817">
        <v>49.79</v>
      </c>
      <c r="J30" s="844">
        <v>11.5</v>
      </c>
      <c r="K30" s="822">
        <v>5.41</v>
      </c>
      <c r="L30" s="819">
        <v>4</v>
      </c>
      <c r="M30" s="819">
        <v>32</v>
      </c>
      <c r="N30" s="823">
        <v>10.73</v>
      </c>
      <c r="O30" s="819" t="s">
        <v>8652</v>
      </c>
      <c r="P30" s="852" t="s">
        <v>8703</v>
      </c>
      <c r="Q30" s="824">
        <f t="shared" si="0"/>
        <v>4</v>
      </c>
      <c r="R30" s="824">
        <f t="shared" si="0"/>
        <v>49.79</v>
      </c>
      <c r="S30" s="849">
        <f t="shared" si="1"/>
        <v>42.92</v>
      </c>
      <c r="T30" s="849">
        <f t="shared" si="2"/>
        <v>46</v>
      </c>
      <c r="U30" s="849">
        <f t="shared" si="3"/>
        <v>3.0799999999999983</v>
      </c>
      <c r="V30" s="853">
        <f t="shared" si="4"/>
        <v>1.0717614165890028</v>
      </c>
      <c r="W30" s="825">
        <v>11.54</v>
      </c>
    </row>
    <row r="31" spans="1:23" ht="14.4" customHeight="1" x14ac:dyDescent="0.3">
      <c r="A31" s="908" t="s">
        <v>8704</v>
      </c>
      <c r="B31" s="891">
        <v>1</v>
      </c>
      <c r="C31" s="892">
        <v>9.7899999999999991</v>
      </c>
      <c r="D31" s="861">
        <v>8</v>
      </c>
      <c r="E31" s="893">
        <v>1</v>
      </c>
      <c r="F31" s="894">
        <v>10.28</v>
      </c>
      <c r="G31" s="839">
        <v>8</v>
      </c>
      <c r="H31" s="895"/>
      <c r="I31" s="896"/>
      <c r="J31" s="840"/>
      <c r="K31" s="897">
        <v>9.31</v>
      </c>
      <c r="L31" s="898">
        <v>5</v>
      </c>
      <c r="M31" s="898">
        <v>47</v>
      </c>
      <c r="N31" s="899">
        <v>15.68</v>
      </c>
      <c r="O31" s="898" t="s">
        <v>8652</v>
      </c>
      <c r="P31" s="900" t="s">
        <v>8705</v>
      </c>
      <c r="Q31" s="901">
        <f t="shared" si="0"/>
        <v>-1</v>
      </c>
      <c r="R31" s="901">
        <f t="shared" si="0"/>
        <v>-9.7899999999999991</v>
      </c>
      <c r="S31" s="891" t="str">
        <f t="shared" si="1"/>
        <v/>
      </c>
      <c r="T31" s="891" t="str">
        <f t="shared" si="2"/>
        <v/>
      </c>
      <c r="U31" s="891" t="str">
        <f t="shared" si="3"/>
        <v/>
      </c>
      <c r="V31" s="902" t="str">
        <f t="shared" si="4"/>
        <v/>
      </c>
      <c r="W31" s="841"/>
    </row>
    <row r="32" spans="1:23" ht="14.4" customHeight="1" x14ac:dyDescent="0.3">
      <c r="A32" s="906" t="s">
        <v>8706</v>
      </c>
      <c r="B32" s="826">
        <v>1</v>
      </c>
      <c r="C32" s="827">
        <v>3.01</v>
      </c>
      <c r="D32" s="828">
        <v>3</v>
      </c>
      <c r="E32" s="854"/>
      <c r="F32" s="820"/>
      <c r="G32" s="821"/>
      <c r="H32" s="819"/>
      <c r="I32" s="820"/>
      <c r="J32" s="821"/>
      <c r="K32" s="822">
        <v>3.01</v>
      </c>
      <c r="L32" s="819">
        <v>1</v>
      </c>
      <c r="M32" s="819">
        <v>13</v>
      </c>
      <c r="N32" s="823">
        <v>4.2300000000000004</v>
      </c>
      <c r="O32" s="819" t="s">
        <v>8652</v>
      </c>
      <c r="P32" s="852" t="s">
        <v>8707</v>
      </c>
      <c r="Q32" s="824">
        <f t="shared" si="0"/>
        <v>-1</v>
      </c>
      <c r="R32" s="824">
        <f t="shared" si="0"/>
        <v>-3.01</v>
      </c>
      <c r="S32" s="849" t="str">
        <f t="shared" si="1"/>
        <v/>
      </c>
      <c r="T32" s="849" t="str">
        <f t="shared" si="2"/>
        <v/>
      </c>
      <c r="U32" s="849" t="str">
        <f t="shared" si="3"/>
        <v/>
      </c>
      <c r="V32" s="853" t="str">
        <f t="shared" si="4"/>
        <v/>
      </c>
      <c r="W32" s="825"/>
    </row>
    <row r="33" spans="1:23" ht="14.4" customHeight="1" x14ac:dyDescent="0.3">
      <c r="A33" s="908" t="s">
        <v>8708</v>
      </c>
      <c r="B33" s="903">
        <v>1</v>
      </c>
      <c r="C33" s="904">
        <v>4.2300000000000004</v>
      </c>
      <c r="D33" s="845">
        <v>14</v>
      </c>
      <c r="E33" s="893"/>
      <c r="F33" s="894"/>
      <c r="G33" s="839"/>
      <c r="H33" s="898"/>
      <c r="I33" s="894"/>
      <c r="J33" s="839"/>
      <c r="K33" s="897">
        <v>4.2300000000000004</v>
      </c>
      <c r="L33" s="898">
        <v>2</v>
      </c>
      <c r="M33" s="898">
        <v>20</v>
      </c>
      <c r="N33" s="899">
        <v>6.76</v>
      </c>
      <c r="O33" s="898" t="s">
        <v>8652</v>
      </c>
      <c r="P33" s="900" t="s">
        <v>8709</v>
      </c>
      <c r="Q33" s="901">
        <f t="shared" si="0"/>
        <v>-1</v>
      </c>
      <c r="R33" s="901">
        <f t="shared" si="0"/>
        <v>-4.2300000000000004</v>
      </c>
      <c r="S33" s="891" t="str">
        <f t="shared" si="1"/>
        <v/>
      </c>
      <c r="T33" s="891" t="str">
        <f t="shared" si="2"/>
        <v/>
      </c>
      <c r="U33" s="891" t="str">
        <f t="shared" si="3"/>
        <v/>
      </c>
      <c r="V33" s="902" t="str">
        <f t="shared" si="4"/>
        <v/>
      </c>
      <c r="W33" s="841"/>
    </row>
    <row r="34" spans="1:23" ht="14.4" customHeight="1" x14ac:dyDescent="0.3">
      <c r="A34" s="906" t="s">
        <v>8710</v>
      </c>
      <c r="B34" s="826">
        <v>1</v>
      </c>
      <c r="C34" s="827">
        <v>2.95</v>
      </c>
      <c r="D34" s="828">
        <v>7</v>
      </c>
      <c r="E34" s="854"/>
      <c r="F34" s="820"/>
      <c r="G34" s="821"/>
      <c r="H34" s="819">
        <v>1</v>
      </c>
      <c r="I34" s="820">
        <v>2.95</v>
      </c>
      <c r="J34" s="821">
        <v>4</v>
      </c>
      <c r="K34" s="822">
        <v>2.95</v>
      </c>
      <c r="L34" s="819">
        <v>1</v>
      </c>
      <c r="M34" s="819">
        <v>13</v>
      </c>
      <c r="N34" s="823">
        <v>4.34</v>
      </c>
      <c r="O34" s="819" t="s">
        <v>7663</v>
      </c>
      <c r="P34" s="852" t="s">
        <v>8711</v>
      </c>
      <c r="Q34" s="824">
        <f t="shared" si="0"/>
        <v>0</v>
      </c>
      <c r="R34" s="824">
        <f t="shared" si="0"/>
        <v>0</v>
      </c>
      <c r="S34" s="849">
        <f t="shared" si="1"/>
        <v>4.34</v>
      </c>
      <c r="T34" s="849">
        <f t="shared" si="2"/>
        <v>4</v>
      </c>
      <c r="U34" s="849">
        <f t="shared" si="3"/>
        <v>-0.33999999999999986</v>
      </c>
      <c r="V34" s="853">
        <f t="shared" si="4"/>
        <v>0.92165898617511521</v>
      </c>
      <c r="W34" s="825"/>
    </row>
    <row r="35" spans="1:23" ht="14.4" customHeight="1" x14ac:dyDescent="0.3">
      <c r="A35" s="908" t="s">
        <v>8712</v>
      </c>
      <c r="B35" s="903">
        <v>3</v>
      </c>
      <c r="C35" s="904">
        <v>12.07</v>
      </c>
      <c r="D35" s="845">
        <v>13.7</v>
      </c>
      <c r="E35" s="893">
        <v>2</v>
      </c>
      <c r="F35" s="894">
        <v>6.72</v>
      </c>
      <c r="G35" s="839">
        <v>10</v>
      </c>
      <c r="H35" s="898"/>
      <c r="I35" s="894"/>
      <c r="J35" s="839"/>
      <c r="K35" s="897">
        <v>3.36</v>
      </c>
      <c r="L35" s="898">
        <v>2</v>
      </c>
      <c r="M35" s="898">
        <v>20</v>
      </c>
      <c r="N35" s="899">
        <v>6.6</v>
      </c>
      <c r="O35" s="898" t="s">
        <v>7663</v>
      </c>
      <c r="P35" s="900" t="s">
        <v>8713</v>
      </c>
      <c r="Q35" s="901">
        <f t="shared" si="0"/>
        <v>-3</v>
      </c>
      <c r="R35" s="901">
        <f t="shared" si="0"/>
        <v>-12.07</v>
      </c>
      <c r="S35" s="891" t="str">
        <f t="shared" si="1"/>
        <v/>
      </c>
      <c r="T35" s="891" t="str">
        <f t="shared" si="2"/>
        <v/>
      </c>
      <c r="U35" s="891" t="str">
        <f t="shared" si="3"/>
        <v/>
      </c>
      <c r="V35" s="902" t="str">
        <f t="shared" si="4"/>
        <v/>
      </c>
      <c r="W35" s="841"/>
    </row>
    <row r="36" spans="1:23" ht="14.4" customHeight="1" x14ac:dyDescent="0.3">
      <c r="A36" s="906" t="s">
        <v>8714</v>
      </c>
      <c r="B36" s="849"/>
      <c r="C36" s="850"/>
      <c r="D36" s="851"/>
      <c r="E36" s="854">
        <v>16</v>
      </c>
      <c r="F36" s="820">
        <v>103.54</v>
      </c>
      <c r="G36" s="821">
        <v>9.4</v>
      </c>
      <c r="H36" s="816">
        <v>18</v>
      </c>
      <c r="I36" s="817">
        <v>119.71</v>
      </c>
      <c r="J36" s="818">
        <v>9.1999999999999993</v>
      </c>
      <c r="K36" s="822">
        <v>6.66</v>
      </c>
      <c r="L36" s="819">
        <v>3</v>
      </c>
      <c r="M36" s="819">
        <v>31</v>
      </c>
      <c r="N36" s="823">
        <v>10.26</v>
      </c>
      <c r="O36" s="819" t="s">
        <v>8652</v>
      </c>
      <c r="P36" s="852" t="s">
        <v>8715</v>
      </c>
      <c r="Q36" s="824">
        <f t="shared" si="0"/>
        <v>18</v>
      </c>
      <c r="R36" s="824">
        <f t="shared" si="0"/>
        <v>119.71</v>
      </c>
      <c r="S36" s="849">
        <f t="shared" si="1"/>
        <v>184.68</v>
      </c>
      <c r="T36" s="849">
        <f t="shared" si="2"/>
        <v>165.6</v>
      </c>
      <c r="U36" s="849">
        <f t="shared" si="3"/>
        <v>-19.080000000000013</v>
      </c>
      <c r="V36" s="853">
        <f t="shared" si="4"/>
        <v>0.89668615984405453</v>
      </c>
      <c r="W36" s="825">
        <v>20.96</v>
      </c>
    </row>
    <row r="37" spans="1:23" ht="14.4" customHeight="1" x14ac:dyDescent="0.3">
      <c r="A37" s="908" t="s">
        <v>8716</v>
      </c>
      <c r="B37" s="891">
        <v>10</v>
      </c>
      <c r="C37" s="892">
        <v>69.069999999999993</v>
      </c>
      <c r="D37" s="861">
        <v>8.6</v>
      </c>
      <c r="E37" s="893">
        <v>5</v>
      </c>
      <c r="F37" s="894">
        <v>34.950000000000003</v>
      </c>
      <c r="G37" s="839">
        <v>12.8</v>
      </c>
      <c r="H37" s="895">
        <v>7</v>
      </c>
      <c r="I37" s="896">
        <v>57.28</v>
      </c>
      <c r="J37" s="843">
        <v>14</v>
      </c>
      <c r="K37" s="897">
        <v>7.01</v>
      </c>
      <c r="L37" s="898">
        <v>5</v>
      </c>
      <c r="M37" s="898">
        <v>41</v>
      </c>
      <c r="N37" s="899">
        <v>13.52</v>
      </c>
      <c r="O37" s="898" t="s">
        <v>8652</v>
      </c>
      <c r="P37" s="900" t="s">
        <v>8717</v>
      </c>
      <c r="Q37" s="901">
        <f t="shared" si="0"/>
        <v>-3</v>
      </c>
      <c r="R37" s="901">
        <f t="shared" si="0"/>
        <v>-11.789999999999992</v>
      </c>
      <c r="S37" s="891">
        <f t="shared" si="1"/>
        <v>94.64</v>
      </c>
      <c r="T37" s="891">
        <f t="shared" si="2"/>
        <v>98</v>
      </c>
      <c r="U37" s="891">
        <f t="shared" si="3"/>
        <v>3.3599999999999994</v>
      </c>
      <c r="V37" s="902">
        <f t="shared" si="4"/>
        <v>1.0355029585798816</v>
      </c>
      <c r="W37" s="841">
        <v>30.96</v>
      </c>
    </row>
    <row r="38" spans="1:23" ht="14.4" customHeight="1" x14ac:dyDescent="0.3">
      <c r="A38" s="908" t="s">
        <v>8718</v>
      </c>
      <c r="B38" s="891">
        <v>2</v>
      </c>
      <c r="C38" s="892">
        <v>19.760000000000002</v>
      </c>
      <c r="D38" s="861">
        <v>7.5</v>
      </c>
      <c r="E38" s="893">
        <v>7</v>
      </c>
      <c r="F38" s="894">
        <v>60.93</v>
      </c>
      <c r="G38" s="839">
        <v>15</v>
      </c>
      <c r="H38" s="895">
        <v>4</v>
      </c>
      <c r="I38" s="896">
        <v>29.8</v>
      </c>
      <c r="J38" s="840">
        <v>5.3</v>
      </c>
      <c r="K38" s="897">
        <v>10.38</v>
      </c>
      <c r="L38" s="898">
        <v>6</v>
      </c>
      <c r="M38" s="898">
        <v>52</v>
      </c>
      <c r="N38" s="899">
        <v>17.170000000000002</v>
      </c>
      <c r="O38" s="898" t="s">
        <v>8652</v>
      </c>
      <c r="P38" s="900" t="s">
        <v>8719</v>
      </c>
      <c r="Q38" s="901">
        <f t="shared" si="0"/>
        <v>2</v>
      </c>
      <c r="R38" s="901">
        <f t="shared" si="0"/>
        <v>10.039999999999999</v>
      </c>
      <c r="S38" s="891">
        <f t="shared" si="1"/>
        <v>68.680000000000007</v>
      </c>
      <c r="T38" s="891">
        <f t="shared" si="2"/>
        <v>21.2</v>
      </c>
      <c r="U38" s="891">
        <f t="shared" si="3"/>
        <v>-47.480000000000004</v>
      </c>
      <c r="V38" s="902">
        <f t="shared" si="4"/>
        <v>0.30867792661619098</v>
      </c>
      <c r="W38" s="841"/>
    </row>
    <row r="39" spans="1:23" ht="14.4" customHeight="1" x14ac:dyDescent="0.3">
      <c r="A39" s="906" t="s">
        <v>8720</v>
      </c>
      <c r="B39" s="849">
        <v>2</v>
      </c>
      <c r="C39" s="850">
        <v>3.37</v>
      </c>
      <c r="D39" s="851">
        <v>3.5</v>
      </c>
      <c r="E39" s="816">
        <v>10</v>
      </c>
      <c r="F39" s="817">
        <v>17.89</v>
      </c>
      <c r="G39" s="818">
        <v>3.2</v>
      </c>
      <c r="H39" s="819"/>
      <c r="I39" s="820"/>
      <c r="J39" s="821"/>
      <c r="K39" s="822">
        <v>2.44</v>
      </c>
      <c r="L39" s="819">
        <v>1</v>
      </c>
      <c r="M39" s="819">
        <v>9</v>
      </c>
      <c r="N39" s="823">
        <v>2.94</v>
      </c>
      <c r="O39" s="819" t="s">
        <v>8652</v>
      </c>
      <c r="P39" s="852" t="s">
        <v>8721</v>
      </c>
      <c r="Q39" s="824">
        <f t="shared" si="0"/>
        <v>-2</v>
      </c>
      <c r="R39" s="824">
        <f t="shared" si="0"/>
        <v>-3.37</v>
      </c>
      <c r="S39" s="849" t="str">
        <f t="shared" si="1"/>
        <v/>
      </c>
      <c r="T39" s="849" t="str">
        <f t="shared" si="2"/>
        <v/>
      </c>
      <c r="U39" s="849" t="str">
        <f t="shared" si="3"/>
        <v/>
      </c>
      <c r="V39" s="853" t="str">
        <f t="shared" si="4"/>
        <v/>
      </c>
      <c r="W39" s="825"/>
    </row>
    <row r="40" spans="1:23" ht="14.4" customHeight="1" x14ac:dyDescent="0.3">
      <c r="A40" s="908" t="s">
        <v>8722</v>
      </c>
      <c r="B40" s="891"/>
      <c r="C40" s="892"/>
      <c r="D40" s="861"/>
      <c r="E40" s="895">
        <v>1</v>
      </c>
      <c r="F40" s="896">
        <v>2.85</v>
      </c>
      <c r="G40" s="840">
        <v>6</v>
      </c>
      <c r="H40" s="898"/>
      <c r="I40" s="894"/>
      <c r="J40" s="839"/>
      <c r="K40" s="897">
        <v>2.85</v>
      </c>
      <c r="L40" s="898">
        <v>2</v>
      </c>
      <c r="M40" s="898">
        <v>15</v>
      </c>
      <c r="N40" s="899">
        <v>4.9000000000000004</v>
      </c>
      <c r="O40" s="898" t="s">
        <v>8652</v>
      </c>
      <c r="P40" s="900" t="s">
        <v>8723</v>
      </c>
      <c r="Q40" s="901">
        <f t="shared" si="0"/>
        <v>0</v>
      </c>
      <c r="R40" s="901">
        <f t="shared" si="0"/>
        <v>0</v>
      </c>
      <c r="S40" s="891" t="str">
        <f t="shared" si="1"/>
        <v/>
      </c>
      <c r="T40" s="891" t="str">
        <f t="shared" si="2"/>
        <v/>
      </c>
      <c r="U40" s="891" t="str">
        <f t="shared" si="3"/>
        <v/>
      </c>
      <c r="V40" s="902" t="str">
        <f t="shared" si="4"/>
        <v/>
      </c>
      <c r="W40" s="841"/>
    </row>
    <row r="41" spans="1:23" ht="14.4" customHeight="1" x14ac:dyDescent="0.3">
      <c r="A41" s="906" t="s">
        <v>8724</v>
      </c>
      <c r="B41" s="849"/>
      <c r="C41" s="850"/>
      <c r="D41" s="851"/>
      <c r="E41" s="816">
        <v>1</v>
      </c>
      <c r="F41" s="817">
        <v>0.85</v>
      </c>
      <c r="G41" s="818">
        <v>8</v>
      </c>
      <c r="H41" s="819"/>
      <c r="I41" s="820"/>
      <c r="J41" s="821"/>
      <c r="K41" s="822">
        <v>0.85</v>
      </c>
      <c r="L41" s="819">
        <v>3</v>
      </c>
      <c r="M41" s="819">
        <v>26</v>
      </c>
      <c r="N41" s="823">
        <v>8.67</v>
      </c>
      <c r="O41" s="819" t="s">
        <v>8652</v>
      </c>
      <c r="P41" s="852" t="s">
        <v>8725</v>
      </c>
      <c r="Q41" s="824">
        <f t="shared" si="0"/>
        <v>0</v>
      </c>
      <c r="R41" s="824">
        <f t="shared" si="0"/>
        <v>0</v>
      </c>
      <c r="S41" s="849" t="str">
        <f t="shared" si="1"/>
        <v/>
      </c>
      <c r="T41" s="849" t="str">
        <f t="shared" si="2"/>
        <v/>
      </c>
      <c r="U41" s="849" t="str">
        <f t="shared" si="3"/>
        <v/>
      </c>
      <c r="V41" s="853" t="str">
        <f t="shared" si="4"/>
        <v/>
      </c>
      <c r="W41" s="825"/>
    </row>
    <row r="42" spans="1:23" ht="14.4" customHeight="1" x14ac:dyDescent="0.3">
      <c r="A42" s="907" t="s">
        <v>8726</v>
      </c>
      <c r="B42" s="855"/>
      <c r="C42" s="856"/>
      <c r="D42" s="857"/>
      <c r="E42" s="858">
        <v>1</v>
      </c>
      <c r="F42" s="829">
        <v>3.28</v>
      </c>
      <c r="G42" s="830">
        <v>7</v>
      </c>
      <c r="H42" s="831">
        <v>1</v>
      </c>
      <c r="I42" s="832">
        <v>3.28</v>
      </c>
      <c r="J42" s="833">
        <v>3</v>
      </c>
      <c r="K42" s="834">
        <v>3.28</v>
      </c>
      <c r="L42" s="835">
        <v>1</v>
      </c>
      <c r="M42" s="835">
        <v>13</v>
      </c>
      <c r="N42" s="836">
        <v>4.47</v>
      </c>
      <c r="O42" s="835" t="s">
        <v>7663</v>
      </c>
      <c r="P42" s="859" t="s">
        <v>8727</v>
      </c>
      <c r="Q42" s="837">
        <f t="shared" si="0"/>
        <v>1</v>
      </c>
      <c r="R42" s="837">
        <f t="shared" si="0"/>
        <v>3.28</v>
      </c>
      <c r="S42" s="855">
        <f t="shared" si="1"/>
        <v>4.47</v>
      </c>
      <c r="T42" s="855">
        <f t="shared" si="2"/>
        <v>3</v>
      </c>
      <c r="U42" s="855">
        <f t="shared" si="3"/>
        <v>-1.4699999999999998</v>
      </c>
      <c r="V42" s="860">
        <f t="shared" si="4"/>
        <v>0.67114093959731547</v>
      </c>
      <c r="W42" s="838"/>
    </row>
    <row r="43" spans="1:23" ht="14.4" customHeight="1" x14ac:dyDescent="0.3">
      <c r="A43" s="907" t="s">
        <v>8728</v>
      </c>
      <c r="B43" s="855"/>
      <c r="C43" s="856"/>
      <c r="D43" s="857"/>
      <c r="E43" s="831">
        <v>1</v>
      </c>
      <c r="F43" s="832">
        <v>5.95</v>
      </c>
      <c r="G43" s="833">
        <v>2</v>
      </c>
      <c r="H43" s="835"/>
      <c r="I43" s="829"/>
      <c r="J43" s="830"/>
      <c r="K43" s="834">
        <v>5.95</v>
      </c>
      <c r="L43" s="835">
        <v>1</v>
      </c>
      <c r="M43" s="835">
        <v>10</v>
      </c>
      <c r="N43" s="836">
        <v>3.49</v>
      </c>
      <c r="O43" s="835" t="s">
        <v>7663</v>
      </c>
      <c r="P43" s="859" t="s">
        <v>8729</v>
      </c>
      <c r="Q43" s="837">
        <f t="shared" si="0"/>
        <v>0</v>
      </c>
      <c r="R43" s="837">
        <f t="shared" si="0"/>
        <v>0</v>
      </c>
      <c r="S43" s="855" t="str">
        <f t="shared" si="1"/>
        <v/>
      </c>
      <c r="T43" s="855" t="str">
        <f t="shared" si="2"/>
        <v/>
      </c>
      <c r="U43" s="855" t="str">
        <f t="shared" si="3"/>
        <v/>
      </c>
      <c r="V43" s="860" t="str">
        <f t="shared" si="4"/>
        <v/>
      </c>
      <c r="W43" s="838"/>
    </row>
    <row r="44" spans="1:23" ht="14.4" customHeight="1" x14ac:dyDescent="0.3">
      <c r="A44" s="906" t="s">
        <v>8730</v>
      </c>
      <c r="B44" s="849">
        <v>2</v>
      </c>
      <c r="C44" s="850">
        <v>5.87</v>
      </c>
      <c r="D44" s="851">
        <v>6</v>
      </c>
      <c r="E44" s="854">
        <v>1</v>
      </c>
      <c r="F44" s="820">
        <v>2.94</v>
      </c>
      <c r="G44" s="821">
        <v>3</v>
      </c>
      <c r="H44" s="816">
        <v>5</v>
      </c>
      <c r="I44" s="817">
        <v>14.68</v>
      </c>
      <c r="J44" s="844">
        <v>4.2</v>
      </c>
      <c r="K44" s="822">
        <v>2.94</v>
      </c>
      <c r="L44" s="819">
        <v>1</v>
      </c>
      <c r="M44" s="819">
        <v>9</v>
      </c>
      <c r="N44" s="823">
        <v>2.92</v>
      </c>
      <c r="O44" s="819" t="s">
        <v>7663</v>
      </c>
      <c r="P44" s="852" t="s">
        <v>8731</v>
      </c>
      <c r="Q44" s="824">
        <f t="shared" si="0"/>
        <v>3</v>
      </c>
      <c r="R44" s="824">
        <f t="shared" si="0"/>
        <v>8.8099999999999987</v>
      </c>
      <c r="S44" s="849">
        <f t="shared" si="1"/>
        <v>14.6</v>
      </c>
      <c r="T44" s="849">
        <f t="shared" si="2"/>
        <v>21</v>
      </c>
      <c r="U44" s="849">
        <f t="shared" si="3"/>
        <v>6.4</v>
      </c>
      <c r="V44" s="853">
        <f t="shared" si="4"/>
        <v>1.4383561643835616</v>
      </c>
      <c r="W44" s="825">
        <v>8.24</v>
      </c>
    </row>
    <row r="45" spans="1:23" ht="14.4" customHeight="1" x14ac:dyDescent="0.3">
      <c r="A45" s="907" t="s">
        <v>8732</v>
      </c>
      <c r="B45" s="846">
        <v>1</v>
      </c>
      <c r="C45" s="847">
        <v>4.9800000000000004</v>
      </c>
      <c r="D45" s="848">
        <v>6</v>
      </c>
      <c r="E45" s="858"/>
      <c r="F45" s="829"/>
      <c r="G45" s="830"/>
      <c r="H45" s="835"/>
      <c r="I45" s="829"/>
      <c r="J45" s="830"/>
      <c r="K45" s="834">
        <v>4.9800000000000004</v>
      </c>
      <c r="L45" s="835">
        <v>1</v>
      </c>
      <c r="M45" s="835">
        <v>11</v>
      </c>
      <c r="N45" s="836">
        <v>3.8</v>
      </c>
      <c r="O45" s="835" t="s">
        <v>7663</v>
      </c>
      <c r="P45" s="859" t="s">
        <v>8733</v>
      </c>
      <c r="Q45" s="837">
        <f t="shared" si="0"/>
        <v>-1</v>
      </c>
      <c r="R45" s="837">
        <f t="shared" si="0"/>
        <v>-4.9800000000000004</v>
      </c>
      <c r="S45" s="855" t="str">
        <f t="shared" si="1"/>
        <v/>
      </c>
      <c r="T45" s="855" t="str">
        <f t="shared" si="2"/>
        <v/>
      </c>
      <c r="U45" s="855" t="str">
        <f t="shared" si="3"/>
        <v/>
      </c>
      <c r="V45" s="860" t="str">
        <f t="shared" si="4"/>
        <v/>
      </c>
      <c r="W45" s="838"/>
    </row>
    <row r="46" spans="1:23" ht="14.4" customHeight="1" x14ac:dyDescent="0.3">
      <c r="A46" s="907" t="s">
        <v>8734</v>
      </c>
      <c r="B46" s="855"/>
      <c r="C46" s="856"/>
      <c r="D46" s="857"/>
      <c r="E46" s="831">
        <v>2</v>
      </c>
      <c r="F46" s="832">
        <v>1.45</v>
      </c>
      <c r="G46" s="833">
        <v>11</v>
      </c>
      <c r="H46" s="835"/>
      <c r="I46" s="829"/>
      <c r="J46" s="830"/>
      <c r="K46" s="834">
        <v>0.73</v>
      </c>
      <c r="L46" s="835">
        <v>1</v>
      </c>
      <c r="M46" s="835">
        <v>13</v>
      </c>
      <c r="N46" s="836">
        <v>4.2699999999999996</v>
      </c>
      <c r="O46" s="835" t="s">
        <v>8652</v>
      </c>
      <c r="P46" s="859" t="s">
        <v>8735</v>
      </c>
      <c r="Q46" s="837">
        <f t="shared" si="0"/>
        <v>0</v>
      </c>
      <c r="R46" s="837">
        <f t="shared" si="0"/>
        <v>0</v>
      </c>
      <c r="S46" s="855" t="str">
        <f t="shared" si="1"/>
        <v/>
      </c>
      <c r="T46" s="855" t="str">
        <f t="shared" si="2"/>
        <v/>
      </c>
      <c r="U46" s="855" t="str">
        <f t="shared" si="3"/>
        <v/>
      </c>
      <c r="V46" s="860" t="str">
        <f t="shared" si="4"/>
        <v/>
      </c>
      <c r="W46" s="838"/>
    </row>
    <row r="47" spans="1:23" ht="14.4" customHeight="1" x14ac:dyDescent="0.3">
      <c r="A47" s="908" t="s">
        <v>8736</v>
      </c>
      <c r="B47" s="891">
        <v>1</v>
      </c>
      <c r="C47" s="892">
        <v>1.07</v>
      </c>
      <c r="D47" s="861">
        <v>11</v>
      </c>
      <c r="E47" s="895">
        <v>1</v>
      </c>
      <c r="F47" s="896">
        <v>1.07</v>
      </c>
      <c r="G47" s="840">
        <v>8</v>
      </c>
      <c r="H47" s="898"/>
      <c r="I47" s="894"/>
      <c r="J47" s="839"/>
      <c r="K47" s="897">
        <v>1.07</v>
      </c>
      <c r="L47" s="898">
        <v>2</v>
      </c>
      <c r="M47" s="898">
        <v>19</v>
      </c>
      <c r="N47" s="899">
        <v>6.4</v>
      </c>
      <c r="O47" s="898" t="s">
        <v>8652</v>
      </c>
      <c r="P47" s="900" t="s">
        <v>8737</v>
      </c>
      <c r="Q47" s="901">
        <f t="shared" si="0"/>
        <v>-1</v>
      </c>
      <c r="R47" s="901">
        <f t="shared" si="0"/>
        <v>-1.07</v>
      </c>
      <c r="S47" s="891" t="str">
        <f t="shared" si="1"/>
        <v/>
      </c>
      <c r="T47" s="891" t="str">
        <f t="shared" si="2"/>
        <v/>
      </c>
      <c r="U47" s="891" t="str">
        <f t="shared" si="3"/>
        <v/>
      </c>
      <c r="V47" s="902" t="str">
        <f t="shared" si="4"/>
        <v/>
      </c>
      <c r="W47" s="841"/>
    </row>
    <row r="48" spans="1:23" ht="14.4" customHeight="1" x14ac:dyDescent="0.3">
      <c r="A48" s="908" t="s">
        <v>8738</v>
      </c>
      <c r="B48" s="891">
        <v>1</v>
      </c>
      <c r="C48" s="892">
        <v>1.92</v>
      </c>
      <c r="D48" s="861">
        <v>25</v>
      </c>
      <c r="E48" s="895"/>
      <c r="F48" s="896"/>
      <c r="G48" s="840"/>
      <c r="H48" s="898"/>
      <c r="I48" s="894"/>
      <c r="J48" s="839"/>
      <c r="K48" s="897">
        <v>1.92</v>
      </c>
      <c r="L48" s="898">
        <v>3</v>
      </c>
      <c r="M48" s="898">
        <v>25</v>
      </c>
      <c r="N48" s="899">
        <v>8.49</v>
      </c>
      <c r="O48" s="898" t="s">
        <v>8652</v>
      </c>
      <c r="P48" s="900" t="s">
        <v>8739</v>
      </c>
      <c r="Q48" s="901">
        <f t="shared" si="0"/>
        <v>-1</v>
      </c>
      <c r="R48" s="901">
        <f t="shared" si="0"/>
        <v>-1.92</v>
      </c>
      <c r="S48" s="891" t="str">
        <f t="shared" si="1"/>
        <v/>
      </c>
      <c r="T48" s="891" t="str">
        <f t="shared" si="2"/>
        <v/>
      </c>
      <c r="U48" s="891" t="str">
        <f t="shared" si="3"/>
        <v/>
      </c>
      <c r="V48" s="902" t="str">
        <f t="shared" si="4"/>
        <v/>
      </c>
      <c r="W48" s="841"/>
    </row>
    <row r="49" spans="1:23" ht="14.4" customHeight="1" x14ac:dyDescent="0.3">
      <c r="A49" s="907" t="s">
        <v>8740</v>
      </c>
      <c r="B49" s="855">
        <v>1</v>
      </c>
      <c r="C49" s="856">
        <v>0.42</v>
      </c>
      <c r="D49" s="857">
        <v>2</v>
      </c>
      <c r="E49" s="831">
        <v>9</v>
      </c>
      <c r="F49" s="832">
        <v>4.3899999999999997</v>
      </c>
      <c r="G49" s="833">
        <v>3.4</v>
      </c>
      <c r="H49" s="835">
        <v>4</v>
      </c>
      <c r="I49" s="829">
        <v>2.4500000000000002</v>
      </c>
      <c r="J49" s="842">
        <v>6.5</v>
      </c>
      <c r="K49" s="834">
        <v>0.42</v>
      </c>
      <c r="L49" s="835">
        <v>1</v>
      </c>
      <c r="M49" s="835">
        <v>7</v>
      </c>
      <c r="N49" s="836">
        <v>2.34</v>
      </c>
      <c r="O49" s="835" t="s">
        <v>8652</v>
      </c>
      <c r="P49" s="859" t="s">
        <v>8741</v>
      </c>
      <c r="Q49" s="837">
        <f t="shared" si="0"/>
        <v>3</v>
      </c>
      <c r="R49" s="837">
        <f t="shared" si="0"/>
        <v>2.0300000000000002</v>
      </c>
      <c r="S49" s="855">
        <f t="shared" si="1"/>
        <v>9.36</v>
      </c>
      <c r="T49" s="855">
        <f t="shared" si="2"/>
        <v>26</v>
      </c>
      <c r="U49" s="855">
        <f t="shared" si="3"/>
        <v>16.64</v>
      </c>
      <c r="V49" s="860">
        <f t="shared" si="4"/>
        <v>2.7777777777777781</v>
      </c>
      <c r="W49" s="838">
        <v>17.32</v>
      </c>
    </row>
    <row r="50" spans="1:23" ht="14.4" customHeight="1" x14ac:dyDescent="0.3">
      <c r="A50" s="908" t="s">
        <v>8742</v>
      </c>
      <c r="B50" s="891"/>
      <c r="C50" s="892"/>
      <c r="D50" s="861"/>
      <c r="E50" s="895">
        <v>1</v>
      </c>
      <c r="F50" s="896">
        <v>1.17</v>
      </c>
      <c r="G50" s="840">
        <v>17</v>
      </c>
      <c r="H50" s="898"/>
      <c r="I50" s="894"/>
      <c r="J50" s="839"/>
      <c r="K50" s="897">
        <v>0.55000000000000004</v>
      </c>
      <c r="L50" s="898">
        <v>1</v>
      </c>
      <c r="M50" s="898">
        <v>10</v>
      </c>
      <c r="N50" s="899">
        <v>3.3</v>
      </c>
      <c r="O50" s="898" t="s">
        <v>8652</v>
      </c>
      <c r="P50" s="900" t="s">
        <v>8743</v>
      </c>
      <c r="Q50" s="901">
        <f t="shared" si="0"/>
        <v>0</v>
      </c>
      <c r="R50" s="901">
        <f t="shared" si="0"/>
        <v>0</v>
      </c>
      <c r="S50" s="891" t="str">
        <f t="shared" si="1"/>
        <v/>
      </c>
      <c r="T50" s="891" t="str">
        <f t="shared" si="2"/>
        <v/>
      </c>
      <c r="U50" s="891" t="str">
        <f t="shared" si="3"/>
        <v/>
      </c>
      <c r="V50" s="902" t="str">
        <f t="shared" si="4"/>
        <v/>
      </c>
      <c r="W50" s="841"/>
    </row>
    <row r="51" spans="1:23" ht="14.4" customHeight="1" x14ac:dyDescent="0.3">
      <c r="A51" s="907" t="s">
        <v>8744</v>
      </c>
      <c r="B51" s="855">
        <v>3</v>
      </c>
      <c r="C51" s="856">
        <v>1.48</v>
      </c>
      <c r="D51" s="857">
        <v>2.7</v>
      </c>
      <c r="E51" s="858">
        <v>8</v>
      </c>
      <c r="F51" s="829">
        <v>4.51</v>
      </c>
      <c r="G51" s="830">
        <v>4</v>
      </c>
      <c r="H51" s="831">
        <v>10</v>
      </c>
      <c r="I51" s="832">
        <v>4.97</v>
      </c>
      <c r="J51" s="842">
        <v>3.7</v>
      </c>
      <c r="K51" s="834">
        <v>0.49</v>
      </c>
      <c r="L51" s="835">
        <v>1</v>
      </c>
      <c r="M51" s="835">
        <v>9</v>
      </c>
      <c r="N51" s="836">
        <v>2.96</v>
      </c>
      <c r="O51" s="835" t="s">
        <v>8652</v>
      </c>
      <c r="P51" s="859" t="s">
        <v>8745</v>
      </c>
      <c r="Q51" s="837">
        <f t="shared" si="0"/>
        <v>7</v>
      </c>
      <c r="R51" s="837">
        <f t="shared" si="0"/>
        <v>3.4899999999999998</v>
      </c>
      <c r="S51" s="855">
        <f t="shared" si="1"/>
        <v>29.6</v>
      </c>
      <c r="T51" s="855">
        <f t="shared" si="2"/>
        <v>37</v>
      </c>
      <c r="U51" s="855">
        <f t="shared" si="3"/>
        <v>7.3999999999999986</v>
      </c>
      <c r="V51" s="860">
        <f t="shared" si="4"/>
        <v>1.25</v>
      </c>
      <c r="W51" s="838">
        <v>12.2</v>
      </c>
    </row>
    <row r="52" spans="1:23" ht="14.4" customHeight="1" x14ac:dyDescent="0.3">
      <c r="A52" s="908" t="s">
        <v>8746</v>
      </c>
      <c r="B52" s="891">
        <v>3</v>
      </c>
      <c r="C52" s="892">
        <v>2.37</v>
      </c>
      <c r="D52" s="861">
        <v>6.3</v>
      </c>
      <c r="E52" s="893">
        <v>1</v>
      </c>
      <c r="F52" s="894">
        <v>1.04</v>
      </c>
      <c r="G52" s="839">
        <v>19</v>
      </c>
      <c r="H52" s="895"/>
      <c r="I52" s="896"/>
      <c r="J52" s="840"/>
      <c r="K52" s="897">
        <v>0.79</v>
      </c>
      <c r="L52" s="898">
        <v>2</v>
      </c>
      <c r="M52" s="898">
        <v>16</v>
      </c>
      <c r="N52" s="899">
        <v>5.22</v>
      </c>
      <c r="O52" s="898" t="s">
        <v>8652</v>
      </c>
      <c r="P52" s="900" t="s">
        <v>8747</v>
      </c>
      <c r="Q52" s="901">
        <f t="shared" si="0"/>
        <v>-3</v>
      </c>
      <c r="R52" s="901">
        <f t="shared" si="0"/>
        <v>-2.37</v>
      </c>
      <c r="S52" s="891" t="str">
        <f t="shared" si="1"/>
        <v/>
      </c>
      <c r="T52" s="891" t="str">
        <f t="shared" si="2"/>
        <v/>
      </c>
      <c r="U52" s="891" t="str">
        <f t="shared" si="3"/>
        <v/>
      </c>
      <c r="V52" s="902" t="str">
        <f t="shared" si="4"/>
        <v/>
      </c>
      <c r="W52" s="841"/>
    </row>
    <row r="53" spans="1:23" ht="14.4" customHeight="1" x14ac:dyDescent="0.3">
      <c r="A53" s="906" t="s">
        <v>8748</v>
      </c>
      <c r="B53" s="849"/>
      <c r="C53" s="850"/>
      <c r="D53" s="851"/>
      <c r="E53" s="854"/>
      <c r="F53" s="820"/>
      <c r="G53" s="821"/>
      <c r="H53" s="816">
        <v>1</v>
      </c>
      <c r="I53" s="817">
        <v>0.74</v>
      </c>
      <c r="J53" s="818">
        <v>7</v>
      </c>
      <c r="K53" s="822">
        <v>0.73</v>
      </c>
      <c r="L53" s="819">
        <v>2</v>
      </c>
      <c r="M53" s="819">
        <v>22</v>
      </c>
      <c r="N53" s="823">
        <v>7.17</v>
      </c>
      <c r="O53" s="819" t="s">
        <v>8652</v>
      </c>
      <c r="P53" s="852" t="s">
        <v>8749</v>
      </c>
      <c r="Q53" s="824">
        <f t="shared" si="0"/>
        <v>1</v>
      </c>
      <c r="R53" s="824">
        <f t="shared" si="0"/>
        <v>0.74</v>
      </c>
      <c r="S53" s="849">
        <f t="shared" si="1"/>
        <v>7.17</v>
      </c>
      <c r="T53" s="849">
        <f t="shared" si="2"/>
        <v>7</v>
      </c>
      <c r="U53" s="849">
        <f t="shared" si="3"/>
        <v>-0.16999999999999993</v>
      </c>
      <c r="V53" s="853">
        <f t="shared" si="4"/>
        <v>0.97629009762900976</v>
      </c>
      <c r="W53" s="825"/>
    </row>
    <row r="54" spans="1:23" ht="14.4" customHeight="1" x14ac:dyDescent="0.3">
      <c r="A54" s="907" t="s">
        <v>8750</v>
      </c>
      <c r="B54" s="855">
        <v>2</v>
      </c>
      <c r="C54" s="856">
        <v>0.91</v>
      </c>
      <c r="D54" s="857">
        <v>2.5</v>
      </c>
      <c r="E54" s="858"/>
      <c r="F54" s="829"/>
      <c r="G54" s="830"/>
      <c r="H54" s="831">
        <v>1</v>
      </c>
      <c r="I54" s="832">
        <v>0.55000000000000004</v>
      </c>
      <c r="J54" s="833">
        <v>3</v>
      </c>
      <c r="K54" s="834">
        <v>0.55000000000000004</v>
      </c>
      <c r="L54" s="835">
        <v>3</v>
      </c>
      <c r="M54" s="835">
        <v>23</v>
      </c>
      <c r="N54" s="836">
        <v>7.74</v>
      </c>
      <c r="O54" s="835" t="s">
        <v>8652</v>
      </c>
      <c r="P54" s="859" t="s">
        <v>8751</v>
      </c>
      <c r="Q54" s="837">
        <f t="shared" si="0"/>
        <v>-1</v>
      </c>
      <c r="R54" s="837">
        <f t="shared" si="0"/>
        <v>-0.36</v>
      </c>
      <c r="S54" s="855">
        <f t="shared" si="1"/>
        <v>7.74</v>
      </c>
      <c r="T54" s="855">
        <f t="shared" si="2"/>
        <v>3</v>
      </c>
      <c r="U54" s="855">
        <f t="shared" si="3"/>
        <v>-4.74</v>
      </c>
      <c r="V54" s="860">
        <f t="shared" si="4"/>
        <v>0.38759689922480617</v>
      </c>
      <c r="W54" s="838"/>
    </row>
    <row r="55" spans="1:23" ht="14.4" customHeight="1" x14ac:dyDescent="0.3">
      <c r="A55" s="908" t="s">
        <v>8752</v>
      </c>
      <c r="B55" s="891"/>
      <c r="C55" s="892"/>
      <c r="D55" s="861"/>
      <c r="E55" s="893">
        <v>1</v>
      </c>
      <c r="F55" s="894">
        <v>1.04</v>
      </c>
      <c r="G55" s="839">
        <v>8</v>
      </c>
      <c r="H55" s="895">
        <v>2</v>
      </c>
      <c r="I55" s="896">
        <v>1.37</v>
      </c>
      <c r="J55" s="843">
        <v>12.5</v>
      </c>
      <c r="K55" s="897">
        <v>0.68</v>
      </c>
      <c r="L55" s="898">
        <v>3</v>
      </c>
      <c r="M55" s="898">
        <v>28</v>
      </c>
      <c r="N55" s="899">
        <v>9.25</v>
      </c>
      <c r="O55" s="898" t="s">
        <v>8652</v>
      </c>
      <c r="P55" s="900" t="s">
        <v>8753</v>
      </c>
      <c r="Q55" s="901">
        <f t="shared" si="0"/>
        <v>2</v>
      </c>
      <c r="R55" s="901">
        <f t="shared" si="0"/>
        <v>1.37</v>
      </c>
      <c r="S55" s="891">
        <f t="shared" si="1"/>
        <v>18.5</v>
      </c>
      <c r="T55" s="891">
        <f t="shared" si="2"/>
        <v>25</v>
      </c>
      <c r="U55" s="891">
        <f t="shared" si="3"/>
        <v>6.5</v>
      </c>
      <c r="V55" s="902">
        <f t="shared" si="4"/>
        <v>1.3513513513513513</v>
      </c>
      <c r="W55" s="841">
        <v>10.75</v>
      </c>
    </row>
    <row r="56" spans="1:23" ht="14.4" customHeight="1" x14ac:dyDescent="0.3">
      <c r="A56" s="908" t="s">
        <v>8754</v>
      </c>
      <c r="B56" s="891">
        <v>1</v>
      </c>
      <c r="C56" s="892">
        <v>0.79</v>
      </c>
      <c r="D56" s="861">
        <v>3</v>
      </c>
      <c r="E56" s="893"/>
      <c r="F56" s="894"/>
      <c r="G56" s="839"/>
      <c r="H56" s="895"/>
      <c r="I56" s="896"/>
      <c r="J56" s="840"/>
      <c r="K56" s="897">
        <v>1.04</v>
      </c>
      <c r="L56" s="898">
        <v>4</v>
      </c>
      <c r="M56" s="898">
        <v>35</v>
      </c>
      <c r="N56" s="899">
        <v>11.59</v>
      </c>
      <c r="O56" s="898" t="s">
        <v>8652</v>
      </c>
      <c r="P56" s="900" t="s">
        <v>8755</v>
      </c>
      <c r="Q56" s="901">
        <f t="shared" si="0"/>
        <v>-1</v>
      </c>
      <c r="R56" s="901">
        <f t="shared" si="0"/>
        <v>-0.79</v>
      </c>
      <c r="S56" s="891" t="str">
        <f t="shared" si="1"/>
        <v/>
      </c>
      <c r="T56" s="891" t="str">
        <f t="shared" si="2"/>
        <v/>
      </c>
      <c r="U56" s="891" t="str">
        <f t="shared" si="3"/>
        <v/>
      </c>
      <c r="V56" s="902" t="str">
        <f t="shared" si="4"/>
        <v/>
      </c>
      <c r="W56" s="841"/>
    </row>
    <row r="57" spans="1:23" ht="14.4" customHeight="1" x14ac:dyDescent="0.3">
      <c r="A57" s="906" t="s">
        <v>8756</v>
      </c>
      <c r="B57" s="849">
        <v>3</v>
      </c>
      <c r="C57" s="850">
        <v>1.26</v>
      </c>
      <c r="D57" s="851">
        <v>6.3</v>
      </c>
      <c r="E57" s="816">
        <v>4</v>
      </c>
      <c r="F57" s="817">
        <v>1.71</v>
      </c>
      <c r="G57" s="818">
        <v>5.5</v>
      </c>
      <c r="H57" s="819">
        <v>3</v>
      </c>
      <c r="I57" s="820">
        <v>1.43</v>
      </c>
      <c r="J57" s="844">
        <v>9</v>
      </c>
      <c r="K57" s="822">
        <v>0.42</v>
      </c>
      <c r="L57" s="819">
        <v>2</v>
      </c>
      <c r="M57" s="819">
        <v>17</v>
      </c>
      <c r="N57" s="823">
        <v>5.62</v>
      </c>
      <c r="O57" s="819" t="s">
        <v>8652</v>
      </c>
      <c r="P57" s="852" t="s">
        <v>8757</v>
      </c>
      <c r="Q57" s="824">
        <f t="shared" si="0"/>
        <v>0</v>
      </c>
      <c r="R57" s="824">
        <f t="shared" si="0"/>
        <v>0.16999999999999993</v>
      </c>
      <c r="S57" s="849">
        <f t="shared" si="1"/>
        <v>16.86</v>
      </c>
      <c r="T57" s="849">
        <f t="shared" si="2"/>
        <v>27</v>
      </c>
      <c r="U57" s="849">
        <f t="shared" si="3"/>
        <v>10.14</v>
      </c>
      <c r="V57" s="853">
        <f t="shared" si="4"/>
        <v>1.6014234875444839</v>
      </c>
      <c r="W57" s="825">
        <v>15.38</v>
      </c>
    </row>
    <row r="58" spans="1:23" ht="14.4" customHeight="1" x14ac:dyDescent="0.3">
      <c r="A58" s="908" t="s">
        <v>8758</v>
      </c>
      <c r="B58" s="891">
        <v>1</v>
      </c>
      <c r="C58" s="892">
        <v>0.54</v>
      </c>
      <c r="D58" s="861">
        <v>5</v>
      </c>
      <c r="E58" s="895">
        <v>1</v>
      </c>
      <c r="F58" s="896">
        <v>0.54</v>
      </c>
      <c r="G58" s="840">
        <v>7</v>
      </c>
      <c r="H58" s="898"/>
      <c r="I58" s="894"/>
      <c r="J58" s="839"/>
      <c r="K58" s="897">
        <v>0.54</v>
      </c>
      <c r="L58" s="898">
        <v>3</v>
      </c>
      <c r="M58" s="898">
        <v>24</v>
      </c>
      <c r="N58" s="899">
        <v>8.06</v>
      </c>
      <c r="O58" s="898" t="s">
        <v>8652</v>
      </c>
      <c r="P58" s="900" t="s">
        <v>8759</v>
      </c>
      <c r="Q58" s="901">
        <f t="shared" si="0"/>
        <v>-1</v>
      </c>
      <c r="R58" s="901">
        <f t="shared" si="0"/>
        <v>-0.54</v>
      </c>
      <c r="S58" s="891" t="str">
        <f t="shared" si="1"/>
        <v/>
      </c>
      <c r="T58" s="891" t="str">
        <f t="shared" si="2"/>
        <v/>
      </c>
      <c r="U58" s="891" t="str">
        <f t="shared" si="3"/>
        <v/>
      </c>
      <c r="V58" s="902" t="str">
        <f t="shared" si="4"/>
        <v/>
      </c>
      <c r="W58" s="841"/>
    </row>
    <row r="59" spans="1:23" ht="14.4" customHeight="1" x14ac:dyDescent="0.3">
      <c r="A59" s="908" t="s">
        <v>8760</v>
      </c>
      <c r="B59" s="891"/>
      <c r="C59" s="892"/>
      <c r="D59" s="861"/>
      <c r="E59" s="895">
        <v>1</v>
      </c>
      <c r="F59" s="896">
        <v>0.62</v>
      </c>
      <c r="G59" s="840">
        <v>7</v>
      </c>
      <c r="H59" s="898"/>
      <c r="I59" s="894"/>
      <c r="J59" s="839"/>
      <c r="K59" s="897">
        <v>0.62</v>
      </c>
      <c r="L59" s="898">
        <v>2</v>
      </c>
      <c r="M59" s="898">
        <v>22</v>
      </c>
      <c r="N59" s="899">
        <v>7.23</v>
      </c>
      <c r="O59" s="898" t="s">
        <v>8652</v>
      </c>
      <c r="P59" s="900" t="s">
        <v>8761</v>
      </c>
      <c r="Q59" s="901">
        <f t="shared" si="0"/>
        <v>0</v>
      </c>
      <c r="R59" s="901">
        <f t="shared" si="0"/>
        <v>0</v>
      </c>
      <c r="S59" s="891" t="str">
        <f t="shared" si="1"/>
        <v/>
      </c>
      <c r="T59" s="891" t="str">
        <f t="shared" si="2"/>
        <v/>
      </c>
      <c r="U59" s="891" t="str">
        <f t="shared" si="3"/>
        <v/>
      </c>
      <c r="V59" s="902" t="str">
        <f t="shared" si="4"/>
        <v/>
      </c>
      <c r="W59" s="841"/>
    </row>
    <row r="60" spans="1:23" ht="14.4" customHeight="1" x14ac:dyDescent="0.3">
      <c r="A60" s="906" t="s">
        <v>8762</v>
      </c>
      <c r="B60" s="849">
        <v>13</v>
      </c>
      <c r="C60" s="850">
        <v>4.72</v>
      </c>
      <c r="D60" s="851">
        <v>3.2</v>
      </c>
      <c r="E60" s="816">
        <v>22</v>
      </c>
      <c r="F60" s="817">
        <v>8.11</v>
      </c>
      <c r="G60" s="818">
        <v>3.3</v>
      </c>
      <c r="H60" s="819">
        <v>11</v>
      </c>
      <c r="I60" s="820">
        <v>3.81</v>
      </c>
      <c r="J60" s="821">
        <v>2.9</v>
      </c>
      <c r="K60" s="822">
        <v>0.36</v>
      </c>
      <c r="L60" s="819">
        <v>2</v>
      </c>
      <c r="M60" s="819">
        <v>15</v>
      </c>
      <c r="N60" s="823">
        <v>4.87</v>
      </c>
      <c r="O60" s="819" t="s">
        <v>8652</v>
      </c>
      <c r="P60" s="852" t="s">
        <v>8763</v>
      </c>
      <c r="Q60" s="824">
        <f t="shared" si="0"/>
        <v>-2</v>
      </c>
      <c r="R60" s="824">
        <f t="shared" si="0"/>
        <v>-0.9099999999999997</v>
      </c>
      <c r="S60" s="849">
        <f t="shared" si="1"/>
        <v>53.57</v>
      </c>
      <c r="T60" s="849">
        <f t="shared" si="2"/>
        <v>31.9</v>
      </c>
      <c r="U60" s="849">
        <f t="shared" si="3"/>
        <v>-21.67</v>
      </c>
      <c r="V60" s="853">
        <f t="shared" si="4"/>
        <v>0.59548254620123198</v>
      </c>
      <c r="W60" s="825"/>
    </row>
    <row r="61" spans="1:23" ht="14.4" customHeight="1" x14ac:dyDescent="0.3">
      <c r="A61" s="908" t="s">
        <v>8764</v>
      </c>
      <c r="B61" s="891">
        <v>3</v>
      </c>
      <c r="C61" s="892">
        <v>1.43</v>
      </c>
      <c r="D61" s="861">
        <v>5.3</v>
      </c>
      <c r="E61" s="895"/>
      <c r="F61" s="896"/>
      <c r="G61" s="840"/>
      <c r="H61" s="898">
        <v>3</v>
      </c>
      <c r="I61" s="894">
        <v>1.43</v>
      </c>
      <c r="J61" s="839">
        <v>3.3</v>
      </c>
      <c r="K61" s="897">
        <v>0.48</v>
      </c>
      <c r="L61" s="898">
        <v>2</v>
      </c>
      <c r="M61" s="898">
        <v>20</v>
      </c>
      <c r="N61" s="899">
        <v>6.58</v>
      </c>
      <c r="O61" s="898" t="s">
        <v>8652</v>
      </c>
      <c r="P61" s="900" t="s">
        <v>8765</v>
      </c>
      <c r="Q61" s="901">
        <f t="shared" si="0"/>
        <v>0</v>
      </c>
      <c r="R61" s="901">
        <f t="shared" si="0"/>
        <v>0</v>
      </c>
      <c r="S61" s="891">
        <f t="shared" si="1"/>
        <v>19.740000000000002</v>
      </c>
      <c r="T61" s="891">
        <f t="shared" si="2"/>
        <v>9.8999999999999986</v>
      </c>
      <c r="U61" s="891">
        <f t="shared" si="3"/>
        <v>-9.8400000000000034</v>
      </c>
      <c r="V61" s="902">
        <f t="shared" si="4"/>
        <v>0.50151975683890571</v>
      </c>
      <c r="W61" s="841"/>
    </row>
    <row r="62" spans="1:23" ht="14.4" customHeight="1" x14ac:dyDescent="0.3">
      <c r="A62" s="908" t="s">
        <v>8766</v>
      </c>
      <c r="B62" s="891">
        <v>1</v>
      </c>
      <c r="C62" s="892">
        <v>0.65</v>
      </c>
      <c r="D62" s="861">
        <v>11</v>
      </c>
      <c r="E62" s="895"/>
      <c r="F62" s="896"/>
      <c r="G62" s="840"/>
      <c r="H62" s="898"/>
      <c r="I62" s="894"/>
      <c r="J62" s="839"/>
      <c r="K62" s="897">
        <v>0.65</v>
      </c>
      <c r="L62" s="898">
        <v>3</v>
      </c>
      <c r="M62" s="898">
        <v>25</v>
      </c>
      <c r="N62" s="899">
        <v>8.3699999999999992</v>
      </c>
      <c r="O62" s="898" t="s">
        <v>8652</v>
      </c>
      <c r="P62" s="900" t="s">
        <v>8767</v>
      </c>
      <c r="Q62" s="901">
        <f t="shared" si="0"/>
        <v>-1</v>
      </c>
      <c r="R62" s="901">
        <f t="shared" si="0"/>
        <v>-0.65</v>
      </c>
      <c r="S62" s="891" t="str">
        <f t="shared" si="1"/>
        <v/>
      </c>
      <c r="T62" s="891" t="str">
        <f t="shared" si="2"/>
        <v/>
      </c>
      <c r="U62" s="891" t="str">
        <f t="shared" si="3"/>
        <v/>
      </c>
      <c r="V62" s="902" t="str">
        <f t="shared" si="4"/>
        <v/>
      </c>
      <c r="W62" s="841"/>
    </row>
    <row r="63" spans="1:23" ht="14.4" customHeight="1" x14ac:dyDescent="0.3">
      <c r="A63" s="906" t="s">
        <v>8768</v>
      </c>
      <c r="B63" s="826">
        <v>3</v>
      </c>
      <c r="C63" s="827">
        <v>0.95</v>
      </c>
      <c r="D63" s="828">
        <v>3</v>
      </c>
      <c r="E63" s="854"/>
      <c r="F63" s="820"/>
      <c r="G63" s="821"/>
      <c r="H63" s="819"/>
      <c r="I63" s="820"/>
      <c r="J63" s="821"/>
      <c r="K63" s="822">
        <v>0.3</v>
      </c>
      <c r="L63" s="819">
        <v>1</v>
      </c>
      <c r="M63" s="819">
        <v>13</v>
      </c>
      <c r="N63" s="823">
        <v>4.33</v>
      </c>
      <c r="O63" s="819" t="s">
        <v>8652</v>
      </c>
      <c r="P63" s="852" t="s">
        <v>8769</v>
      </c>
      <c r="Q63" s="824">
        <f t="shared" si="0"/>
        <v>-3</v>
      </c>
      <c r="R63" s="824">
        <f t="shared" si="0"/>
        <v>-0.95</v>
      </c>
      <c r="S63" s="849" t="str">
        <f t="shared" si="1"/>
        <v/>
      </c>
      <c r="T63" s="849" t="str">
        <f t="shared" si="2"/>
        <v/>
      </c>
      <c r="U63" s="849" t="str">
        <f t="shared" si="3"/>
        <v/>
      </c>
      <c r="V63" s="853" t="str">
        <f t="shared" si="4"/>
        <v/>
      </c>
      <c r="W63" s="825"/>
    </row>
    <row r="64" spans="1:23" ht="14.4" customHeight="1" x14ac:dyDescent="0.3">
      <c r="A64" s="906" t="s">
        <v>8770</v>
      </c>
      <c r="B64" s="826">
        <v>14</v>
      </c>
      <c r="C64" s="827">
        <v>5.45</v>
      </c>
      <c r="D64" s="828">
        <v>2.2000000000000002</v>
      </c>
      <c r="E64" s="854">
        <v>13</v>
      </c>
      <c r="F64" s="820">
        <v>5.07</v>
      </c>
      <c r="G64" s="821">
        <v>2.6</v>
      </c>
      <c r="H64" s="819">
        <v>7</v>
      </c>
      <c r="I64" s="820">
        <v>2.73</v>
      </c>
      <c r="J64" s="821">
        <v>2.6</v>
      </c>
      <c r="K64" s="822">
        <v>0.39</v>
      </c>
      <c r="L64" s="819">
        <v>2</v>
      </c>
      <c r="M64" s="819">
        <v>14</v>
      </c>
      <c r="N64" s="823">
        <v>4.59</v>
      </c>
      <c r="O64" s="819" t="s">
        <v>8652</v>
      </c>
      <c r="P64" s="852" t="s">
        <v>8771</v>
      </c>
      <c r="Q64" s="824">
        <f t="shared" si="0"/>
        <v>-7</v>
      </c>
      <c r="R64" s="824">
        <f t="shared" si="0"/>
        <v>-2.72</v>
      </c>
      <c r="S64" s="849">
        <f t="shared" si="1"/>
        <v>32.129999999999995</v>
      </c>
      <c r="T64" s="849">
        <f t="shared" si="2"/>
        <v>18.2</v>
      </c>
      <c r="U64" s="849">
        <f t="shared" si="3"/>
        <v>-13.929999999999996</v>
      </c>
      <c r="V64" s="853">
        <f t="shared" si="4"/>
        <v>0.56644880174291945</v>
      </c>
      <c r="W64" s="825">
        <v>0.41</v>
      </c>
    </row>
    <row r="65" spans="1:23" ht="14.4" customHeight="1" x14ac:dyDescent="0.3">
      <c r="A65" s="908" t="s">
        <v>8772</v>
      </c>
      <c r="B65" s="903">
        <v>5</v>
      </c>
      <c r="C65" s="904">
        <v>2.67</v>
      </c>
      <c r="D65" s="845">
        <v>6.8</v>
      </c>
      <c r="E65" s="893">
        <v>5</v>
      </c>
      <c r="F65" s="894">
        <v>2.7</v>
      </c>
      <c r="G65" s="839">
        <v>8.1999999999999993</v>
      </c>
      <c r="H65" s="898"/>
      <c r="I65" s="894"/>
      <c r="J65" s="839"/>
      <c r="K65" s="897">
        <v>0.53</v>
      </c>
      <c r="L65" s="898">
        <v>2</v>
      </c>
      <c r="M65" s="898">
        <v>20</v>
      </c>
      <c r="N65" s="899">
        <v>6.59</v>
      </c>
      <c r="O65" s="898" t="s">
        <v>8652</v>
      </c>
      <c r="P65" s="900" t="s">
        <v>8773</v>
      </c>
      <c r="Q65" s="901">
        <f t="shared" si="0"/>
        <v>-5</v>
      </c>
      <c r="R65" s="901">
        <f t="shared" si="0"/>
        <v>-2.67</v>
      </c>
      <c r="S65" s="891" t="str">
        <f t="shared" si="1"/>
        <v/>
      </c>
      <c r="T65" s="891" t="str">
        <f t="shared" si="2"/>
        <v/>
      </c>
      <c r="U65" s="891" t="str">
        <f t="shared" si="3"/>
        <v/>
      </c>
      <c r="V65" s="902" t="str">
        <f t="shared" si="4"/>
        <v/>
      </c>
      <c r="W65" s="841"/>
    </row>
    <row r="66" spans="1:23" ht="14.4" customHeight="1" x14ac:dyDescent="0.3">
      <c r="A66" s="908" t="s">
        <v>8774</v>
      </c>
      <c r="B66" s="903"/>
      <c r="C66" s="904"/>
      <c r="D66" s="845"/>
      <c r="E66" s="893"/>
      <c r="F66" s="894"/>
      <c r="G66" s="839"/>
      <c r="H66" s="898">
        <v>1</v>
      </c>
      <c r="I66" s="894">
        <v>1.36</v>
      </c>
      <c r="J66" s="843">
        <v>16</v>
      </c>
      <c r="K66" s="897">
        <v>0.95</v>
      </c>
      <c r="L66" s="898">
        <v>3</v>
      </c>
      <c r="M66" s="898">
        <v>31</v>
      </c>
      <c r="N66" s="899">
        <v>10.32</v>
      </c>
      <c r="O66" s="898" t="s">
        <v>8652</v>
      </c>
      <c r="P66" s="900" t="s">
        <v>8775</v>
      </c>
      <c r="Q66" s="901">
        <f t="shared" si="0"/>
        <v>1</v>
      </c>
      <c r="R66" s="901">
        <f t="shared" si="0"/>
        <v>1.36</v>
      </c>
      <c r="S66" s="891">
        <f t="shared" si="1"/>
        <v>10.32</v>
      </c>
      <c r="T66" s="891">
        <f t="shared" si="2"/>
        <v>16</v>
      </c>
      <c r="U66" s="891">
        <f t="shared" si="3"/>
        <v>5.68</v>
      </c>
      <c r="V66" s="902">
        <f t="shared" si="4"/>
        <v>1.5503875968992247</v>
      </c>
      <c r="W66" s="841">
        <v>5.68</v>
      </c>
    </row>
    <row r="67" spans="1:23" ht="14.4" customHeight="1" x14ac:dyDescent="0.3">
      <c r="A67" s="906" t="s">
        <v>8776</v>
      </c>
      <c r="B67" s="849">
        <v>10</v>
      </c>
      <c r="C67" s="850">
        <v>3.66</v>
      </c>
      <c r="D67" s="851">
        <v>2</v>
      </c>
      <c r="E67" s="854">
        <v>14</v>
      </c>
      <c r="F67" s="820">
        <v>5.15</v>
      </c>
      <c r="G67" s="821">
        <v>2.2000000000000002</v>
      </c>
      <c r="H67" s="816">
        <v>17</v>
      </c>
      <c r="I67" s="817">
        <v>6.23</v>
      </c>
      <c r="J67" s="818">
        <v>2.2000000000000002</v>
      </c>
      <c r="K67" s="822">
        <v>0.37</v>
      </c>
      <c r="L67" s="819">
        <v>1</v>
      </c>
      <c r="M67" s="819">
        <v>12</v>
      </c>
      <c r="N67" s="823">
        <v>3.88</v>
      </c>
      <c r="O67" s="819" t="s">
        <v>8652</v>
      </c>
      <c r="P67" s="852" t="s">
        <v>8777</v>
      </c>
      <c r="Q67" s="824">
        <f t="shared" si="0"/>
        <v>7</v>
      </c>
      <c r="R67" s="824">
        <f t="shared" si="0"/>
        <v>2.5700000000000003</v>
      </c>
      <c r="S67" s="849">
        <f t="shared" si="1"/>
        <v>65.959999999999994</v>
      </c>
      <c r="T67" s="849">
        <f t="shared" si="2"/>
        <v>37.400000000000006</v>
      </c>
      <c r="U67" s="849">
        <f t="shared" si="3"/>
        <v>-28.559999999999988</v>
      </c>
      <c r="V67" s="853">
        <f t="shared" si="4"/>
        <v>0.56701030927835061</v>
      </c>
      <c r="W67" s="825">
        <v>0.12</v>
      </c>
    </row>
    <row r="68" spans="1:23" ht="14.4" customHeight="1" x14ac:dyDescent="0.3">
      <c r="A68" s="908" t="s">
        <v>8778</v>
      </c>
      <c r="B68" s="891">
        <v>1</v>
      </c>
      <c r="C68" s="892">
        <v>0.56000000000000005</v>
      </c>
      <c r="D68" s="861">
        <v>2</v>
      </c>
      <c r="E68" s="893">
        <v>2</v>
      </c>
      <c r="F68" s="894">
        <v>1.1200000000000001</v>
      </c>
      <c r="G68" s="839">
        <v>5.5</v>
      </c>
      <c r="H68" s="895"/>
      <c r="I68" s="896"/>
      <c r="J68" s="840"/>
      <c r="K68" s="897">
        <v>0.56000000000000005</v>
      </c>
      <c r="L68" s="898">
        <v>2</v>
      </c>
      <c r="M68" s="898">
        <v>19</v>
      </c>
      <c r="N68" s="899">
        <v>6.3</v>
      </c>
      <c r="O68" s="898" t="s">
        <v>8652</v>
      </c>
      <c r="P68" s="900" t="s">
        <v>8779</v>
      </c>
      <c r="Q68" s="901">
        <f t="shared" si="0"/>
        <v>-1</v>
      </c>
      <c r="R68" s="901">
        <f t="shared" si="0"/>
        <v>-0.56000000000000005</v>
      </c>
      <c r="S68" s="891" t="str">
        <f t="shared" si="1"/>
        <v/>
      </c>
      <c r="T68" s="891" t="str">
        <f t="shared" si="2"/>
        <v/>
      </c>
      <c r="U68" s="891" t="str">
        <f t="shared" si="3"/>
        <v/>
      </c>
      <c r="V68" s="902" t="str">
        <f t="shared" si="4"/>
        <v/>
      </c>
      <c r="W68" s="841"/>
    </row>
    <row r="69" spans="1:23" ht="14.4" customHeight="1" x14ac:dyDescent="0.3">
      <c r="A69" s="906" t="s">
        <v>8780</v>
      </c>
      <c r="B69" s="849">
        <v>7</v>
      </c>
      <c r="C69" s="850">
        <v>2.54</v>
      </c>
      <c r="D69" s="851">
        <v>4.7</v>
      </c>
      <c r="E69" s="816">
        <v>10</v>
      </c>
      <c r="F69" s="817">
        <v>3.58</v>
      </c>
      <c r="G69" s="818">
        <v>4.9000000000000004</v>
      </c>
      <c r="H69" s="819"/>
      <c r="I69" s="820"/>
      <c r="J69" s="821"/>
      <c r="K69" s="822">
        <v>0.32</v>
      </c>
      <c r="L69" s="819">
        <v>1</v>
      </c>
      <c r="M69" s="819">
        <v>12</v>
      </c>
      <c r="N69" s="823">
        <v>3.88</v>
      </c>
      <c r="O69" s="819" t="s">
        <v>8652</v>
      </c>
      <c r="P69" s="852" t="s">
        <v>8781</v>
      </c>
      <c r="Q69" s="824">
        <f t="shared" si="0"/>
        <v>-7</v>
      </c>
      <c r="R69" s="824">
        <f t="shared" si="0"/>
        <v>-2.54</v>
      </c>
      <c r="S69" s="849" t="str">
        <f t="shared" si="1"/>
        <v/>
      </c>
      <c r="T69" s="849" t="str">
        <f t="shared" si="2"/>
        <v/>
      </c>
      <c r="U69" s="849" t="str">
        <f t="shared" si="3"/>
        <v/>
      </c>
      <c r="V69" s="853" t="str">
        <f t="shared" si="4"/>
        <v/>
      </c>
      <c r="W69" s="825"/>
    </row>
    <row r="70" spans="1:23" ht="14.4" customHeight="1" x14ac:dyDescent="0.3">
      <c r="A70" s="908" t="s">
        <v>8782</v>
      </c>
      <c r="B70" s="891"/>
      <c r="C70" s="892"/>
      <c r="D70" s="861"/>
      <c r="E70" s="895">
        <v>1</v>
      </c>
      <c r="F70" s="896">
        <v>0.78</v>
      </c>
      <c r="G70" s="840">
        <v>3</v>
      </c>
      <c r="H70" s="898"/>
      <c r="I70" s="894"/>
      <c r="J70" s="839"/>
      <c r="K70" s="897">
        <v>0.78</v>
      </c>
      <c r="L70" s="898">
        <v>3</v>
      </c>
      <c r="M70" s="898">
        <v>25</v>
      </c>
      <c r="N70" s="899">
        <v>8.17</v>
      </c>
      <c r="O70" s="898" t="s">
        <v>8652</v>
      </c>
      <c r="P70" s="900" t="s">
        <v>8783</v>
      </c>
      <c r="Q70" s="901">
        <f t="shared" ref="Q70:R85" si="5">H70-B70</f>
        <v>0</v>
      </c>
      <c r="R70" s="901">
        <f t="shared" si="5"/>
        <v>0</v>
      </c>
      <c r="S70" s="891" t="str">
        <f t="shared" ref="S70:S85" si="6">IF(H70=0,"",H70*N70)</f>
        <v/>
      </c>
      <c r="T70" s="891" t="str">
        <f t="shared" ref="T70:T85" si="7">IF(H70=0,"",H70*J70)</f>
        <v/>
      </c>
      <c r="U70" s="891" t="str">
        <f t="shared" ref="U70:U85" si="8">IF(H70=0,"",T70-S70)</f>
        <v/>
      </c>
      <c r="V70" s="902" t="str">
        <f t="shared" ref="V70:V85" si="9">IF(H70=0,"",T70/S70)</f>
        <v/>
      </c>
      <c r="W70" s="841"/>
    </row>
    <row r="71" spans="1:23" ht="14.4" customHeight="1" x14ac:dyDescent="0.3">
      <c r="A71" s="907" t="s">
        <v>8784</v>
      </c>
      <c r="B71" s="846">
        <v>1</v>
      </c>
      <c r="C71" s="847">
        <v>2.0499999999999998</v>
      </c>
      <c r="D71" s="848">
        <v>5</v>
      </c>
      <c r="E71" s="858"/>
      <c r="F71" s="829"/>
      <c r="G71" s="830"/>
      <c r="H71" s="835"/>
      <c r="I71" s="829"/>
      <c r="J71" s="830"/>
      <c r="K71" s="834">
        <v>2.0499999999999998</v>
      </c>
      <c r="L71" s="835">
        <v>2</v>
      </c>
      <c r="M71" s="835">
        <v>14</v>
      </c>
      <c r="N71" s="836">
        <v>4.51</v>
      </c>
      <c r="O71" s="835" t="s">
        <v>8652</v>
      </c>
      <c r="P71" s="859" t="s">
        <v>8785</v>
      </c>
      <c r="Q71" s="837">
        <f t="shared" si="5"/>
        <v>-1</v>
      </c>
      <c r="R71" s="837">
        <f t="shared" si="5"/>
        <v>-2.0499999999999998</v>
      </c>
      <c r="S71" s="855" t="str">
        <f t="shared" si="6"/>
        <v/>
      </c>
      <c r="T71" s="855" t="str">
        <f t="shared" si="7"/>
        <v/>
      </c>
      <c r="U71" s="855" t="str">
        <f t="shared" si="8"/>
        <v/>
      </c>
      <c r="V71" s="860" t="str">
        <f t="shared" si="9"/>
        <v/>
      </c>
      <c r="W71" s="838"/>
    </row>
    <row r="72" spans="1:23" ht="14.4" customHeight="1" x14ac:dyDescent="0.3">
      <c r="A72" s="906" t="s">
        <v>8786</v>
      </c>
      <c r="B72" s="849">
        <v>1</v>
      </c>
      <c r="C72" s="850">
        <v>4.82</v>
      </c>
      <c r="D72" s="851">
        <v>39</v>
      </c>
      <c r="E72" s="854"/>
      <c r="F72" s="820"/>
      <c r="G72" s="821"/>
      <c r="H72" s="816">
        <v>2</v>
      </c>
      <c r="I72" s="817">
        <v>10.59</v>
      </c>
      <c r="J72" s="844">
        <v>32.5</v>
      </c>
      <c r="K72" s="822">
        <v>4.82</v>
      </c>
      <c r="L72" s="819">
        <v>9</v>
      </c>
      <c r="M72" s="819">
        <v>81</v>
      </c>
      <c r="N72" s="823">
        <v>26.85</v>
      </c>
      <c r="O72" s="819" t="s">
        <v>8652</v>
      </c>
      <c r="P72" s="852" t="s">
        <v>8787</v>
      </c>
      <c r="Q72" s="824">
        <f t="shared" si="5"/>
        <v>1</v>
      </c>
      <c r="R72" s="824">
        <f t="shared" si="5"/>
        <v>5.77</v>
      </c>
      <c r="S72" s="849">
        <f t="shared" si="6"/>
        <v>53.7</v>
      </c>
      <c r="T72" s="849">
        <f t="shared" si="7"/>
        <v>65</v>
      </c>
      <c r="U72" s="849">
        <f t="shared" si="8"/>
        <v>11.299999999999997</v>
      </c>
      <c r="V72" s="853">
        <f t="shared" si="9"/>
        <v>1.2104283054003724</v>
      </c>
      <c r="W72" s="825">
        <v>25.15</v>
      </c>
    </row>
    <row r="73" spans="1:23" ht="14.4" customHeight="1" x14ac:dyDescent="0.3">
      <c r="A73" s="907" t="s">
        <v>8788</v>
      </c>
      <c r="B73" s="855"/>
      <c r="C73" s="856"/>
      <c r="D73" s="857"/>
      <c r="E73" s="858"/>
      <c r="F73" s="829"/>
      <c r="G73" s="830"/>
      <c r="H73" s="831">
        <v>1</v>
      </c>
      <c r="I73" s="832">
        <v>0.43</v>
      </c>
      <c r="J73" s="842">
        <v>11</v>
      </c>
      <c r="K73" s="834">
        <v>0.43</v>
      </c>
      <c r="L73" s="835">
        <v>2</v>
      </c>
      <c r="M73" s="835">
        <v>18</v>
      </c>
      <c r="N73" s="836">
        <v>6</v>
      </c>
      <c r="O73" s="835" t="s">
        <v>8652</v>
      </c>
      <c r="P73" s="859" t="s">
        <v>8789</v>
      </c>
      <c r="Q73" s="837">
        <f t="shared" si="5"/>
        <v>1</v>
      </c>
      <c r="R73" s="837">
        <f t="shared" si="5"/>
        <v>0.43</v>
      </c>
      <c r="S73" s="855">
        <f t="shared" si="6"/>
        <v>6</v>
      </c>
      <c r="T73" s="855">
        <f t="shared" si="7"/>
        <v>11</v>
      </c>
      <c r="U73" s="855">
        <f t="shared" si="8"/>
        <v>5</v>
      </c>
      <c r="V73" s="860">
        <f t="shared" si="9"/>
        <v>1.8333333333333333</v>
      </c>
      <c r="W73" s="838">
        <v>5</v>
      </c>
    </row>
    <row r="74" spans="1:23" ht="14.4" customHeight="1" x14ac:dyDescent="0.3">
      <c r="A74" s="907" t="s">
        <v>8790</v>
      </c>
      <c r="B74" s="846">
        <v>1</v>
      </c>
      <c r="C74" s="847">
        <v>0.25</v>
      </c>
      <c r="D74" s="848">
        <v>3</v>
      </c>
      <c r="E74" s="858"/>
      <c r="F74" s="829"/>
      <c r="G74" s="830"/>
      <c r="H74" s="835"/>
      <c r="I74" s="829"/>
      <c r="J74" s="830"/>
      <c r="K74" s="834">
        <v>0.25</v>
      </c>
      <c r="L74" s="835">
        <v>1</v>
      </c>
      <c r="M74" s="835">
        <v>9</v>
      </c>
      <c r="N74" s="836">
        <v>3.01</v>
      </c>
      <c r="O74" s="835" t="s">
        <v>8652</v>
      </c>
      <c r="P74" s="859" t="s">
        <v>8791</v>
      </c>
      <c r="Q74" s="837">
        <f t="shared" si="5"/>
        <v>-1</v>
      </c>
      <c r="R74" s="837">
        <f t="shared" si="5"/>
        <v>-0.25</v>
      </c>
      <c r="S74" s="855" t="str">
        <f t="shared" si="6"/>
        <v/>
      </c>
      <c r="T74" s="855" t="str">
        <f t="shared" si="7"/>
        <v/>
      </c>
      <c r="U74" s="855" t="str">
        <f t="shared" si="8"/>
        <v/>
      </c>
      <c r="V74" s="860" t="str">
        <f t="shared" si="9"/>
        <v/>
      </c>
      <c r="W74" s="838"/>
    </row>
    <row r="75" spans="1:23" ht="14.4" customHeight="1" x14ac:dyDescent="0.3">
      <c r="A75" s="906" t="s">
        <v>8792</v>
      </c>
      <c r="B75" s="849"/>
      <c r="C75" s="850"/>
      <c r="D75" s="851"/>
      <c r="E75" s="816">
        <v>1</v>
      </c>
      <c r="F75" s="817">
        <v>0.61</v>
      </c>
      <c r="G75" s="818">
        <v>12</v>
      </c>
      <c r="H75" s="819"/>
      <c r="I75" s="820"/>
      <c r="J75" s="821"/>
      <c r="K75" s="822">
        <v>0.55000000000000004</v>
      </c>
      <c r="L75" s="819">
        <v>2</v>
      </c>
      <c r="M75" s="819">
        <v>22</v>
      </c>
      <c r="N75" s="823">
        <v>7.3</v>
      </c>
      <c r="O75" s="819" t="s">
        <v>8652</v>
      </c>
      <c r="P75" s="852" t="s">
        <v>8793</v>
      </c>
      <c r="Q75" s="824">
        <f t="shared" si="5"/>
        <v>0</v>
      </c>
      <c r="R75" s="824">
        <f t="shared" si="5"/>
        <v>0</v>
      </c>
      <c r="S75" s="849" t="str">
        <f t="shared" si="6"/>
        <v/>
      </c>
      <c r="T75" s="849" t="str">
        <f t="shared" si="7"/>
        <v/>
      </c>
      <c r="U75" s="849" t="str">
        <f t="shared" si="8"/>
        <v/>
      </c>
      <c r="V75" s="853" t="str">
        <f t="shared" si="9"/>
        <v/>
      </c>
      <c r="W75" s="825"/>
    </row>
    <row r="76" spans="1:23" ht="14.4" customHeight="1" x14ac:dyDescent="0.3">
      <c r="A76" s="906" t="s">
        <v>8794</v>
      </c>
      <c r="B76" s="849">
        <v>4</v>
      </c>
      <c r="C76" s="850">
        <v>7.43</v>
      </c>
      <c r="D76" s="851">
        <v>25</v>
      </c>
      <c r="E76" s="816">
        <v>9</v>
      </c>
      <c r="F76" s="817">
        <v>15.96</v>
      </c>
      <c r="G76" s="818">
        <v>19.399999999999999</v>
      </c>
      <c r="H76" s="819">
        <v>3</v>
      </c>
      <c r="I76" s="820">
        <v>4.84</v>
      </c>
      <c r="J76" s="844">
        <v>13.3</v>
      </c>
      <c r="K76" s="822">
        <v>1.43</v>
      </c>
      <c r="L76" s="819">
        <v>4</v>
      </c>
      <c r="M76" s="819">
        <v>35</v>
      </c>
      <c r="N76" s="823">
        <v>11.68</v>
      </c>
      <c r="O76" s="819" t="s">
        <v>8652</v>
      </c>
      <c r="P76" s="852" t="s">
        <v>8795</v>
      </c>
      <c r="Q76" s="824">
        <f t="shared" si="5"/>
        <v>-1</v>
      </c>
      <c r="R76" s="824">
        <f t="shared" si="5"/>
        <v>-2.59</v>
      </c>
      <c r="S76" s="849">
        <f t="shared" si="6"/>
        <v>35.04</v>
      </c>
      <c r="T76" s="849">
        <f t="shared" si="7"/>
        <v>39.900000000000006</v>
      </c>
      <c r="U76" s="849">
        <f t="shared" si="8"/>
        <v>4.8600000000000065</v>
      </c>
      <c r="V76" s="853">
        <f t="shared" si="9"/>
        <v>1.1386986301369866</v>
      </c>
      <c r="W76" s="825">
        <v>8.64</v>
      </c>
    </row>
    <row r="77" spans="1:23" ht="14.4" customHeight="1" x14ac:dyDescent="0.3">
      <c r="A77" s="908" t="s">
        <v>8796</v>
      </c>
      <c r="B77" s="891">
        <v>2</v>
      </c>
      <c r="C77" s="892">
        <v>4.42</v>
      </c>
      <c r="D77" s="861">
        <v>19.5</v>
      </c>
      <c r="E77" s="895">
        <v>1</v>
      </c>
      <c r="F77" s="896">
        <v>1.81</v>
      </c>
      <c r="G77" s="840">
        <v>23</v>
      </c>
      <c r="H77" s="898">
        <v>3</v>
      </c>
      <c r="I77" s="894">
        <v>10.77</v>
      </c>
      <c r="J77" s="843">
        <v>31.3</v>
      </c>
      <c r="K77" s="897">
        <v>1.81</v>
      </c>
      <c r="L77" s="898">
        <v>5</v>
      </c>
      <c r="M77" s="898">
        <v>45</v>
      </c>
      <c r="N77" s="899">
        <v>15.1</v>
      </c>
      <c r="O77" s="898" t="s">
        <v>8652</v>
      </c>
      <c r="P77" s="900" t="s">
        <v>8797</v>
      </c>
      <c r="Q77" s="901">
        <f t="shared" si="5"/>
        <v>1</v>
      </c>
      <c r="R77" s="901">
        <f t="shared" si="5"/>
        <v>6.35</v>
      </c>
      <c r="S77" s="891">
        <f t="shared" si="6"/>
        <v>45.3</v>
      </c>
      <c r="T77" s="891">
        <f t="shared" si="7"/>
        <v>93.9</v>
      </c>
      <c r="U77" s="891">
        <f t="shared" si="8"/>
        <v>48.600000000000009</v>
      </c>
      <c r="V77" s="902">
        <f t="shared" si="9"/>
        <v>2.0728476821192054</v>
      </c>
      <c r="W77" s="841">
        <v>48.7</v>
      </c>
    </row>
    <row r="78" spans="1:23" ht="14.4" customHeight="1" x14ac:dyDescent="0.3">
      <c r="A78" s="908" t="s">
        <v>8798</v>
      </c>
      <c r="B78" s="891"/>
      <c r="C78" s="892"/>
      <c r="D78" s="861"/>
      <c r="E78" s="895">
        <v>1</v>
      </c>
      <c r="F78" s="896">
        <v>6.25</v>
      </c>
      <c r="G78" s="840">
        <v>34</v>
      </c>
      <c r="H78" s="898"/>
      <c r="I78" s="894"/>
      <c r="J78" s="839"/>
      <c r="K78" s="897">
        <v>3.72</v>
      </c>
      <c r="L78" s="898">
        <v>8</v>
      </c>
      <c r="M78" s="898">
        <v>70</v>
      </c>
      <c r="N78" s="899">
        <v>23.46</v>
      </c>
      <c r="O78" s="898" t="s">
        <v>8652</v>
      </c>
      <c r="P78" s="900" t="s">
        <v>8799</v>
      </c>
      <c r="Q78" s="901">
        <f t="shared" si="5"/>
        <v>0</v>
      </c>
      <c r="R78" s="901">
        <f t="shared" si="5"/>
        <v>0</v>
      </c>
      <c r="S78" s="891" t="str">
        <f t="shared" si="6"/>
        <v/>
      </c>
      <c r="T78" s="891" t="str">
        <f t="shared" si="7"/>
        <v/>
      </c>
      <c r="U78" s="891" t="str">
        <f t="shared" si="8"/>
        <v/>
      </c>
      <c r="V78" s="902" t="str">
        <f t="shared" si="9"/>
        <v/>
      </c>
      <c r="W78" s="841"/>
    </row>
    <row r="79" spans="1:23" ht="14.4" customHeight="1" x14ac:dyDescent="0.3">
      <c r="A79" s="906" t="s">
        <v>8800</v>
      </c>
      <c r="B79" s="849"/>
      <c r="C79" s="850"/>
      <c r="D79" s="851"/>
      <c r="E79" s="854"/>
      <c r="F79" s="820"/>
      <c r="G79" s="821"/>
      <c r="H79" s="816">
        <v>1</v>
      </c>
      <c r="I79" s="817">
        <v>0.46</v>
      </c>
      <c r="J79" s="844">
        <v>9</v>
      </c>
      <c r="K79" s="822">
        <v>0.46</v>
      </c>
      <c r="L79" s="819">
        <v>2</v>
      </c>
      <c r="M79" s="819">
        <v>15</v>
      </c>
      <c r="N79" s="823">
        <v>4.9400000000000004</v>
      </c>
      <c r="O79" s="819" t="s">
        <v>8652</v>
      </c>
      <c r="P79" s="852" t="s">
        <v>8801</v>
      </c>
      <c r="Q79" s="824">
        <f t="shared" si="5"/>
        <v>1</v>
      </c>
      <c r="R79" s="824">
        <f t="shared" si="5"/>
        <v>0.46</v>
      </c>
      <c r="S79" s="849">
        <f t="shared" si="6"/>
        <v>4.9400000000000004</v>
      </c>
      <c r="T79" s="849">
        <f t="shared" si="7"/>
        <v>9</v>
      </c>
      <c r="U79" s="849">
        <f t="shared" si="8"/>
        <v>4.0599999999999996</v>
      </c>
      <c r="V79" s="853">
        <f t="shared" si="9"/>
        <v>1.8218623481781375</v>
      </c>
      <c r="W79" s="825">
        <v>4.0599999999999996</v>
      </c>
    </row>
    <row r="80" spans="1:23" ht="14.4" customHeight="1" x14ac:dyDescent="0.3">
      <c r="A80" s="906" t="s">
        <v>8802</v>
      </c>
      <c r="B80" s="849"/>
      <c r="C80" s="850"/>
      <c r="D80" s="851"/>
      <c r="E80" s="854">
        <v>1</v>
      </c>
      <c r="F80" s="820">
        <v>2.31</v>
      </c>
      <c r="G80" s="821">
        <v>10</v>
      </c>
      <c r="H80" s="816">
        <v>3</v>
      </c>
      <c r="I80" s="817">
        <v>3.83</v>
      </c>
      <c r="J80" s="818">
        <v>7.3</v>
      </c>
      <c r="K80" s="822">
        <v>1.28</v>
      </c>
      <c r="L80" s="819">
        <v>3</v>
      </c>
      <c r="M80" s="819">
        <v>24</v>
      </c>
      <c r="N80" s="823">
        <v>8.0500000000000007</v>
      </c>
      <c r="O80" s="819" t="s">
        <v>8652</v>
      </c>
      <c r="P80" s="852" t="s">
        <v>8803</v>
      </c>
      <c r="Q80" s="824">
        <f t="shared" si="5"/>
        <v>3</v>
      </c>
      <c r="R80" s="824">
        <f t="shared" si="5"/>
        <v>3.83</v>
      </c>
      <c r="S80" s="849">
        <f t="shared" si="6"/>
        <v>24.150000000000002</v>
      </c>
      <c r="T80" s="849">
        <f t="shared" si="7"/>
        <v>21.9</v>
      </c>
      <c r="U80" s="849">
        <f t="shared" si="8"/>
        <v>-2.2500000000000036</v>
      </c>
      <c r="V80" s="853">
        <f t="shared" si="9"/>
        <v>0.90683229813664579</v>
      </c>
      <c r="W80" s="825">
        <v>2.9</v>
      </c>
    </row>
    <row r="81" spans="1:23" ht="14.4" customHeight="1" x14ac:dyDescent="0.3">
      <c r="A81" s="908" t="s">
        <v>8804</v>
      </c>
      <c r="B81" s="891"/>
      <c r="C81" s="892"/>
      <c r="D81" s="861"/>
      <c r="E81" s="893">
        <v>1</v>
      </c>
      <c r="F81" s="894">
        <v>2.69</v>
      </c>
      <c r="G81" s="839">
        <v>12</v>
      </c>
      <c r="H81" s="895"/>
      <c r="I81" s="896"/>
      <c r="J81" s="840"/>
      <c r="K81" s="897">
        <v>2.36</v>
      </c>
      <c r="L81" s="898">
        <v>4</v>
      </c>
      <c r="M81" s="898">
        <v>38</v>
      </c>
      <c r="N81" s="899">
        <v>12.76</v>
      </c>
      <c r="O81" s="898" t="s">
        <v>8652</v>
      </c>
      <c r="P81" s="900" t="s">
        <v>8805</v>
      </c>
      <c r="Q81" s="901">
        <f t="shared" si="5"/>
        <v>0</v>
      </c>
      <c r="R81" s="901">
        <f t="shared" si="5"/>
        <v>0</v>
      </c>
      <c r="S81" s="891" t="str">
        <f t="shared" si="6"/>
        <v/>
      </c>
      <c r="T81" s="891" t="str">
        <f t="shared" si="7"/>
        <v/>
      </c>
      <c r="U81" s="891" t="str">
        <f t="shared" si="8"/>
        <v/>
      </c>
      <c r="V81" s="902" t="str">
        <f t="shared" si="9"/>
        <v/>
      </c>
      <c r="W81" s="841"/>
    </row>
    <row r="82" spans="1:23" ht="14.4" customHeight="1" x14ac:dyDescent="0.3">
      <c r="A82" s="906" t="s">
        <v>8806</v>
      </c>
      <c r="B82" s="849">
        <v>1</v>
      </c>
      <c r="C82" s="850">
        <v>0.39</v>
      </c>
      <c r="D82" s="851">
        <v>5</v>
      </c>
      <c r="E82" s="816"/>
      <c r="F82" s="817"/>
      <c r="G82" s="818"/>
      <c r="H82" s="819"/>
      <c r="I82" s="820"/>
      <c r="J82" s="821"/>
      <c r="K82" s="822">
        <v>0.39</v>
      </c>
      <c r="L82" s="819">
        <v>2</v>
      </c>
      <c r="M82" s="819">
        <v>14</v>
      </c>
      <c r="N82" s="823">
        <v>4.6100000000000003</v>
      </c>
      <c r="O82" s="819" t="s">
        <v>8652</v>
      </c>
      <c r="P82" s="852" t="s">
        <v>8807</v>
      </c>
      <c r="Q82" s="824">
        <f t="shared" si="5"/>
        <v>-1</v>
      </c>
      <c r="R82" s="824">
        <f t="shared" si="5"/>
        <v>-0.39</v>
      </c>
      <c r="S82" s="849" t="str">
        <f t="shared" si="6"/>
        <v/>
      </c>
      <c r="T82" s="849" t="str">
        <f t="shared" si="7"/>
        <v/>
      </c>
      <c r="U82" s="849" t="str">
        <f t="shared" si="8"/>
        <v/>
      </c>
      <c r="V82" s="853" t="str">
        <f t="shared" si="9"/>
        <v/>
      </c>
      <c r="W82" s="825"/>
    </row>
    <row r="83" spans="1:23" ht="14.4" customHeight="1" x14ac:dyDescent="0.3">
      <c r="A83" s="908" t="s">
        <v>8808</v>
      </c>
      <c r="B83" s="891"/>
      <c r="C83" s="892"/>
      <c r="D83" s="861"/>
      <c r="E83" s="895">
        <v>1</v>
      </c>
      <c r="F83" s="896">
        <v>0.66</v>
      </c>
      <c r="G83" s="840">
        <v>18</v>
      </c>
      <c r="H83" s="898"/>
      <c r="I83" s="894"/>
      <c r="J83" s="839"/>
      <c r="K83" s="897">
        <v>0.64</v>
      </c>
      <c r="L83" s="898">
        <v>2</v>
      </c>
      <c r="M83" s="898">
        <v>22</v>
      </c>
      <c r="N83" s="899">
        <v>7.22</v>
      </c>
      <c r="O83" s="898" t="s">
        <v>8652</v>
      </c>
      <c r="P83" s="900" t="s">
        <v>8809</v>
      </c>
      <c r="Q83" s="901">
        <f t="shared" si="5"/>
        <v>0</v>
      </c>
      <c r="R83" s="901">
        <f t="shared" si="5"/>
        <v>0</v>
      </c>
      <c r="S83" s="891" t="str">
        <f t="shared" si="6"/>
        <v/>
      </c>
      <c r="T83" s="891" t="str">
        <f t="shared" si="7"/>
        <v/>
      </c>
      <c r="U83" s="891" t="str">
        <f t="shared" si="8"/>
        <v/>
      </c>
      <c r="V83" s="902" t="str">
        <f t="shared" si="9"/>
        <v/>
      </c>
      <c r="W83" s="841"/>
    </row>
    <row r="84" spans="1:23" ht="14.4" customHeight="1" x14ac:dyDescent="0.3">
      <c r="A84" s="906" t="s">
        <v>8810</v>
      </c>
      <c r="B84" s="849"/>
      <c r="C84" s="850"/>
      <c r="D84" s="851"/>
      <c r="E84" s="854">
        <v>1</v>
      </c>
      <c r="F84" s="820">
        <v>2.2599999999999998</v>
      </c>
      <c r="G84" s="821">
        <v>12</v>
      </c>
      <c r="H84" s="816"/>
      <c r="I84" s="817"/>
      <c r="J84" s="818"/>
      <c r="K84" s="822">
        <v>2.2599999999999998</v>
      </c>
      <c r="L84" s="819">
        <v>4</v>
      </c>
      <c r="M84" s="819">
        <v>39</v>
      </c>
      <c r="N84" s="823">
        <v>12.87</v>
      </c>
      <c r="O84" s="819" t="s">
        <v>8652</v>
      </c>
      <c r="P84" s="852" t="s">
        <v>8811</v>
      </c>
      <c r="Q84" s="824">
        <f t="shared" si="5"/>
        <v>0</v>
      </c>
      <c r="R84" s="824">
        <f t="shared" si="5"/>
        <v>0</v>
      </c>
      <c r="S84" s="849" t="str">
        <f t="shared" si="6"/>
        <v/>
      </c>
      <c r="T84" s="849" t="str">
        <f t="shared" si="7"/>
        <v/>
      </c>
      <c r="U84" s="849" t="str">
        <f t="shared" si="8"/>
        <v/>
      </c>
      <c r="V84" s="853" t="str">
        <f t="shared" si="9"/>
        <v/>
      </c>
      <c r="W84" s="825"/>
    </row>
    <row r="85" spans="1:23" ht="14.4" customHeight="1" thickBot="1" x14ac:dyDescent="0.35">
      <c r="A85" s="909" t="s">
        <v>8812</v>
      </c>
      <c r="B85" s="910"/>
      <c r="C85" s="911"/>
      <c r="D85" s="912"/>
      <c r="E85" s="913"/>
      <c r="F85" s="914"/>
      <c r="G85" s="915"/>
      <c r="H85" s="916">
        <v>3</v>
      </c>
      <c r="I85" s="917">
        <v>10.71</v>
      </c>
      <c r="J85" s="918">
        <v>11</v>
      </c>
      <c r="K85" s="919">
        <v>4.42</v>
      </c>
      <c r="L85" s="920">
        <v>6</v>
      </c>
      <c r="M85" s="920">
        <v>56</v>
      </c>
      <c r="N85" s="921">
        <v>18.690000000000001</v>
      </c>
      <c r="O85" s="920" t="s">
        <v>8652</v>
      </c>
      <c r="P85" s="922" t="s">
        <v>8813</v>
      </c>
      <c r="Q85" s="923">
        <f t="shared" si="5"/>
        <v>3</v>
      </c>
      <c r="R85" s="923">
        <f t="shared" si="5"/>
        <v>10.71</v>
      </c>
      <c r="S85" s="910">
        <f t="shared" si="6"/>
        <v>56.070000000000007</v>
      </c>
      <c r="T85" s="910">
        <f t="shared" si="7"/>
        <v>33</v>
      </c>
      <c r="U85" s="910">
        <f t="shared" si="8"/>
        <v>-23.070000000000007</v>
      </c>
      <c r="V85" s="924">
        <f t="shared" si="9"/>
        <v>0.58855002675227386</v>
      </c>
      <c r="W85" s="925">
        <v>4.3099999999999996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6:Q1048576">
    <cfRule type="cellIs" dxfId="12" priority="9" stopIfTrue="1" operator="lessThan">
      <formula>0</formula>
    </cfRule>
  </conditionalFormatting>
  <conditionalFormatting sqref="U86:U1048576">
    <cfRule type="cellIs" dxfId="11" priority="8" stopIfTrue="1" operator="greaterThan">
      <formula>0</formula>
    </cfRule>
  </conditionalFormatting>
  <conditionalFormatting sqref="V86:V1048576">
    <cfRule type="cellIs" dxfId="10" priority="7" stopIfTrue="1" operator="greaterThan">
      <formula>1</formula>
    </cfRule>
  </conditionalFormatting>
  <conditionalFormatting sqref="V86:V1048576">
    <cfRule type="cellIs" dxfId="9" priority="4" stopIfTrue="1" operator="greaterThan">
      <formula>1</formula>
    </cfRule>
  </conditionalFormatting>
  <conditionalFormatting sqref="U86:U1048576">
    <cfRule type="cellIs" dxfId="8" priority="5" stopIfTrue="1" operator="greaterThan">
      <formula>0</formula>
    </cfRule>
  </conditionalFormatting>
  <conditionalFormatting sqref="Q86:Q1048576">
    <cfRule type="cellIs" dxfId="7" priority="6" stopIfTrue="1" operator="lessThan">
      <formula>0</formula>
    </cfRule>
  </conditionalFormatting>
  <conditionalFormatting sqref="V5:V85">
    <cfRule type="cellIs" dxfId="6" priority="1" stopIfTrue="1" operator="greaterThan">
      <formula>1</formula>
    </cfRule>
  </conditionalFormatting>
  <conditionalFormatting sqref="U5:U85">
    <cfRule type="cellIs" dxfId="5" priority="2" stopIfTrue="1" operator="greaterThan">
      <formula>0</formula>
    </cfRule>
  </conditionalFormatting>
  <conditionalFormatting sqref="Q5:Q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5395450</v>
      </c>
      <c r="C3" s="351">
        <f t="shared" ref="C3:L3" si="0">SUBTOTAL(9,C6:C1048576)</f>
        <v>12</v>
      </c>
      <c r="D3" s="351">
        <f t="shared" si="0"/>
        <v>4777287</v>
      </c>
      <c r="E3" s="351">
        <f t="shared" si="0"/>
        <v>9.3139819131534427</v>
      </c>
      <c r="F3" s="351">
        <f t="shared" si="0"/>
        <v>6135620</v>
      </c>
      <c r="G3" s="354">
        <f>IF(B3&lt;&gt;0,F3/B3,"")</f>
        <v>1.1371841088324421</v>
      </c>
      <c r="H3" s="350">
        <f t="shared" si="0"/>
        <v>830589.68000000017</v>
      </c>
      <c r="I3" s="351">
        <f t="shared" si="0"/>
        <v>2</v>
      </c>
      <c r="J3" s="351">
        <f t="shared" si="0"/>
        <v>480454.06</v>
      </c>
      <c r="K3" s="351">
        <f t="shared" si="0"/>
        <v>1.4199545444394235</v>
      </c>
      <c r="L3" s="351">
        <f t="shared" si="0"/>
        <v>2010298.0300000003</v>
      </c>
      <c r="M3" s="352">
        <f>IF(H3&lt;&gt;0,L3/H3,"")</f>
        <v>2.4203262795174627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6"/>
      <c r="B5" s="927">
        <v>2013</v>
      </c>
      <c r="C5" s="928"/>
      <c r="D5" s="928">
        <v>2014</v>
      </c>
      <c r="E5" s="928"/>
      <c r="F5" s="928">
        <v>2015</v>
      </c>
      <c r="G5" s="789" t="s">
        <v>2</v>
      </c>
      <c r="H5" s="927">
        <v>2013</v>
      </c>
      <c r="I5" s="928"/>
      <c r="J5" s="928">
        <v>2014</v>
      </c>
      <c r="K5" s="928"/>
      <c r="L5" s="928">
        <v>2015</v>
      </c>
      <c r="M5" s="789" t="s">
        <v>2</v>
      </c>
    </row>
    <row r="6" spans="1:13" ht="14.4" customHeight="1" x14ac:dyDescent="0.3">
      <c r="A6" s="751" t="s">
        <v>7748</v>
      </c>
      <c r="B6" s="790">
        <v>126</v>
      </c>
      <c r="C6" s="737">
        <v>1</v>
      </c>
      <c r="D6" s="790"/>
      <c r="E6" s="737"/>
      <c r="F6" s="790">
        <v>130</v>
      </c>
      <c r="G6" s="742">
        <v>1.0317460317460319</v>
      </c>
      <c r="H6" s="790"/>
      <c r="I6" s="737"/>
      <c r="J6" s="790"/>
      <c r="K6" s="737"/>
      <c r="L6" s="790"/>
      <c r="M6" s="235"/>
    </row>
    <row r="7" spans="1:13" ht="14.4" customHeight="1" x14ac:dyDescent="0.3">
      <c r="A7" s="939" t="s">
        <v>7753</v>
      </c>
      <c r="B7" s="930">
        <v>1815</v>
      </c>
      <c r="C7" s="931">
        <v>1</v>
      </c>
      <c r="D7" s="930"/>
      <c r="E7" s="931"/>
      <c r="F7" s="930"/>
      <c r="G7" s="932"/>
      <c r="H7" s="930"/>
      <c r="I7" s="931"/>
      <c r="J7" s="930"/>
      <c r="K7" s="931"/>
      <c r="L7" s="930"/>
      <c r="M7" s="933"/>
    </row>
    <row r="8" spans="1:13" ht="14.4" customHeight="1" x14ac:dyDescent="0.3">
      <c r="A8" s="939" t="s">
        <v>8815</v>
      </c>
      <c r="B8" s="930">
        <v>12359</v>
      </c>
      <c r="C8" s="931">
        <v>1</v>
      </c>
      <c r="D8" s="930">
        <v>18622</v>
      </c>
      <c r="E8" s="931">
        <v>1.5067562100493568</v>
      </c>
      <c r="F8" s="930">
        <v>15225</v>
      </c>
      <c r="G8" s="932">
        <v>1.2318957844485801</v>
      </c>
      <c r="H8" s="930">
        <v>18138.5</v>
      </c>
      <c r="I8" s="931">
        <v>1</v>
      </c>
      <c r="J8" s="930">
        <v>15372.6</v>
      </c>
      <c r="K8" s="931">
        <v>0.84751219781128539</v>
      </c>
      <c r="L8" s="930">
        <v>15493.519999999999</v>
      </c>
      <c r="M8" s="933">
        <v>0.85417868070678382</v>
      </c>
    </row>
    <row r="9" spans="1:13" ht="14.4" customHeight="1" x14ac:dyDescent="0.3">
      <c r="A9" s="939" t="s">
        <v>8816</v>
      </c>
      <c r="B9" s="930"/>
      <c r="C9" s="931"/>
      <c r="D9" s="930">
        <v>1261</v>
      </c>
      <c r="E9" s="931"/>
      <c r="F9" s="930"/>
      <c r="G9" s="932"/>
      <c r="H9" s="930"/>
      <c r="I9" s="931"/>
      <c r="J9" s="930"/>
      <c r="K9" s="931"/>
      <c r="L9" s="930"/>
      <c r="M9" s="933"/>
    </row>
    <row r="10" spans="1:13" ht="14.4" customHeight="1" x14ac:dyDescent="0.3">
      <c r="A10" s="939" t="s">
        <v>7760</v>
      </c>
      <c r="B10" s="930">
        <v>331018</v>
      </c>
      <c r="C10" s="931">
        <v>1</v>
      </c>
      <c r="D10" s="930">
        <v>353283</v>
      </c>
      <c r="E10" s="931">
        <v>1.0672622032638708</v>
      </c>
      <c r="F10" s="930">
        <v>405729</v>
      </c>
      <c r="G10" s="932">
        <v>1.2257007171815431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9" t="s">
        <v>8817</v>
      </c>
      <c r="B11" s="930">
        <v>1897573</v>
      </c>
      <c r="C11" s="931">
        <v>1</v>
      </c>
      <c r="D11" s="930">
        <v>2095880</v>
      </c>
      <c r="E11" s="931">
        <v>1.1045055974131166</v>
      </c>
      <c r="F11" s="930">
        <v>2759365</v>
      </c>
      <c r="G11" s="932">
        <v>1.4541548599184326</v>
      </c>
      <c r="H11" s="930"/>
      <c r="I11" s="931"/>
      <c r="J11" s="930"/>
      <c r="K11" s="931"/>
      <c r="L11" s="930"/>
      <c r="M11" s="933"/>
    </row>
    <row r="12" spans="1:13" ht="14.4" customHeight="1" x14ac:dyDescent="0.3">
      <c r="A12" s="939" t="s">
        <v>8818</v>
      </c>
      <c r="B12" s="930">
        <v>910215</v>
      </c>
      <c r="C12" s="931">
        <v>1</v>
      </c>
      <c r="D12" s="930">
        <v>927936</v>
      </c>
      <c r="E12" s="931">
        <v>1.0194690265486726</v>
      </c>
      <c r="F12" s="930">
        <v>1301992</v>
      </c>
      <c r="G12" s="932">
        <v>1.4304224826002647</v>
      </c>
      <c r="H12" s="930">
        <v>812451.18000000017</v>
      </c>
      <c r="I12" s="931">
        <v>1</v>
      </c>
      <c r="J12" s="930">
        <v>465081.46</v>
      </c>
      <c r="K12" s="931">
        <v>0.5724423466281382</v>
      </c>
      <c r="L12" s="930">
        <v>1994804.5100000002</v>
      </c>
      <c r="M12" s="933">
        <v>2.4552915413329819</v>
      </c>
    </row>
    <row r="13" spans="1:13" ht="14.4" customHeight="1" x14ac:dyDescent="0.3">
      <c r="A13" s="939" t="s">
        <v>8819</v>
      </c>
      <c r="B13" s="930">
        <v>897593</v>
      </c>
      <c r="C13" s="931">
        <v>1</v>
      </c>
      <c r="D13" s="930">
        <v>888483</v>
      </c>
      <c r="E13" s="931">
        <v>0.98985063386189509</v>
      </c>
      <c r="F13" s="930">
        <v>1049327</v>
      </c>
      <c r="G13" s="932">
        <v>1.1690454359603963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9" t="s">
        <v>8820</v>
      </c>
      <c r="B14" s="930">
        <v>650118</v>
      </c>
      <c r="C14" s="931">
        <v>1</v>
      </c>
      <c r="D14" s="930">
        <v>118259</v>
      </c>
      <c r="E14" s="931">
        <v>0.18190390052267436</v>
      </c>
      <c r="F14" s="930">
        <v>170816</v>
      </c>
      <c r="G14" s="932">
        <v>0.26274614762243165</v>
      </c>
      <c r="H14" s="930"/>
      <c r="I14" s="931"/>
      <c r="J14" s="930"/>
      <c r="K14" s="931"/>
      <c r="L14" s="930"/>
      <c r="M14" s="933"/>
    </row>
    <row r="15" spans="1:13" ht="14.4" customHeight="1" x14ac:dyDescent="0.3">
      <c r="A15" s="939" t="s">
        <v>8821</v>
      </c>
      <c r="B15" s="930">
        <v>394481</v>
      </c>
      <c r="C15" s="931">
        <v>1</v>
      </c>
      <c r="D15" s="930">
        <v>352705</v>
      </c>
      <c r="E15" s="931">
        <v>0.89409882858743517</v>
      </c>
      <c r="F15" s="930">
        <v>402635</v>
      </c>
      <c r="G15" s="932">
        <v>1.0206701970437106</v>
      </c>
      <c r="H15" s="930"/>
      <c r="I15" s="931"/>
      <c r="J15" s="930"/>
      <c r="K15" s="931"/>
      <c r="L15" s="930"/>
      <c r="M15" s="933"/>
    </row>
    <row r="16" spans="1:13" ht="14.4" customHeight="1" x14ac:dyDescent="0.3">
      <c r="A16" s="939" t="s">
        <v>8822</v>
      </c>
      <c r="B16" s="930">
        <v>507</v>
      </c>
      <c r="C16" s="931">
        <v>1</v>
      </c>
      <c r="D16" s="930">
        <v>1258</v>
      </c>
      <c r="E16" s="931">
        <v>2.4812623274161734</v>
      </c>
      <c r="F16" s="930">
        <v>1662</v>
      </c>
      <c r="G16" s="932">
        <v>3.2781065088757395</v>
      </c>
      <c r="H16" s="930"/>
      <c r="I16" s="931"/>
      <c r="J16" s="930"/>
      <c r="K16" s="931"/>
      <c r="L16" s="930"/>
      <c r="M16" s="933"/>
    </row>
    <row r="17" spans="1:13" ht="14.4" customHeight="1" x14ac:dyDescent="0.3">
      <c r="A17" s="939" t="s">
        <v>8823</v>
      </c>
      <c r="B17" s="930">
        <v>284581</v>
      </c>
      <c r="C17" s="931">
        <v>1</v>
      </c>
      <c r="D17" s="930">
        <v>19600</v>
      </c>
      <c r="E17" s="931">
        <v>6.8873185490247069E-2</v>
      </c>
      <c r="F17" s="930">
        <v>28739</v>
      </c>
      <c r="G17" s="932">
        <v>0.10098706519409237</v>
      </c>
      <c r="H17" s="930"/>
      <c r="I17" s="931"/>
      <c r="J17" s="930"/>
      <c r="K17" s="931"/>
      <c r="L17" s="930"/>
      <c r="M17" s="933"/>
    </row>
    <row r="18" spans="1:13" ht="14.4" customHeight="1" thickBot="1" x14ac:dyDescent="0.35">
      <c r="A18" s="940" t="s">
        <v>4567</v>
      </c>
      <c r="B18" s="935">
        <v>15064</v>
      </c>
      <c r="C18" s="936">
        <v>1</v>
      </c>
      <c r="D18" s="935"/>
      <c r="E18" s="936"/>
      <c r="F18" s="935"/>
      <c r="G18" s="937"/>
      <c r="H18" s="935"/>
      <c r="I18" s="936"/>
      <c r="J18" s="935"/>
      <c r="K18" s="936"/>
      <c r="L18" s="935"/>
      <c r="M18" s="93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9439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52894.329999999994</v>
      </c>
      <c r="G3" s="215">
        <f t="shared" si="0"/>
        <v>6226039.6799999997</v>
      </c>
      <c r="H3" s="216"/>
      <c r="I3" s="216"/>
      <c r="J3" s="211">
        <f t="shared" si="0"/>
        <v>55764.079999999994</v>
      </c>
      <c r="K3" s="215">
        <f t="shared" si="0"/>
        <v>5257741.0600000005</v>
      </c>
      <c r="L3" s="216"/>
      <c r="M3" s="216"/>
      <c r="N3" s="211">
        <f t="shared" si="0"/>
        <v>74985.55</v>
      </c>
      <c r="O3" s="215">
        <f t="shared" si="0"/>
        <v>8145918.0300000003</v>
      </c>
      <c r="P3" s="181">
        <f>IF(G3=0,"",O3/G3)</f>
        <v>1.3083626910003889</v>
      </c>
      <c r="Q3" s="213">
        <f>IF(N3=0,"",O3/N3)</f>
        <v>108.63317039082864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7772</v>
      </c>
      <c r="B6" s="737" t="s">
        <v>8824</v>
      </c>
      <c r="C6" s="737" t="s">
        <v>7663</v>
      </c>
      <c r="D6" s="737" t="s">
        <v>8825</v>
      </c>
      <c r="E6" s="737" t="s">
        <v>8826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>
        <v>2</v>
      </c>
      <c r="O6" s="229">
        <v>130</v>
      </c>
      <c r="P6" s="742">
        <v>1.0317460317460319</v>
      </c>
      <c r="Q6" s="750">
        <v>65</v>
      </c>
    </row>
    <row r="7" spans="1:17" ht="14.4" customHeight="1" x14ac:dyDescent="0.3">
      <c r="A7" s="929" t="s">
        <v>7777</v>
      </c>
      <c r="B7" s="931" t="s">
        <v>8827</v>
      </c>
      <c r="C7" s="931" t="s">
        <v>7663</v>
      </c>
      <c r="D7" s="931" t="s">
        <v>8828</v>
      </c>
      <c r="E7" s="931" t="s">
        <v>8829</v>
      </c>
      <c r="F7" s="941">
        <v>1</v>
      </c>
      <c r="G7" s="941">
        <v>664</v>
      </c>
      <c r="H7" s="941">
        <v>1</v>
      </c>
      <c r="I7" s="941">
        <v>664</v>
      </c>
      <c r="J7" s="941"/>
      <c r="K7" s="941"/>
      <c r="L7" s="941"/>
      <c r="M7" s="941"/>
      <c r="N7" s="941"/>
      <c r="O7" s="941"/>
      <c r="P7" s="932"/>
      <c r="Q7" s="942"/>
    </row>
    <row r="8" spans="1:17" ht="14.4" customHeight="1" x14ac:dyDescent="0.3">
      <c r="A8" s="929" t="s">
        <v>7777</v>
      </c>
      <c r="B8" s="931" t="s">
        <v>8827</v>
      </c>
      <c r="C8" s="931" t="s">
        <v>7663</v>
      </c>
      <c r="D8" s="931" t="s">
        <v>8830</v>
      </c>
      <c r="E8" s="931" t="s">
        <v>8831</v>
      </c>
      <c r="F8" s="941">
        <v>2</v>
      </c>
      <c r="G8" s="941">
        <v>914</v>
      </c>
      <c r="H8" s="941">
        <v>1</v>
      </c>
      <c r="I8" s="941">
        <v>457</v>
      </c>
      <c r="J8" s="941"/>
      <c r="K8" s="941"/>
      <c r="L8" s="941"/>
      <c r="M8" s="941"/>
      <c r="N8" s="941"/>
      <c r="O8" s="941"/>
      <c r="P8" s="932"/>
      <c r="Q8" s="942"/>
    </row>
    <row r="9" spans="1:17" ht="14.4" customHeight="1" x14ac:dyDescent="0.3">
      <c r="A9" s="929" t="s">
        <v>7777</v>
      </c>
      <c r="B9" s="931" t="s">
        <v>8827</v>
      </c>
      <c r="C9" s="931" t="s">
        <v>7663</v>
      </c>
      <c r="D9" s="931" t="s">
        <v>8832</v>
      </c>
      <c r="E9" s="931" t="s">
        <v>8833</v>
      </c>
      <c r="F9" s="941">
        <v>1</v>
      </c>
      <c r="G9" s="941">
        <v>237</v>
      </c>
      <c r="H9" s="941">
        <v>1</v>
      </c>
      <c r="I9" s="941">
        <v>237</v>
      </c>
      <c r="J9" s="941"/>
      <c r="K9" s="941"/>
      <c r="L9" s="941"/>
      <c r="M9" s="941"/>
      <c r="N9" s="941"/>
      <c r="O9" s="941"/>
      <c r="P9" s="932"/>
      <c r="Q9" s="942"/>
    </row>
    <row r="10" spans="1:17" ht="14.4" customHeight="1" x14ac:dyDescent="0.3">
      <c r="A10" s="929" t="s">
        <v>7777</v>
      </c>
      <c r="B10" s="931" t="s">
        <v>8827</v>
      </c>
      <c r="C10" s="931" t="s">
        <v>7663</v>
      </c>
      <c r="D10" s="931" t="s">
        <v>8834</v>
      </c>
      <c r="E10" s="931" t="s">
        <v>8835</v>
      </c>
      <c r="F10" s="941">
        <v>0</v>
      </c>
      <c r="G10" s="941">
        <v>0</v>
      </c>
      <c r="H10" s="941"/>
      <c r="I10" s="941"/>
      <c r="J10" s="941"/>
      <c r="K10" s="941"/>
      <c r="L10" s="941"/>
      <c r="M10" s="941"/>
      <c r="N10" s="941"/>
      <c r="O10" s="941"/>
      <c r="P10" s="932"/>
      <c r="Q10" s="942"/>
    </row>
    <row r="11" spans="1:17" ht="14.4" customHeight="1" x14ac:dyDescent="0.3">
      <c r="A11" s="929" t="s">
        <v>8836</v>
      </c>
      <c r="B11" s="931" t="s">
        <v>1360</v>
      </c>
      <c r="C11" s="931" t="s">
        <v>7992</v>
      </c>
      <c r="D11" s="931" t="s">
        <v>8837</v>
      </c>
      <c r="E11" s="931" t="s">
        <v>8838</v>
      </c>
      <c r="F11" s="941">
        <v>2550</v>
      </c>
      <c r="G11" s="941">
        <v>14143.5</v>
      </c>
      <c r="H11" s="941">
        <v>1</v>
      </c>
      <c r="I11" s="941">
        <v>5.5464705882352945</v>
      </c>
      <c r="J11" s="941">
        <v>2215</v>
      </c>
      <c r="K11" s="941">
        <v>12471.6</v>
      </c>
      <c r="L11" s="941">
        <v>0.88179022165659138</v>
      </c>
      <c r="M11" s="941">
        <v>5.6305191873589164</v>
      </c>
      <c r="N11" s="941">
        <v>2653</v>
      </c>
      <c r="O11" s="941">
        <v>15493.519999999999</v>
      </c>
      <c r="P11" s="932">
        <v>1.0954516208859193</v>
      </c>
      <c r="Q11" s="942">
        <v>5.84</v>
      </c>
    </row>
    <row r="12" spans="1:17" ht="14.4" customHeight="1" x14ac:dyDescent="0.3">
      <c r="A12" s="929" t="s">
        <v>8836</v>
      </c>
      <c r="B12" s="931" t="s">
        <v>1360</v>
      </c>
      <c r="C12" s="931" t="s">
        <v>7992</v>
      </c>
      <c r="D12" s="931" t="s">
        <v>8839</v>
      </c>
      <c r="E12" s="931" t="s">
        <v>8840</v>
      </c>
      <c r="F12" s="941">
        <v>500</v>
      </c>
      <c r="G12" s="941">
        <v>3995</v>
      </c>
      <c r="H12" s="941">
        <v>1</v>
      </c>
      <c r="I12" s="941">
        <v>7.99</v>
      </c>
      <c r="J12" s="941"/>
      <c r="K12" s="941"/>
      <c r="L12" s="941"/>
      <c r="M12" s="941"/>
      <c r="N12" s="941"/>
      <c r="O12" s="941"/>
      <c r="P12" s="932"/>
      <c r="Q12" s="942"/>
    </row>
    <row r="13" spans="1:17" ht="14.4" customHeight="1" x14ac:dyDescent="0.3">
      <c r="A13" s="929" t="s">
        <v>8836</v>
      </c>
      <c r="B13" s="931" t="s">
        <v>1360</v>
      </c>
      <c r="C13" s="931" t="s">
        <v>7992</v>
      </c>
      <c r="D13" s="931" t="s">
        <v>8841</v>
      </c>
      <c r="E13" s="931" t="s">
        <v>8842</v>
      </c>
      <c r="F13" s="941"/>
      <c r="G13" s="941"/>
      <c r="H13" s="941"/>
      <c r="I13" s="941"/>
      <c r="J13" s="941">
        <v>150</v>
      </c>
      <c r="K13" s="941">
        <v>2901</v>
      </c>
      <c r="L13" s="941"/>
      <c r="M13" s="941">
        <v>19.34</v>
      </c>
      <c r="N13" s="941"/>
      <c r="O13" s="941"/>
      <c r="P13" s="932"/>
      <c r="Q13" s="942"/>
    </row>
    <row r="14" spans="1:17" ht="14.4" customHeight="1" x14ac:dyDescent="0.3">
      <c r="A14" s="929" t="s">
        <v>8836</v>
      </c>
      <c r="B14" s="931" t="s">
        <v>1360</v>
      </c>
      <c r="C14" s="931" t="s">
        <v>7663</v>
      </c>
      <c r="D14" s="931" t="s">
        <v>8843</v>
      </c>
      <c r="E14" s="931" t="s">
        <v>8844</v>
      </c>
      <c r="F14" s="941">
        <v>1</v>
      </c>
      <c r="G14" s="941">
        <v>163</v>
      </c>
      <c r="H14" s="941">
        <v>1</v>
      </c>
      <c r="I14" s="941">
        <v>163</v>
      </c>
      <c r="J14" s="941"/>
      <c r="K14" s="941"/>
      <c r="L14" s="941"/>
      <c r="M14" s="941"/>
      <c r="N14" s="941"/>
      <c r="O14" s="941"/>
      <c r="P14" s="932"/>
      <c r="Q14" s="942"/>
    </row>
    <row r="15" spans="1:17" ht="14.4" customHeight="1" x14ac:dyDescent="0.3">
      <c r="A15" s="929" t="s">
        <v>8836</v>
      </c>
      <c r="B15" s="931" t="s">
        <v>1360</v>
      </c>
      <c r="C15" s="931" t="s">
        <v>7663</v>
      </c>
      <c r="D15" s="931" t="s">
        <v>8845</v>
      </c>
      <c r="E15" s="931" t="s">
        <v>8846</v>
      </c>
      <c r="F15" s="941">
        <v>1</v>
      </c>
      <c r="G15" s="941">
        <v>1376</v>
      </c>
      <c r="H15" s="941">
        <v>1</v>
      </c>
      <c r="I15" s="941">
        <v>1376</v>
      </c>
      <c r="J15" s="941"/>
      <c r="K15" s="941"/>
      <c r="L15" s="941"/>
      <c r="M15" s="941"/>
      <c r="N15" s="941"/>
      <c r="O15" s="941"/>
      <c r="P15" s="932"/>
      <c r="Q15" s="942"/>
    </row>
    <row r="16" spans="1:17" ht="14.4" customHeight="1" x14ac:dyDescent="0.3">
      <c r="A16" s="929" t="s">
        <v>8836</v>
      </c>
      <c r="B16" s="931" t="s">
        <v>1360</v>
      </c>
      <c r="C16" s="931" t="s">
        <v>7663</v>
      </c>
      <c r="D16" s="931" t="s">
        <v>8847</v>
      </c>
      <c r="E16" s="931" t="s">
        <v>8848</v>
      </c>
      <c r="F16" s="941">
        <v>5</v>
      </c>
      <c r="G16" s="941">
        <v>8770</v>
      </c>
      <c r="H16" s="941">
        <v>1</v>
      </c>
      <c r="I16" s="941">
        <v>1754</v>
      </c>
      <c r="J16" s="941">
        <v>7</v>
      </c>
      <c r="K16" s="941">
        <v>12296</v>
      </c>
      <c r="L16" s="941">
        <v>1.4020524515393387</v>
      </c>
      <c r="M16" s="941">
        <v>1756.5714285714287</v>
      </c>
      <c r="N16" s="941">
        <v>7</v>
      </c>
      <c r="O16" s="941">
        <v>12334</v>
      </c>
      <c r="P16" s="932">
        <v>1.4063854047890536</v>
      </c>
      <c r="Q16" s="942">
        <v>1762</v>
      </c>
    </row>
    <row r="17" spans="1:17" ht="14.4" customHeight="1" x14ac:dyDescent="0.3">
      <c r="A17" s="929" t="s">
        <v>8836</v>
      </c>
      <c r="B17" s="931" t="s">
        <v>1360</v>
      </c>
      <c r="C17" s="931" t="s">
        <v>7663</v>
      </c>
      <c r="D17" s="931" t="s">
        <v>8849</v>
      </c>
      <c r="E17" s="931" t="s">
        <v>8850</v>
      </c>
      <c r="F17" s="941">
        <v>5</v>
      </c>
      <c r="G17" s="941">
        <v>2050</v>
      </c>
      <c r="H17" s="941">
        <v>1</v>
      </c>
      <c r="I17" s="941">
        <v>410</v>
      </c>
      <c r="J17" s="941">
        <v>7</v>
      </c>
      <c r="K17" s="941">
        <v>2876</v>
      </c>
      <c r="L17" s="941">
        <v>1.4029268292682926</v>
      </c>
      <c r="M17" s="941">
        <v>410.85714285714283</v>
      </c>
      <c r="N17" s="941">
        <v>7</v>
      </c>
      <c r="O17" s="941">
        <v>2891</v>
      </c>
      <c r="P17" s="932">
        <v>1.4102439024390243</v>
      </c>
      <c r="Q17" s="942">
        <v>413</v>
      </c>
    </row>
    <row r="18" spans="1:17" ht="14.4" customHeight="1" x14ac:dyDescent="0.3">
      <c r="A18" s="929" t="s">
        <v>8836</v>
      </c>
      <c r="B18" s="931" t="s">
        <v>1360</v>
      </c>
      <c r="C18" s="931" t="s">
        <v>7663</v>
      </c>
      <c r="D18" s="931" t="s">
        <v>8851</v>
      </c>
      <c r="E18" s="931" t="s">
        <v>8852</v>
      </c>
      <c r="F18" s="941"/>
      <c r="G18" s="941"/>
      <c r="H18" s="941"/>
      <c r="I18" s="941"/>
      <c r="J18" s="941">
        <v>1</v>
      </c>
      <c r="K18" s="941">
        <v>3450</v>
      </c>
      <c r="L18" s="941"/>
      <c r="M18" s="941">
        <v>3450</v>
      </c>
      <c r="N18" s="941"/>
      <c r="O18" s="941"/>
      <c r="P18" s="932"/>
      <c r="Q18" s="942"/>
    </row>
    <row r="19" spans="1:17" ht="14.4" customHeight="1" x14ac:dyDescent="0.3">
      <c r="A19" s="929" t="s">
        <v>8853</v>
      </c>
      <c r="B19" s="931" t="s">
        <v>8854</v>
      </c>
      <c r="C19" s="931" t="s">
        <v>7663</v>
      </c>
      <c r="D19" s="931" t="s">
        <v>8855</v>
      </c>
      <c r="E19" s="931" t="s">
        <v>8856</v>
      </c>
      <c r="F19" s="941"/>
      <c r="G19" s="941"/>
      <c r="H19" s="941"/>
      <c r="I19" s="941"/>
      <c r="J19" s="941">
        <v>1</v>
      </c>
      <c r="K19" s="941">
        <v>1261</v>
      </c>
      <c r="L19" s="941"/>
      <c r="M19" s="941">
        <v>1261</v>
      </c>
      <c r="N19" s="941"/>
      <c r="O19" s="941"/>
      <c r="P19" s="932"/>
      <c r="Q19" s="942"/>
    </row>
    <row r="20" spans="1:17" ht="14.4" customHeight="1" x14ac:dyDescent="0.3">
      <c r="A20" s="929" t="s">
        <v>7784</v>
      </c>
      <c r="B20" s="931" t="s">
        <v>8857</v>
      </c>
      <c r="C20" s="931" t="s">
        <v>7663</v>
      </c>
      <c r="D20" s="931" t="s">
        <v>8858</v>
      </c>
      <c r="E20" s="931" t="s">
        <v>8859</v>
      </c>
      <c r="F20" s="941">
        <v>1</v>
      </c>
      <c r="G20" s="941">
        <v>46</v>
      </c>
      <c r="H20" s="941">
        <v>1</v>
      </c>
      <c r="I20" s="941">
        <v>46</v>
      </c>
      <c r="J20" s="941"/>
      <c r="K20" s="941"/>
      <c r="L20" s="941"/>
      <c r="M20" s="941"/>
      <c r="N20" s="941"/>
      <c r="O20" s="941"/>
      <c r="P20" s="932"/>
      <c r="Q20" s="942"/>
    </row>
    <row r="21" spans="1:17" ht="14.4" customHeight="1" x14ac:dyDescent="0.3">
      <c r="A21" s="929" t="s">
        <v>7784</v>
      </c>
      <c r="B21" s="931" t="s">
        <v>8854</v>
      </c>
      <c r="C21" s="931" t="s">
        <v>7663</v>
      </c>
      <c r="D21" s="931" t="s">
        <v>8855</v>
      </c>
      <c r="E21" s="931" t="s">
        <v>8856</v>
      </c>
      <c r="F21" s="941"/>
      <c r="G21" s="941"/>
      <c r="H21" s="941"/>
      <c r="I21" s="941"/>
      <c r="J21" s="941"/>
      <c r="K21" s="941"/>
      <c r="L21" s="941"/>
      <c r="M21" s="941"/>
      <c r="N21" s="941">
        <v>2</v>
      </c>
      <c r="O21" s="941">
        <v>2536</v>
      </c>
      <c r="P21" s="932"/>
      <c r="Q21" s="942">
        <v>1268</v>
      </c>
    </row>
    <row r="22" spans="1:17" ht="14.4" customHeight="1" x14ac:dyDescent="0.3">
      <c r="A22" s="929" t="s">
        <v>7784</v>
      </c>
      <c r="B22" s="931" t="s">
        <v>8854</v>
      </c>
      <c r="C22" s="931" t="s">
        <v>7663</v>
      </c>
      <c r="D22" s="931" t="s">
        <v>8860</v>
      </c>
      <c r="E22" s="931" t="s">
        <v>8861</v>
      </c>
      <c r="F22" s="941">
        <v>1</v>
      </c>
      <c r="G22" s="941">
        <v>9337</v>
      </c>
      <c r="H22" s="941">
        <v>1</v>
      </c>
      <c r="I22" s="941">
        <v>9337</v>
      </c>
      <c r="J22" s="941"/>
      <c r="K22" s="941"/>
      <c r="L22" s="941"/>
      <c r="M22" s="941"/>
      <c r="N22" s="941"/>
      <c r="O22" s="941"/>
      <c r="P22" s="932"/>
      <c r="Q22" s="942"/>
    </row>
    <row r="23" spans="1:17" ht="14.4" customHeight="1" x14ac:dyDescent="0.3">
      <c r="A23" s="929" t="s">
        <v>7784</v>
      </c>
      <c r="B23" s="931" t="s">
        <v>8854</v>
      </c>
      <c r="C23" s="931" t="s">
        <v>7663</v>
      </c>
      <c r="D23" s="931" t="s">
        <v>8862</v>
      </c>
      <c r="E23" s="931" t="s">
        <v>8863</v>
      </c>
      <c r="F23" s="941"/>
      <c r="G23" s="941"/>
      <c r="H23" s="941"/>
      <c r="I23" s="941"/>
      <c r="J23" s="941"/>
      <c r="K23" s="941"/>
      <c r="L23" s="941"/>
      <c r="M23" s="941"/>
      <c r="N23" s="941">
        <v>4</v>
      </c>
      <c r="O23" s="941">
        <v>4032</v>
      </c>
      <c r="P23" s="932"/>
      <c r="Q23" s="942">
        <v>1008</v>
      </c>
    </row>
    <row r="24" spans="1:17" ht="14.4" customHeight="1" x14ac:dyDescent="0.3">
      <c r="A24" s="929" t="s">
        <v>7784</v>
      </c>
      <c r="B24" s="931" t="s">
        <v>8854</v>
      </c>
      <c r="C24" s="931" t="s">
        <v>7663</v>
      </c>
      <c r="D24" s="931" t="s">
        <v>8864</v>
      </c>
      <c r="E24" s="931" t="s">
        <v>8865</v>
      </c>
      <c r="F24" s="941"/>
      <c r="G24" s="941"/>
      <c r="H24" s="941"/>
      <c r="I24" s="941"/>
      <c r="J24" s="941"/>
      <c r="K24" s="941"/>
      <c r="L24" s="941"/>
      <c r="M24" s="941"/>
      <c r="N24" s="941">
        <v>8</v>
      </c>
      <c r="O24" s="941">
        <v>18112</v>
      </c>
      <c r="P24" s="932"/>
      <c r="Q24" s="942">
        <v>2264</v>
      </c>
    </row>
    <row r="25" spans="1:17" ht="14.4" customHeight="1" x14ac:dyDescent="0.3">
      <c r="A25" s="929" t="s">
        <v>7784</v>
      </c>
      <c r="B25" s="931" t="s">
        <v>8854</v>
      </c>
      <c r="C25" s="931" t="s">
        <v>7663</v>
      </c>
      <c r="D25" s="931" t="s">
        <v>8866</v>
      </c>
      <c r="E25" s="931" t="s">
        <v>8867</v>
      </c>
      <c r="F25" s="941"/>
      <c r="G25" s="941"/>
      <c r="H25" s="941"/>
      <c r="I25" s="941"/>
      <c r="J25" s="941"/>
      <c r="K25" s="941"/>
      <c r="L25" s="941"/>
      <c r="M25" s="941"/>
      <c r="N25" s="941">
        <v>2</v>
      </c>
      <c r="O25" s="941">
        <v>742</v>
      </c>
      <c r="P25" s="932"/>
      <c r="Q25" s="942">
        <v>371</v>
      </c>
    </row>
    <row r="26" spans="1:17" ht="14.4" customHeight="1" x14ac:dyDescent="0.3">
      <c r="A26" s="929" t="s">
        <v>7784</v>
      </c>
      <c r="B26" s="931" t="s">
        <v>8868</v>
      </c>
      <c r="C26" s="931" t="s">
        <v>7663</v>
      </c>
      <c r="D26" s="931" t="s">
        <v>8869</v>
      </c>
      <c r="E26" s="931" t="s">
        <v>8870</v>
      </c>
      <c r="F26" s="941">
        <v>14</v>
      </c>
      <c r="G26" s="941">
        <v>4900</v>
      </c>
      <c r="H26" s="941">
        <v>1</v>
      </c>
      <c r="I26" s="941">
        <v>350</v>
      </c>
      <c r="J26" s="941">
        <v>25</v>
      </c>
      <c r="K26" s="941">
        <v>8761</v>
      </c>
      <c r="L26" s="941">
        <v>1.7879591836734694</v>
      </c>
      <c r="M26" s="941">
        <v>350.44</v>
      </c>
      <c r="N26" s="941">
        <v>41</v>
      </c>
      <c r="O26" s="941">
        <v>14391</v>
      </c>
      <c r="P26" s="932">
        <v>2.9369387755102041</v>
      </c>
      <c r="Q26" s="942">
        <v>351</v>
      </c>
    </row>
    <row r="27" spans="1:17" ht="14.4" customHeight="1" x14ac:dyDescent="0.3">
      <c r="A27" s="929" t="s">
        <v>7784</v>
      </c>
      <c r="B27" s="931" t="s">
        <v>8868</v>
      </c>
      <c r="C27" s="931" t="s">
        <v>7663</v>
      </c>
      <c r="D27" s="931" t="s">
        <v>8871</v>
      </c>
      <c r="E27" s="931" t="s">
        <v>8872</v>
      </c>
      <c r="F27" s="941">
        <v>43</v>
      </c>
      <c r="G27" s="941">
        <v>2795</v>
      </c>
      <c r="H27" s="941">
        <v>1</v>
      </c>
      <c r="I27" s="941">
        <v>65</v>
      </c>
      <c r="J27" s="941">
        <v>25</v>
      </c>
      <c r="K27" s="941">
        <v>1625</v>
      </c>
      <c r="L27" s="941">
        <v>0.58139534883720934</v>
      </c>
      <c r="M27" s="941">
        <v>65</v>
      </c>
      <c r="N27" s="941">
        <v>38</v>
      </c>
      <c r="O27" s="941">
        <v>2470</v>
      </c>
      <c r="P27" s="932">
        <v>0.88372093023255816</v>
      </c>
      <c r="Q27" s="942">
        <v>65</v>
      </c>
    </row>
    <row r="28" spans="1:17" ht="14.4" customHeight="1" x14ac:dyDescent="0.3">
      <c r="A28" s="929" t="s">
        <v>7784</v>
      </c>
      <c r="B28" s="931" t="s">
        <v>8868</v>
      </c>
      <c r="C28" s="931" t="s">
        <v>7663</v>
      </c>
      <c r="D28" s="931" t="s">
        <v>8873</v>
      </c>
      <c r="E28" s="931" t="s">
        <v>8874</v>
      </c>
      <c r="F28" s="941">
        <v>1</v>
      </c>
      <c r="G28" s="941">
        <v>590</v>
      </c>
      <c r="H28" s="941">
        <v>1</v>
      </c>
      <c r="I28" s="941">
        <v>590</v>
      </c>
      <c r="J28" s="941"/>
      <c r="K28" s="941"/>
      <c r="L28" s="941"/>
      <c r="M28" s="941"/>
      <c r="N28" s="941"/>
      <c r="O28" s="941"/>
      <c r="P28" s="932"/>
      <c r="Q28" s="942"/>
    </row>
    <row r="29" spans="1:17" ht="14.4" customHeight="1" x14ac:dyDescent="0.3">
      <c r="A29" s="929" t="s">
        <v>7784</v>
      </c>
      <c r="B29" s="931" t="s">
        <v>8868</v>
      </c>
      <c r="C29" s="931" t="s">
        <v>7663</v>
      </c>
      <c r="D29" s="931" t="s">
        <v>8875</v>
      </c>
      <c r="E29" s="931" t="s">
        <v>8876</v>
      </c>
      <c r="F29" s="941">
        <v>1</v>
      </c>
      <c r="G29" s="941">
        <v>615</v>
      </c>
      <c r="H29" s="941">
        <v>1</v>
      </c>
      <c r="I29" s="941">
        <v>615</v>
      </c>
      <c r="J29" s="941"/>
      <c r="K29" s="941"/>
      <c r="L29" s="941"/>
      <c r="M29" s="941"/>
      <c r="N29" s="941"/>
      <c r="O29" s="941"/>
      <c r="P29" s="932"/>
      <c r="Q29" s="942"/>
    </row>
    <row r="30" spans="1:17" ht="14.4" customHeight="1" x14ac:dyDescent="0.3">
      <c r="A30" s="929" t="s">
        <v>7784</v>
      </c>
      <c r="B30" s="931" t="s">
        <v>8868</v>
      </c>
      <c r="C30" s="931" t="s">
        <v>7663</v>
      </c>
      <c r="D30" s="931" t="s">
        <v>8877</v>
      </c>
      <c r="E30" s="931" t="s">
        <v>8878</v>
      </c>
      <c r="F30" s="941">
        <v>55</v>
      </c>
      <c r="G30" s="941">
        <v>1265</v>
      </c>
      <c r="H30" s="941">
        <v>1</v>
      </c>
      <c r="I30" s="941">
        <v>23</v>
      </c>
      <c r="J30" s="941">
        <v>37</v>
      </c>
      <c r="K30" s="941">
        <v>877</v>
      </c>
      <c r="L30" s="941">
        <v>0.69328063241106719</v>
      </c>
      <c r="M30" s="941">
        <v>23.702702702702702</v>
      </c>
      <c r="N30" s="941">
        <v>40</v>
      </c>
      <c r="O30" s="941">
        <v>960</v>
      </c>
      <c r="P30" s="932">
        <v>0.75889328063241102</v>
      </c>
      <c r="Q30" s="942">
        <v>24</v>
      </c>
    </row>
    <row r="31" spans="1:17" ht="14.4" customHeight="1" x14ac:dyDescent="0.3">
      <c r="A31" s="929" t="s">
        <v>7784</v>
      </c>
      <c r="B31" s="931" t="s">
        <v>8868</v>
      </c>
      <c r="C31" s="931" t="s">
        <v>7663</v>
      </c>
      <c r="D31" s="931" t="s">
        <v>8879</v>
      </c>
      <c r="E31" s="931" t="s">
        <v>8880</v>
      </c>
      <c r="F31" s="941">
        <v>43</v>
      </c>
      <c r="G31" s="941">
        <v>2322</v>
      </c>
      <c r="H31" s="941">
        <v>1</v>
      </c>
      <c r="I31" s="941">
        <v>54</v>
      </c>
      <c r="J31" s="941">
        <v>25</v>
      </c>
      <c r="K31" s="941">
        <v>1350</v>
      </c>
      <c r="L31" s="941">
        <v>0.58139534883720934</v>
      </c>
      <c r="M31" s="941">
        <v>54</v>
      </c>
      <c r="N31" s="941">
        <v>58</v>
      </c>
      <c r="O31" s="941">
        <v>3132</v>
      </c>
      <c r="P31" s="932">
        <v>1.3488372093023255</v>
      </c>
      <c r="Q31" s="942">
        <v>54</v>
      </c>
    </row>
    <row r="32" spans="1:17" ht="14.4" customHeight="1" x14ac:dyDescent="0.3">
      <c r="A32" s="929" t="s">
        <v>7784</v>
      </c>
      <c r="B32" s="931" t="s">
        <v>8868</v>
      </c>
      <c r="C32" s="931" t="s">
        <v>7663</v>
      </c>
      <c r="D32" s="931" t="s">
        <v>8881</v>
      </c>
      <c r="E32" s="931" t="s">
        <v>8882</v>
      </c>
      <c r="F32" s="941">
        <v>1946</v>
      </c>
      <c r="G32" s="941">
        <v>149842</v>
      </c>
      <c r="H32" s="941">
        <v>1</v>
      </c>
      <c r="I32" s="941">
        <v>77</v>
      </c>
      <c r="J32" s="941">
        <v>2286</v>
      </c>
      <c r="K32" s="941">
        <v>175868</v>
      </c>
      <c r="L32" s="941">
        <v>1.1736896197327853</v>
      </c>
      <c r="M32" s="941">
        <v>76.932633420822398</v>
      </c>
      <c r="N32" s="941">
        <v>2313</v>
      </c>
      <c r="O32" s="941">
        <v>178101</v>
      </c>
      <c r="P32" s="932">
        <v>1.1885919835560124</v>
      </c>
      <c r="Q32" s="942">
        <v>77</v>
      </c>
    </row>
    <row r="33" spans="1:17" ht="14.4" customHeight="1" x14ac:dyDescent="0.3">
      <c r="A33" s="929" t="s">
        <v>7784</v>
      </c>
      <c r="B33" s="931" t="s">
        <v>8868</v>
      </c>
      <c r="C33" s="931" t="s">
        <v>7663</v>
      </c>
      <c r="D33" s="931" t="s">
        <v>8883</v>
      </c>
      <c r="E33" s="931" t="s">
        <v>8884</v>
      </c>
      <c r="F33" s="941">
        <v>77</v>
      </c>
      <c r="G33" s="941">
        <v>1694</v>
      </c>
      <c r="H33" s="941">
        <v>1</v>
      </c>
      <c r="I33" s="941">
        <v>22</v>
      </c>
      <c r="J33" s="941">
        <v>39</v>
      </c>
      <c r="K33" s="941">
        <v>886</v>
      </c>
      <c r="L33" s="941">
        <v>0.52302243211334121</v>
      </c>
      <c r="M33" s="941">
        <v>22.717948717948719</v>
      </c>
      <c r="N33" s="941">
        <v>58</v>
      </c>
      <c r="O33" s="941">
        <v>1334</v>
      </c>
      <c r="P33" s="932">
        <v>0.78748524203069659</v>
      </c>
      <c r="Q33" s="942">
        <v>23</v>
      </c>
    </row>
    <row r="34" spans="1:17" ht="14.4" customHeight="1" x14ac:dyDescent="0.3">
      <c r="A34" s="929" t="s">
        <v>7784</v>
      </c>
      <c r="B34" s="931" t="s">
        <v>8868</v>
      </c>
      <c r="C34" s="931" t="s">
        <v>7663</v>
      </c>
      <c r="D34" s="931" t="s">
        <v>8885</v>
      </c>
      <c r="E34" s="931" t="s">
        <v>8886</v>
      </c>
      <c r="F34" s="941">
        <v>2</v>
      </c>
      <c r="G34" s="941">
        <v>1254</v>
      </c>
      <c r="H34" s="941">
        <v>1</v>
      </c>
      <c r="I34" s="941">
        <v>627</v>
      </c>
      <c r="J34" s="941"/>
      <c r="K34" s="941"/>
      <c r="L34" s="941"/>
      <c r="M34" s="941"/>
      <c r="N34" s="941"/>
      <c r="O34" s="941"/>
      <c r="P34" s="932"/>
      <c r="Q34" s="942"/>
    </row>
    <row r="35" spans="1:17" ht="14.4" customHeight="1" x14ac:dyDescent="0.3">
      <c r="A35" s="929" t="s">
        <v>7784</v>
      </c>
      <c r="B35" s="931" t="s">
        <v>8868</v>
      </c>
      <c r="C35" s="931" t="s">
        <v>7663</v>
      </c>
      <c r="D35" s="931" t="s">
        <v>8887</v>
      </c>
      <c r="E35" s="931" t="s">
        <v>8888</v>
      </c>
      <c r="F35" s="941">
        <v>12</v>
      </c>
      <c r="G35" s="941">
        <v>2508</v>
      </c>
      <c r="H35" s="941">
        <v>1</v>
      </c>
      <c r="I35" s="941">
        <v>209</v>
      </c>
      <c r="J35" s="941"/>
      <c r="K35" s="941"/>
      <c r="L35" s="941"/>
      <c r="M35" s="941"/>
      <c r="N35" s="941"/>
      <c r="O35" s="941"/>
      <c r="P35" s="932"/>
      <c r="Q35" s="942"/>
    </row>
    <row r="36" spans="1:17" ht="14.4" customHeight="1" x14ac:dyDescent="0.3">
      <c r="A36" s="929" t="s">
        <v>7784</v>
      </c>
      <c r="B36" s="931" t="s">
        <v>8868</v>
      </c>
      <c r="C36" s="931" t="s">
        <v>7663</v>
      </c>
      <c r="D36" s="931" t="s">
        <v>8889</v>
      </c>
      <c r="E36" s="931" t="s">
        <v>8890</v>
      </c>
      <c r="F36" s="941">
        <v>22</v>
      </c>
      <c r="G36" s="941">
        <v>1452</v>
      </c>
      <c r="H36" s="941">
        <v>1</v>
      </c>
      <c r="I36" s="941">
        <v>66</v>
      </c>
      <c r="J36" s="941">
        <v>12</v>
      </c>
      <c r="K36" s="941">
        <v>792</v>
      </c>
      <c r="L36" s="941">
        <v>0.54545454545454541</v>
      </c>
      <c r="M36" s="941">
        <v>66</v>
      </c>
      <c r="N36" s="941">
        <v>13</v>
      </c>
      <c r="O36" s="941">
        <v>858</v>
      </c>
      <c r="P36" s="932">
        <v>0.59090909090909094</v>
      </c>
      <c r="Q36" s="942">
        <v>66</v>
      </c>
    </row>
    <row r="37" spans="1:17" ht="14.4" customHeight="1" x14ac:dyDescent="0.3">
      <c r="A37" s="929" t="s">
        <v>7784</v>
      </c>
      <c r="B37" s="931" t="s">
        <v>8868</v>
      </c>
      <c r="C37" s="931" t="s">
        <v>7663</v>
      </c>
      <c r="D37" s="931" t="s">
        <v>8891</v>
      </c>
      <c r="E37" s="931" t="s">
        <v>8892</v>
      </c>
      <c r="F37" s="941">
        <v>1</v>
      </c>
      <c r="G37" s="941">
        <v>294</v>
      </c>
      <c r="H37" s="941">
        <v>1</v>
      </c>
      <c r="I37" s="941">
        <v>294</v>
      </c>
      <c r="J37" s="941">
        <v>1</v>
      </c>
      <c r="K37" s="941">
        <v>295</v>
      </c>
      <c r="L37" s="941">
        <v>1.0034013605442176</v>
      </c>
      <c r="M37" s="941">
        <v>295</v>
      </c>
      <c r="N37" s="941"/>
      <c r="O37" s="941"/>
      <c r="P37" s="932"/>
      <c r="Q37" s="942"/>
    </row>
    <row r="38" spans="1:17" ht="14.4" customHeight="1" x14ac:dyDescent="0.3">
      <c r="A38" s="929" t="s">
        <v>7784</v>
      </c>
      <c r="B38" s="931" t="s">
        <v>8868</v>
      </c>
      <c r="C38" s="931" t="s">
        <v>7663</v>
      </c>
      <c r="D38" s="931" t="s">
        <v>8893</v>
      </c>
      <c r="E38" s="931" t="s">
        <v>8894</v>
      </c>
      <c r="F38" s="941">
        <v>20</v>
      </c>
      <c r="G38" s="941">
        <v>6960</v>
      </c>
      <c r="H38" s="941">
        <v>1</v>
      </c>
      <c r="I38" s="941">
        <v>348</v>
      </c>
      <c r="J38" s="941"/>
      <c r="K38" s="941"/>
      <c r="L38" s="941"/>
      <c r="M38" s="941"/>
      <c r="N38" s="941"/>
      <c r="O38" s="941"/>
      <c r="P38" s="932"/>
      <c r="Q38" s="942"/>
    </row>
    <row r="39" spans="1:17" ht="14.4" customHeight="1" x14ac:dyDescent="0.3">
      <c r="A39" s="929" t="s">
        <v>7784</v>
      </c>
      <c r="B39" s="931" t="s">
        <v>8868</v>
      </c>
      <c r="C39" s="931" t="s">
        <v>7663</v>
      </c>
      <c r="D39" s="931" t="s">
        <v>8895</v>
      </c>
      <c r="E39" s="931" t="s">
        <v>8896</v>
      </c>
      <c r="F39" s="941">
        <v>17</v>
      </c>
      <c r="G39" s="941">
        <v>408</v>
      </c>
      <c r="H39" s="941">
        <v>1</v>
      </c>
      <c r="I39" s="941">
        <v>24</v>
      </c>
      <c r="J39" s="941">
        <v>2</v>
      </c>
      <c r="K39" s="941">
        <v>48</v>
      </c>
      <c r="L39" s="941">
        <v>0.11764705882352941</v>
      </c>
      <c r="M39" s="941">
        <v>24</v>
      </c>
      <c r="N39" s="941">
        <v>10</v>
      </c>
      <c r="O39" s="941">
        <v>240</v>
      </c>
      <c r="P39" s="932">
        <v>0.58823529411764708</v>
      </c>
      <c r="Q39" s="942">
        <v>24</v>
      </c>
    </row>
    <row r="40" spans="1:17" ht="14.4" customHeight="1" x14ac:dyDescent="0.3">
      <c r="A40" s="929" t="s">
        <v>7784</v>
      </c>
      <c r="B40" s="931" t="s">
        <v>8868</v>
      </c>
      <c r="C40" s="931" t="s">
        <v>7663</v>
      </c>
      <c r="D40" s="931" t="s">
        <v>8897</v>
      </c>
      <c r="E40" s="931" t="s">
        <v>8898</v>
      </c>
      <c r="F40" s="941">
        <v>1</v>
      </c>
      <c r="G40" s="941">
        <v>738</v>
      </c>
      <c r="H40" s="941">
        <v>1</v>
      </c>
      <c r="I40" s="941">
        <v>738</v>
      </c>
      <c r="J40" s="941"/>
      <c r="K40" s="941"/>
      <c r="L40" s="941"/>
      <c r="M40" s="941"/>
      <c r="N40" s="941"/>
      <c r="O40" s="941"/>
      <c r="P40" s="932"/>
      <c r="Q40" s="942"/>
    </row>
    <row r="41" spans="1:17" ht="14.4" customHeight="1" x14ac:dyDescent="0.3">
      <c r="A41" s="929" t="s">
        <v>7784</v>
      </c>
      <c r="B41" s="931" t="s">
        <v>8868</v>
      </c>
      <c r="C41" s="931" t="s">
        <v>7663</v>
      </c>
      <c r="D41" s="931" t="s">
        <v>8899</v>
      </c>
      <c r="E41" s="931" t="s">
        <v>8900</v>
      </c>
      <c r="F41" s="941">
        <v>25</v>
      </c>
      <c r="G41" s="941">
        <v>4500</v>
      </c>
      <c r="H41" s="941">
        <v>1</v>
      </c>
      <c r="I41" s="941">
        <v>180</v>
      </c>
      <c r="J41" s="941">
        <v>27</v>
      </c>
      <c r="K41" s="941">
        <v>4860</v>
      </c>
      <c r="L41" s="941">
        <v>1.08</v>
      </c>
      <c r="M41" s="941">
        <v>180</v>
      </c>
      <c r="N41" s="941">
        <v>56</v>
      </c>
      <c r="O41" s="941">
        <v>10080</v>
      </c>
      <c r="P41" s="932">
        <v>2.2400000000000002</v>
      </c>
      <c r="Q41" s="942">
        <v>180</v>
      </c>
    </row>
    <row r="42" spans="1:17" ht="14.4" customHeight="1" x14ac:dyDescent="0.3">
      <c r="A42" s="929" t="s">
        <v>7784</v>
      </c>
      <c r="B42" s="931" t="s">
        <v>8868</v>
      </c>
      <c r="C42" s="931" t="s">
        <v>7663</v>
      </c>
      <c r="D42" s="931" t="s">
        <v>8901</v>
      </c>
      <c r="E42" s="931" t="s">
        <v>8902</v>
      </c>
      <c r="F42" s="941">
        <v>27</v>
      </c>
      <c r="G42" s="941">
        <v>6831</v>
      </c>
      <c r="H42" s="941">
        <v>1</v>
      </c>
      <c r="I42" s="941">
        <v>253</v>
      </c>
      <c r="J42" s="941">
        <v>23</v>
      </c>
      <c r="K42" s="941">
        <v>5819</v>
      </c>
      <c r="L42" s="941">
        <v>0.85185185185185186</v>
      </c>
      <c r="M42" s="941">
        <v>253</v>
      </c>
      <c r="N42" s="941">
        <v>39</v>
      </c>
      <c r="O42" s="941">
        <v>9867</v>
      </c>
      <c r="P42" s="932">
        <v>1.4444444444444444</v>
      </c>
      <c r="Q42" s="942">
        <v>253</v>
      </c>
    </row>
    <row r="43" spans="1:17" ht="14.4" customHeight="1" x14ac:dyDescent="0.3">
      <c r="A43" s="929" t="s">
        <v>7784</v>
      </c>
      <c r="B43" s="931" t="s">
        <v>8868</v>
      </c>
      <c r="C43" s="931" t="s">
        <v>7663</v>
      </c>
      <c r="D43" s="931" t="s">
        <v>8903</v>
      </c>
      <c r="E43" s="931" t="s">
        <v>8904</v>
      </c>
      <c r="F43" s="941">
        <v>1</v>
      </c>
      <c r="G43" s="941">
        <v>264</v>
      </c>
      <c r="H43" s="941">
        <v>1</v>
      </c>
      <c r="I43" s="941">
        <v>264</v>
      </c>
      <c r="J43" s="941"/>
      <c r="K43" s="941"/>
      <c r="L43" s="941"/>
      <c r="M43" s="941"/>
      <c r="N43" s="941"/>
      <c r="O43" s="941"/>
      <c r="P43" s="932"/>
      <c r="Q43" s="942"/>
    </row>
    <row r="44" spans="1:17" ht="14.4" customHeight="1" x14ac:dyDescent="0.3">
      <c r="A44" s="929" t="s">
        <v>7784</v>
      </c>
      <c r="B44" s="931" t="s">
        <v>8868</v>
      </c>
      <c r="C44" s="931" t="s">
        <v>7663</v>
      </c>
      <c r="D44" s="931" t="s">
        <v>8905</v>
      </c>
      <c r="E44" s="931" t="s">
        <v>8906</v>
      </c>
      <c r="F44" s="941">
        <v>596</v>
      </c>
      <c r="G44" s="941">
        <v>128736</v>
      </c>
      <c r="H44" s="941">
        <v>1</v>
      </c>
      <c r="I44" s="941">
        <v>216</v>
      </c>
      <c r="J44" s="941">
        <v>701</v>
      </c>
      <c r="K44" s="941">
        <v>151416</v>
      </c>
      <c r="L44" s="941">
        <v>1.1761744966442953</v>
      </c>
      <c r="M44" s="941">
        <v>216</v>
      </c>
      <c r="N44" s="941">
        <v>730</v>
      </c>
      <c r="O44" s="941">
        <v>157680</v>
      </c>
      <c r="P44" s="932">
        <v>1.2248322147651007</v>
      </c>
      <c r="Q44" s="942">
        <v>216</v>
      </c>
    </row>
    <row r="45" spans="1:17" ht="14.4" customHeight="1" x14ac:dyDescent="0.3">
      <c r="A45" s="929" t="s">
        <v>7784</v>
      </c>
      <c r="B45" s="931" t="s">
        <v>8868</v>
      </c>
      <c r="C45" s="931" t="s">
        <v>7663</v>
      </c>
      <c r="D45" s="931" t="s">
        <v>8907</v>
      </c>
      <c r="E45" s="931" t="s">
        <v>8908</v>
      </c>
      <c r="F45" s="941">
        <v>5</v>
      </c>
      <c r="G45" s="941">
        <v>175</v>
      </c>
      <c r="H45" s="941">
        <v>1</v>
      </c>
      <c r="I45" s="941">
        <v>35</v>
      </c>
      <c r="J45" s="941"/>
      <c r="K45" s="941"/>
      <c r="L45" s="941"/>
      <c r="M45" s="941"/>
      <c r="N45" s="941">
        <v>4</v>
      </c>
      <c r="O45" s="941">
        <v>144</v>
      </c>
      <c r="P45" s="932">
        <v>0.82285714285714284</v>
      </c>
      <c r="Q45" s="942">
        <v>36</v>
      </c>
    </row>
    <row r="46" spans="1:17" ht="14.4" customHeight="1" x14ac:dyDescent="0.3">
      <c r="A46" s="929" t="s">
        <v>7784</v>
      </c>
      <c r="B46" s="931" t="s">
        <v>8868</v>
      </c>
      <c r="C46" s="931" t="s">
        <v>7663</v>
      </c>
      <c r="D46" s="931" t="s">
        <v>8909</v>
      </c>
      <c r="E46" s="931" t="s">
        <v>8910</v>
      </c>
      <c r="F46" s="941">
        <v>1</v>
      </c>
      <c r="G46" s="941">
        <v>590</v>
      </c>
      <c r="H46" s="941">
        <v>1</v>
      </c>
      <c r="I46" s="941">
        <v>590</v>
      </c>
      <c r="J46" s="941"/>
      <c r="K46" s="941"/>
      <c r="L46" s="941"/>
      <c r="M46" s="941"/>
      <c r="N46" s="941"/>
      <c r="O46" s="941"/>
      <c r="P46" s="932"/>
      <c r="Q46" s="942"/>
    </row>
    <row r="47" spans="1:17" ht="14.4" customHeight="1" x14ac:dyDescent="0.3">
      <c r="A47" s="929" t="s">
        <v>7784</v>
      </c>
      <c r="B47" s="931" t="s">
        <v>8868</v>
      </c>
      <c r="C47" s="931" t="s">
        <v>7663</v>
      </c>
      <c r="D47" s="931" t="s">
        <v>8911</v>
      </c>
      <c r="E47" s="931" t="s">
        <v>8912</v>
      </c>
      <c r="F47" s="941">
        <v>16</v>
      </c>
      <c r="G47" s="941">
        <v>800</v>
      </c>
      <c r="H47" s="941">
        <v>1</v>
      </c>
      <c r="I47" s="941">
        <v>50</v>
      </c>
      <c r="J47" s="941">
        <v>6</v>
      </c>
      <c r="K47" s="941">
        <v>300</v>
      </c>
      <c r="L47" s="941">
        <v>0.375</v>
      </c>
      <c r="M47" s="941">
        <v>50</v>
      </c>
      <c r="N47" s="941">
        <v>21</v>
      </c>
      <c r="O47" s="941">
        <v>1050</v>
      </c>
      <c r="P47" s="932">
        <v>1.3125</v>
      </c>
      <c r="Q47" s="942">
        <v>50</v>
      </c>
    </row>
    <row r="48" spans="1:17" ht="14.4" customHeight="1" x14ac:dyDescent="0.3">
      <c r="A48" s="929" t="s">
        <v>7784</v>
      </c>
      <c r="B48" s="931" t="s">
        <v>8868</v>
      </c>
      <c r="C48" s="931" t="s">
        <v>7663</v>
      </c>
      <c r="D48" s="931" t="s">
        <v>8913</v>
      </c>
      <c r="E48" s="931" t="s">
        <v>8914</v>
      </c>
      <c r="F48" s="941">
        <v>1</v>
      </c>
      <c r="G48" s="941">
        <v>545</v>
      </c>
      <c r="H48" s="941">
        <v>1</v>
      </c>
      <c r="I48" s="941">
        <v>545</v>
      </c>
      <c r="J48" s="941"/>
      <c r="K48" s="941"/>
      <c r="L48" s="941"/>
      <c r="M48" s="941"/>
      <c r="N48" s="941"/>
      <c r="O48" s="941"/>
      <c r="P48" s="932"/>
      <c r="Q48" s="942"/>
    </row>
    <row r="49" spans="1:17" ht="14.4" customHeight="1" x14ac:dyDescent="0.3">
      <c r="A49" s="929" t="s">
        <v>7784</v>
      </c>
      <c r="B49" s="931" t="s">
        <v>8868</v>
      </c>
      <c r="C49" s="931" t="s">
        <v>7663</v>
      </c>
      <c r="D49" s="931" t="s">
        <v>8915</v>
      </c>
      <c r="E49" s="931" t="s">
        <v>8916</v>
      </c>
      <c r="F49" s="941">
        <v>1</v>
      </c>
      <c r="G49" s="941">
        <v>479</v>
      </c>
      <c r="H49" s="941">
        <v>1</v>
      </c>
      <c r="I49" s="941">
        <v>479</v>
      </c>
      <c r="J49" s="941"/>
      <c r="K49" s="941"/>
      <c r="L49" s="941"/>
      <c r="M49" s="941"/>
      <c r="N49" s="941"/>
      <c r="O49" s="941"/>
      <c r="P49" s="932"/>
      <c r="Q49" s="942"/>
    </row>
    <row r="50" spans="1:17" ht="14.4" customHeight="1" x14ac:dyDescent="0.3">
      <c r="A50" s="929" t="s">
        <v>7784</v>
      </c>
      <c r="B50" s="931" t="s">
        <v>8868</v>
      </c>
      <c r="C50" s="931" t="s">
        <v>7663</v>
      </c>
      <c r="D50" s="931" t="s">
        <v>8917</v>
      </c>
      <c r="E50" s="931" t="s">
        <v>8918</v>
      </c>
      <c r="F50" s="941">
        <v>1</v>
      </c>
      <c r="G50" s="941">
        <v>734</v>
      </c>
      <c r="H50" s="941">
        <v>1</v>
      </c>
      <c r="I50" s="941">
        <v>734</v>
      </c>
      <c r="J50" s="941"/>
      <c r="K50" s="941"/>
      <c r="L50" s="941"/>
      <c r="M50" s="941"/>
      <c r="N50" s="941"/>
      <c r="O50" s="941"/>
      <c r="P50" s="932"/>
      <c r="Q50" s="942"/>
    </row>
    <row r="51" spans="1:17" ht="14.4" customHeight="1" x14ac:dyDescent="0.3">
      <c r="A51" s="929" t="s">
        <v>7784</v>
      </c>
      <c r="B51" s="931" t="s">
        <v>8868</v>
      </c>
      <c r="C51" s="931" t="s">
        <v>7663</v>
      </c>
      <c r="D51" s="931" t="s">
        <v>8919</v>
      </c>
      <c r="E51" s="931" t="s">
        <v>8920</v>
      </c>
      <c r="F51" s="941">
        <v>1</v>
      </c>
      <c r="G51" s="941">
        <v>344</v>
      </c>
      <c r="H51" s="941">
        <v>1</v>
      </c>
      <c r="I51" s="941">
        <v>344</v>
      </c>
      <c r="J51" s="941"/>
      <c r="K51" s="941"/>
      <c r="L51" s="941"/>
      <c r="M51" s="941"/>
      <c r="N51" s="941"/>
      <c r="O51" s="941"/>
      <c r="P51" s="932"/>
      <c r="Q51" s="942"/>
    </row>
    <row r="52" spans="1:17" ht="14.4" customHeight="1" x14ac:dyDescent="0.3">
      <c r="A52" s="929" t="s">
        <v>7784</v>
      </c>
      <c r="B52" s="931" t="s">
        <v>8868</v>
      </c>
      <c r="C52" s="931" t="s">
        <v>7663</v>
      </c>
      <c r="D52" s="931" t="s">
        <v>8921</v>
      </c>
      <c r="E52" s="931" t="s">
        <v>8922</v>
      </c>
      <c r="F52" s="941"/>
      <c r="G52" s="941"/>
      <c r="H52" s="941"/>
      <c r="I52" s="941"/>
      <c r="J52" s="941">
        <v>1</v>
      </c>
      <c r="K52" s="941">
        <v>386</v>
      </c>
      <c r="L52" s="941"/>
      <c r="M52" s="941">
        <v>386</v>
      </c>
      <c r="N52" s="941"/>
      <c r="O52" s="941"/>
      <c r="P52" s="932"/>
      <c r="Q52" s="942"/>
    </row>
    <row r="53" spans="1:17" ht="14.4" customHeight="1" x14ac:dyDescent="0.3">
      <c r="A53" s="929" t="s">
        <v>8923</v>
      </c>
      <c r="B53" s="931" t="s">
        <v>8924</v>
      </c>
      <c r="C53" s="931" t="s">
        <v>7663</v>
      </c>
      <c r="D53" s="931" t="s">
        <v>8925</v>
      </c>
      <c r="E53" s="931" t="s">
        <v>8926</v>
      </c>
      <c r="F53" s="941">
        <v>1465</v>
      </c>
      <c r="G53" s="941">
        <v>39555</v>
      </c>
      <c r="H53" s="941">
        <v>1</v>
      </c>
      <c r="I53" s="941">
        <v>27</v>
      </c>
      <c r="J53" s="941">
        <v>1708</v>
      </c>
      <c r="K53" s="941">
        <v>46062</v>
      </c>
      <c r="L53" s="941">
        <v>1.1645051194539249</v>
      </c>
      <c r="M53" s="941">
        <v>26.968384074941451</v>
      </c>
      <c r="N53" s="941">
        <v>1809</v>
      </c>
      <c r="O53" s="941">
        <v>48843</v>
      </c>
      <c r="P53" s="932">
        <v>1.2348122866894198</v>
      </c>
      <c r="Q53" s="942">
        <v>27</v>
      </c>
    </row>
    <row r="54" spans="1:17" ht="14.4" customHeight="1" x14ac:dyDescent="0.3">
      <c r="A54" s="929" t="s">
        <v>8923</v>
      </c>
      <c r="B54" s="931" t="s">
        <v>8924</v>
      </c>
      <c r="C54" s="931" t="s">
        <v>7663</v>
      </c>
      <c r="D54" s="931" t="s">
        <v>8927</v>
      </c>
      <c r="E54" s="931" t="s">
        <v>8928</v>
      </c>
      <c r="F54" s="941">
        <v>33</v>
      </c>
      <c r="G54" s="941">
        <v>1782</v>
      </c>
      <c r="H54" s="941">
        <v>1</v>
      </c>
      <c r="I54" s="941">
        <v>54</v>
      </c>
      <c r="J54" s="941">
        <v>21</v>
      </c>
      <c r="K54" s="941">
        <v>1134</v>
      </c>
      <c r="L54" s="941">
        <v>0.63636363636363635</v>
      </c>
      <c r="M54" s="941">
        <v>54</v>
      </c>
      <c r="N54" s="941">
        <v>28</v>
      </c>
      <c r="O54" s="941">
        <v>1512</v>
      </c>
      <c r="P54" s="932">
        <v>0.84848484848484851</v>
      </c>
      <c r="Q54" s="942">
        <v>54</v>
      </c>
    </row>
    <row r="55" spans="1:17" ht="14.4" customHeight="1" x14ac:dyDescent="0.3">
      <c r="A55" s="929" t="s">
        <v>8923</v>
      </c>
      <c r="B55" s="931" t="s">
        <v>8924</v>
      </c>
      <c r="C55" s="931" t="s">
        <v>7663</v>
      </c>
      <c r="D55" s="931" t="s">
        <v>8929</v>
      </c>
      <c r="E55" s="931" t="s">
        <v>8930</v>
      </c>
      <c r="F55" s="941">
        <v>1429</v>
      </c>
      <c r="G55" s="941">
        <v>34296</v>
      </c>
      <c r="H55" s="941">
        <v>1</v>
      </c>
      <c r="I55" s="941">
        <v>24</v>
      </c>
      <c r="J55" s="941">
        <v>1651</v>
      </c>
      <c r="K55" s="941">
        <v>39576</v>
      </c>
      <c r="L55" s="941">
        <v>1.1539538138558432</v>
      </c>
      <c r="M55" s="941">
        <v>23.970926711084193</v>
      </c>
      <c r="N55" s="941">
        <v>1757</v>
      </c>
      <c r="O55" s="941">
        <v>42168</v>
      </c>
      <c r="P55" s="932">
        <v>1.2295311406578027</v>
      </c>
      <c r="Q55" s="942">
        <v>24</v>
      </c>
    </row>
    <row r="56" spans="1:17" ht="14.4" customHeight="1" x14ac:dyDescent="0.3">
      <c r="A56" s="929" t="s">
        <v>8923</v>
      </c>
      <c r="B56" s="931" t="s">
        <v>8924</v>
      </c>
      <c r="C56" s="931" t="s">
        <v>7663</v>
      </c>
      <c r="D56" s="931" t="s">
        <v>8931</v>
      </c>
      <c r="E56" s="931" t="s">
        <v>8932</v>
      </c>
      <c r="F56" s="941">
        <v>3032</v>
      </c>
      <c r="G56" s="941">
        <v>81864</v>
      </c>
      <c r="H56" s="941">
        <v>1</v>
      </c>
      <c r="I56" s="941">
        <v>27</v>
      </c>
      <c r="J56" s="941">
        <v>3350</v>
      </c>
      <c r="K56" s="941">
        <v>90396</v>
      </c>
      <c r="L56" s="941">
        <v>1.104221635883905</v>
      </c>
      <c r="M56" s="941">
        <v>26.983880597014924</v>
      </c>
      <c r="N56" s="941">
        <v>3486</v>
      </c>
      <c r="O56" s="941">
        <v>94122</v>
      </c>
      <c r="P56" s="932">
        <v>1.1497361477572559</v>
      </c>
      <c r="Q56" s="942">
        <v>27</v>
      </c>
    </row>
    <row r="57" spans="1:17" ht="14.4" customHeight="1" x14ac:dyDescent="0.3">
      <c r="A57" s="929" t="s">
        <v>8923</v>
      </c>
      <c r="B57" s="931" t="s">
        <v>8924</v>
      </c>
      <c r="C57" s="931" t="s">
        <v>7663</v>
      </c>
      <c r="D57" s="931" t="s">
        <v>8244</v>
      </c>
      <c r="E57" s="931" t="s">
        <v>8245</v>
      </c>
      <c r="F57" s="941">
        <v>21</v>
      </c>
      <c r="G57" s="941">
        <v>1176</v>
      </c>
      <c r="H57" s="941">
        <v>1</v>
      </c>
      <c r="I57" s="941">
        <v>56</v>
      </c>
      <c r="J57" s="941"/>
      <c r="K57" s="941"/>
      <c r="L57" s="941"/>
      <c r="M57" s="941"/>
      <c r="N57" s="941"/>
      <c r="O57" s="941"/>
      <c r="P57" s="932"/>
      <c r="Q57" s="942"/>
    </row>
    <row r="58" spans="1:17" ht="14.4" customHeight="1" x14ac:dyDescent="0.3">
      <c r="A58" s="929" t="s">
        <v>8923</v>
      </c>
      <c r="B58" s="931" t="s">
        <v>8924</v>
      </c>
      <c r="C58" s="931" t="s">
        <v>7663</v>
      </c>
      <c r="D58" s="931" t="s">
        <v>8933</v>
      </c>
      <c r="E58" s="931" t="s">
        <v>8934</v>
      </c>
      <c r="F58" s="941">
        <v>184</v>
      </c>
      <c r="G58" s="941">
        <v>4968</v>
      </c>
      <c r="H58" s="941">
        <v>1</v>
      </c>
      <c r="I58" s="941">
        <v>27</v>
      </c>
      <c r="J58" s="941">
        <v>257</v>
      </c>
      <c r="K58" s="941">
        <v>6939</v>
      </c>
      <c r="L58" s="941">
        <v>1.3967391304347827</v>
      </c>
      <c r="M58" s="941">
        <v>27</v>
      </c>
      <c r="N58" s="941">
        <v>286</v>
      </c>
      <c r="O58" s="941">
        <v>7722</v>
      </c>
      <c r="P58" s="932">
        <v>1.5543478260869565</v>
      </c>
      <c r="Q58" s="942">
        <v>27</v>
      </c>
    </row>
    <row r="59" spans="1:17" ht="14.4" customHeight="1" x14ac:dyDescent="0.3">
      <c r="A59" s="929" t="s">
        <v>8923</v>
      </c>
      <c r="B59" s="931" t="s">
        <v>8924</v>
      </c>
      <c r="C59" s="931" t="s">
        <v>7663</v>
      </c>
      <c r="D59" s="931" t="s">
        <v>8935</v>
      </c>
      <c r="E59" s="931" t="s">
        <v>8936</v>
      </c>
      <c r="F59" s="941">
        <v>703</v>
      </c>
      <c r="G59" s="941">
        <v>15466</v>
      </c>
      <c r="H59" s="941">
        <v>1</v>
      </c>
      <c r="I59" s="941">
        <v>22</v>
      </c>
      <c r="J59" s="941">
        <v>714</v>
      </c>
      <c r="K59" s="941">
        <v>15664</v>
      </c>
      <c r="L59" s="941">
        <v>1.0128022759601707</v>
      </c>
      <c r="M59" s="941">
        <v>21.938375350140056</v>
      </c>
      <c r="N59" s="941">
        <v>4047</v>
      </c>
      <c r="O59" s="941">
        <v>89034</v>
      </c>
      <c r="P59" s="932">
        <v>5.756756756756757</v>
      </c>
      <c r="Q59" s="942">
        <v>22</v>
      </c>
    </row>
    <row r="60" spans="1:17" ht="14.4" customHeight="1" x14ac:dyDescent="0.3">
      <c r="A60" s="929" t="s">
        <v>8923</v>
      </c>
      <c r="B60" s="931" t="s">
        <v>8924</v>
      </c>
      <c r="C60" s="931" t="s">
        <v>7663</v>
      </c>
      <c r="D60" s="931" t="s">
        <v>8937</v>
      </c>
      <c r="E60" s="931" t="s">
        <v>8938</v>
      </c>
      <c r="F60" s="941">
        <v>9</v>
      </c>
      <c r="G60" s="941">
        <v>612</v>
      </c>
      <c r="H60" s="941">
        <v>1</v>
      </c>
      <c r="I60" s="941">
        <v>68</v>
      </c>
      <c r="J60" s="941">
        <v>13</v>
      </c>
      <c r="K60" s="941">
        <v>884</v>
      </c>
      <c r="L60" s="941">
        <v>1.4444444444444444</v>
      </c>
      <c r="M60" s="941">
        <v>68</v>
      </c>
      <c r="N60" s="941">
        <v>14</v>
      </c>
      <c r="O60" s="941">
        <v>952</v>
      </c>
      <c r="P60" s="932">
        <v>1.5555555555555556</v>
      </c>
      <c r="Q60" s="942">
        <v>68</v>
      </c>
    </row>
    <row r="61" spans="1:17" ht="14.4" customHeight="1" x14ac:dyDescent="0.3">
      <c r="A61" s="929" t="s">
        <v>8923</v>
      </c>
      <c r="B61" s="931" t="s">
        <v>8924</v>
      </c>
      <c r="C61" s="931" t="s">
        <v>7663</v>
      </c>
      <c r="D61" s="931" t="s">
        <v>8939</v>
      </c>
      <c r="E61" s="931" t="s">
        <v>8940</v>
      </c>
      <c r="F61" s="941">
        <v>1716</v>
      </c>
      <c r="G61" s="941">
        <v>106392</v>
      </c>
      <c r="H61" s="941">
        <v>1</v>
      </c>
      <c r="I61" s="941">
        <v>62</v>
      </c>
      <c r="J61" s="941">
        <v>1999</v>
      </c>
      <c r="K61" s="941">
        <v>123938</v>
      </c>
      <c r="L61" s="941">
        <v>1.1649184149184149</v>
      </c>
      <c r="M61" s="941">
        <v>62</v>
      </c>
      <c r="N61" s="941">
        <v>2013</v>
      </c>
      <c r="O61" s="941">
        <v>124806</v>
      </c>
      <c r="P61" s="932">
        <v>1.1730769230769231</v>
      </c>
      <c r="Q61" s="942">
        <v>62</v>
      </c>
    </row>
    <row r="62" spans="1:17" ht="14.4" customHeight="1" x14ac:dyDescent="0.3">
      <c r="A62" s="929" t="s">
        <v>8923</v>
      </c>
      <c r="B62" s="931" t="s">
        <v>8924</v>
      </c>
      <c r="C62" s="931" t="s">
        <v>7663</v>
      </c>
      <c r="D62" s="931" t="s">
        <v>8246</v>
      </c>
      <c r="E62" s="931" t="s">
        <v>8247</v>
      </c>
      <c r="F62" s="941">
        <v>14</v>
      </c>
      <c r="G62" s="941">
        <v>854</v>
      </c>
      <c r="H62" s="941">
        <v>1</v>
      </c>
      <c r="I62" s="941">
        <v>61</v>
      </c>
      <c r="J62" s="941">
        <v>5</v>
      </c>
      <c r="K62" s="941">
        <v>309</v>
      </c>
      <c r="L62" s="941">
        <v>0.36182669789227168</v>
      </c>
      <c r="M62" s="941">
        <v>61.8</v>
      </c>
      <c r="N62" s="941">
        <v>3238</v>
      </c>
      <c r="O62" s="941">
        <v>200756</v>
      </c>
      <c r="P62" s="932">
        <v>235.07728337236534</v>
      </c>
      <c r="Q62" s="942">
        <v>62</v>
      </c>
    </row>
    <row r="63" spans="1:17" ht="14.4" customHeight="1" x14ac:dyDescent="0.3">
      <c r="A63" s="929" t="s">
        <v>8923</v>
      </c>
      <c r="B63" s="931" t="s">
        <v>8924</v>
      </c>
      <c r="C63" s="931" t="s">
        <v>7663</v>
      </c>
      <c r="D63" s="931" t="s">
        <v>8941</v>
      </c>
      <c r="E63" s="931" t="s">
        <v>8942</v>
      </c>
      <c r="F63" s="941">
        <v>1</v>
      </c>
      <c r="G63" s="941">
        <v>394</v>
      </c>
      <c r="H63" s="941">
        <v>1</v>
      </c>
      <c r="I63" s="941">
        <v>394</v>
      </c>
      <c r="J63" s="941"/>
      <c r="K63" s="941"/>
      <c r="L63" s="941"/>
      <c r="M63" s="941"/>
      <c r="N63" s="941">
        <v>1</v>
      </c>
      <c r="O63" s="941">
        <v>394</v>
      </c>
      <c r="P63" s="932">
        <v>1</v>
      </c>
      <c r="Q63" s="942">
        <v>394</v>
      </c>
    </row>
    <row r="64" spans="1:17" ht="14.4" customHeight="1" x14ac:dyDescent="0.3">
      <c r="A64" s="929" t="s">
        <v>8923</v>
      </c>
      <c r="B64" s="931" t="s">
        <v>8924</v>
      </c>
      <c r="C64" s="931" t="s">
        <v>7663</v>
      </c>
      <c r="D64" s="931" t="s">
        <v>8943</v>
      </c>
      <c r="E64" s="931" t="s">
        <v>8944</v>
      </c>
      <c r="F64" s="941">
        <v>301</v>
      </c>
      <c r="G64" s="941">
        <v>297087</v>
      </c>
      <c r="H64" s="941">
        <v>1</v>
      </c>
      <c r="I64" s="941">
        <v>987</v>
      </c>
      <c r="J64" s="941">
        <v>359</v>
      </c>
      <c r="K64" s="941">
        <v>352359</v>
      </c>
      <c r="L64" s="941">
        <v>1.1860465116279071</v>
      </c>
      <c r="M64" s="941">
        <v>981.50139275766014</v>
      </c>
      <c r="N64" s="941">
        <v>361</v>
      </c>
      <c r="O64" s="941">
        <v>356307</v>
      </c>
      <c r="P64" s="932">
        <v>1.1993355481727574</v>
      </c>
      <c r="Q64" s="942">
        <v>987</v>
      </c>
    </row>
    <row r="65" spans="1:17" ht="14.4" customHeight="1" x14ac:dyDescent="0.3">
      <c r="A65" s="929" t="s">
        <v>8923</v>
      </c>
      <c r="B65" s="931" t="s">
        <v>8924</v>
      </c>
      <c r="C65" s="931" t="s">
        <v>7663</v>
      </c>
      <c r="D65" s="931" t="s">
        <v>8945</v>
      </c>
      <c r="E65" s="931" t="s">
        <v>8946</v>
      </c>
      <c r="F65" s="941">
        <v>3</v>
      </c>
      <c r="G65" s="941">
        <v>189</v>
      </c>
      <c r="H65" s="941">
        <v>1</v>
      </c>
      <c r="I65" s="941">
        <v>63</v>
      </c>
      <c r="J65" s="941">
        <v>1</v>
      </c>
      <c r="K65" s="941">
        <v>63</v>
      </c>
      <c r="L65" s="941">
        <v>0.33333333333333331</v>
      </c>
      <c r="M65" s="941">
        <v>63</v>
      </c>
      <c r="N65" s="941">
        <v>1</v>
      </c>
      <c r="O65" s="941">
        <v>63</v>
      </c>
      <c r="P65" s="932">
        <v>0.33333333333333331</v>
      </c>
      <c r="Q65" s="942">
        <v>63</v>
      </c>
    </row>
    <row r="66" spans="1:17" ht="14.4" customHeight="1" x14ac:dyDescent="0.3">
      <c r="A66" s="929" t="s">
        <v>8923</v>
      </c>
      <c r="B66" s="931" t="s">
        <v>8924</v>
      </c>
      <c r="C66" s="931" t="s">
        <v>7663</v>
      </c>
      <c r="D66" s="931" t="s">
        <v>8947</v>
      </c>
      <c r="E66" s="931" t="s">
        <v>8948</v>
      </c>
      <c r="F66" s="941">
        <v>24</v>
      </c>
      <c r="G66" s="941">
        <v>408</v>
      </c>
      <c r="H66" s="941">
        <v>1</v>
      </c>
      <c r="I66" s="941">
        <v>17</v>
      </c>
      <c r="J66" s="941"/>
      <c r="K66" s="941"/>
      <c r="L66" s="941"/>
      <c r="M66" s="941"/>
      <c r="N66" s="941">
        <v>1</v>
      </c>
      <c r="O66" s="941">
        <v>17</v>
      </c>
      <c r="P66" s="932">
        <v>4.1666666666666664E-2</v>
      </c>
      <c r="Q66" s="942">
        <v>17</v>
      </c>
    </row>
    <row r="67" spans="1:17" ht="14.4" customHeight="1" x14ac:dyDescent="0.3">
      <c r="A67" s="929" t="s">
        <v>8923</v>
      </c>
      <c r="B67" s="931" t="s">
        <v>8924</v>
      </c>
      <c r="C67" s="931" t="s">
        <v>7663</v>
      </c>
      <c r="D67" s="931" t="s">
        <v>8949</v>
      </c>
      <c r="E67" s="931" t="s">
        <v>8950</v>
      </c>
      <c r="F67" s="941">
        <v>1</v>
      </c>
      <c r="G67" s="941">
        <v>63</v>
      </c>
      <c r="H67" s="941">
        <v>1</v>
      </c>
      <c r="I67" s="941">
        <v>63</v>
      </c>
      <c r="J67" s="941">
        <v>1</v>
      </c>
      <c r="K67" s="941">
        <v>64</v>
      </c>
      <c r="L67" s="941">
        <v>1.0158730158730158</v>
      </c>
      <c r="M67" s="941">
        <v>64</v>
      </c>
      <c r="N67" s="941">
        <v>8</v>
      </c>
      <c r="O67" s="941">
        <v>512</v>
      </c>
      <c r="P67" s="932">
        <v>8.1269841269841265</v>
      </c>
      <c r="Q67" s="942">
        <v>64</v>
      </c>
    </row>
    <row r="68" spans="1:17" ht="14.4" customHeight="1" x14ac:dyDescent="0.3">
      <c r="A68" s="929" t="s">
        <v>8923</v>
      </c>
      <c r="B68" s="931" t="s">
        <v>8924</v>
      </c>
      <c r="C68" s="931" t="s">
        <v>7663</v>
      </c>
      <c r="D68" s="931" t="s">
        <v>8951</v>
      </c>
      <c r="E68" s="931" t="s">
        <v>8952</v>
      </c>
      <c r="F68" s="941">
        <v>3</v>
      </c>
      <c r="G68" s="941">
        <v>141</v>
      </c>
      <c r="H68" s="941">
        <v>1</v>
      </c>
      <c r="I68" s="941">
        <v>47</v>
      </c>
      <c r="J68" s="941"/>
      <c r="K68" s="941"/>
      <c r="L68" s="941"/>
      <c r="M68" s="941"/>
      <c r="N68" s="941">
        <v>5</v>
      </c>
      <c r="O68" s="941">
        <v>235</v>
      </c>
      <c r="P68" s="932">
        <v>1.6666666666666667</v>
      </c>
      <c r="Q68" s="942">
        <v>47</v>
      </c>
    </row>
    <row r="69" spans="1:17" ht="14.4" customHeight="1" x14ac:dyDescent="0.3">
      <c r="A69" s="929" t="s">
        <v>8923</v>
      </c>
      <c r="B69" s="931" t="s">
        <v>8924</v>
      </c>
      <c r="C69" s="931" t="s">
        <v>7663</v>
      </c>
      <c r="D69" s="931" t="s">
        <v>8953</v>
      </c>
      <c r="E69" s="931" t="s">
        <v>8954</v>
      </c>
      <c r="F69" s="941">
        <v>559</v>
      </c>
      <c r="G69" s="941">
        <v>33540</v>
      </c>
      <c r="H69" s="941">
        <v>1</v>
      </c>
      <c r="I69" s="941">
        <v>60</v>
      </c>
      <c r="J69" s="941">
        <v>667</v>
      </c>
      <c r="K69" s="941">
        <v>39900</v>
      </c>
      <c r="L69" s="941">
        <v>1.1896243291592128</v>
      </c>
      <c r="M69" s="941">
        <v>59.820089955022489</v>
      </c>
      <c r="N69" s="941">
        <v>648</v>
      </c>
      <c r="O69" s="941">
        <v>38880</v>
      </c>
      <c r="P69" s="932">
        <v>1.1592128801431127</v>
      </c>
      <c r="Q69" s="942">
        <v>60</v>
      </c>
    </row>
    <row r="70" spans="1:17" ht="14.4" customHeight="1" x14ac:dyDescent="0.3">
      <c r="A70" s="929" t="s">
        <v>8923</v>
      </c>
      <c r="B70" s="931" t="s">
        <v>8924</v>
      </c>
      <c r="C70" s="931" t="s">
        <v>7663</v>
      </c>
      <c r="D70" s="931" t="s">
        <v>8955</v>
      </c>
      <c r="E70" s="931" t="s">
        <v>8956</v>
      </c>
      <c r="F70" s="941">
        <v>6</v>
      </c>
      <c r="G70" s="941">
        <v>114</v>
      </c>
      <c r="H70" s="941">
        <v>1</v>
      </c>
      <c r="I70" s="941">
        <v>19</v>
      </c>
      <c r="J70" s="941">
        <v>3</v>
      </c>
      <c r="K70" s="941">
        <v>57</v>
      </c>
      <c r="L70" s="941">
        <v>0.5</v>
      </c>
      <c r="M70" s="941">
        <v>19</v>
      </c>
      <c r="N70" s="941"/>
      <c r="O70" s="941"/>
      <c r="P70" s="932"/>
      <c r="Q70" s="942"/>
    </row>
    <row r="71" spans="1:17" ht="14.4" customHeight="1" x14ac:dyDescent="0.3">
      <c r="A71" s="929" t="s">
        <v>8923</v>
      </c>
      <c r="B71" s="931" t="s">
        <v>8924</v>
      </c>
      <c r="C71" s="931" t="s">
        <v>7663</v>
      </c>
      <c r="D71" s="931" t="s">
        <v>8957</v>
      </c>
      <c r="E71" s="931" t="s">
        <v>8958</v>
      </c>
      <c r="F71" s="941"/>
      <c r="G71" s="941"/>
      <c r="H71" s="941"/>
      <c r="I71" s="941"/>
      <c r="J71" s="941"/>
      <c r="K71" s="941"/>
      <c r="L71" s="941"/>
      <c r="M71" s="941"/>
      <c r="N71" s="941">
        <v>1</v>
      </c>
      <c r="O71" s="941">
        <v>462</v>
      </c>
      <c r="P71" s="932"/>
      <c r="Q71" s="942">
        <v>462</v>
      </c>
    </row>
    <row r="72" spans="1:17" ht="14.4" customHeight="1" x14ac:dyDescent="0.3">
      <c r="A72" s="929" t="s">
        <v>8923</v>
      </c>
      <c r="B72" s="931" t="s">
        <v>8924</v>
      </c>
      <c r="C72" s="931" t="s">
        <v>7663</v>
      </c>
      <c r="D72" s="931" t="s">
        <v>8959</v>
      </c>
      <c r="E72" s="931" t="s">
        <v>8960</v>
      </c>
      <c r="F72" s="941">
        <v>1</v>
      </c>
      <c r="G72" s="941">
        <v>312</v>
      </c>
      <c r="H72" s="941">
        <v>1</v>
      </c>
      <c r="I72" s="941">
        <v>312</v>
      </c>
      <c r="J72" s="941"/>
      <c r="K72" s="941"/>
      <c r="L72" s="941"/>
      <c r="M72" s="941"/>
      <c r="N72" s="941"/>
      <c r="O72" s="941"/>
      <c r="P72" s="932"/>
      <c r="Q72" s="942"/>
    </row>
    <row r="73" spans="1:17" ht="14.4" customHeight="1" x14ac:dyDescent="0.3">
      <c r="A73" s="929" t="s">
        <v>8923</v>
      </c>
      <c r="B73" s="931" t="s">
        <v>8924</v>
      </c>
      <c r="C73" s="931" t="s">
        <v>7663</v>
      </c>
      <c r="D73" s="931" t="s">
        <v>8961</v>
      </c>
      <c r="E73" s="931" t="s">
        <v>8962</v>
      </c>
      <c r="F73" s="941">
        <v>14</v>
      </c>
      <c r="G73" s="941">
        <v>11914</v>
      </c>
      <c r="H73" s="941">
        <v>1</v>
      </c>
      <c r="I73" s="941">
        <v>851</v>
      </c>
      <c r="J73" s="941">
        <v>15</v>
      </c>
      <c r="K73" s="941">
        <v>12777</v>
      </c>
      <c r="L73" s="941">
        <v>1.0724357898270942</v>
      </c>
      <c r="M73" s="941">
        <v>851.8</v>
      </c>
      <c r="N73" s="941">
        <v>27</v>
      </c>
      <c r="O73" s="941">
        <v>23004</v>
      </c>
      <c r="P73" s="932">
        <v>1.9308376699681047</v>
      </c>
      <c r="Q73" s="942">
        <v>852</v>
      </c>
    </row>
    <row r="74" spans="1:17" ht="14.4" customHeight="1" x14ac:dyDescent="0.3">
      <c r="A74" s="929" t="s">
        <v>8923</v>
      </c>
      <c r="B74" s="931" t="s">
        <v>8924</v>
      </c>
      <c r="C74" s="931" t="s">
        <v>7663</v>
      </c>
      <c r="D74" s="931" t="s">
        <v>8963</v>
      </c>
      <c r="E74" s="931" t="s">
        <v>8964</v>
      </c>
      <c r="F74" s="941"/>
      <c r="G74" s="941"/>
      <c r="H74" s="941"/>
      <c r="I74" s="941"/>
      <c r="J74" s="941">
        <v>3</v>
      </c>
      <c r="K74" s="941">
        <v>711</v>
      </c>
      <c r="L74" s="941"/>
      <c r="M74" s="941">
        <v>237</v>
      </c>
      <c r="N74" s="941"/>
      <c r="O74" s="941"/>
      <c r="P74" s="932"/>
      <c r="Q74" s="942"/>
    </row>
    <row r="75" spans="1:17" ht="14.4" customHeight="1" x14ac:dyDescent="0.3">
      <c r="A75" s="929" t="s">
        <v>8923</v>
      </c>
      <c r="B75" s="931" t="s">
        <v>8924</v>
      </c>
      <c r="C75" s="931" t="s">
        <v>7663</v>
      </c>
      <c r="D75" s="931" t="s">
        <v>8965</v>
      </c>
      <c r="E75" s="931" t="s">
        <v>8966</v>
      </c>
      <c r="F75" s="941">
        <v>1</v>
      </c>
      <c r="G75" s="941">
        <v>349</v>
      </c>
      <c r="H75" s="941">
        <v>1</v>
      </c>
      <c r="I75" s="941">
        <v>349</v>
      </c>
      <c r="J75" s="941"/>
      <c r="K75" s="941"/>
      <c r="L75" s="941"/>
      <c r="M75" s="941"/>
      <c r="N75" s="941"/>
      <c r="O75" s="941"/>
      <c r="P75" s="932"/>
      <c r="Q75" s="942"/>
    </row>
    <row r="76" spans="1:17" ht="14.4" customHeight="1" x14ac:dyDescent="0.3">
      <c r="A76" s="929" t="s">
        <v>8923</v>
      </c>
      <c r="B76" s="931" t="s">
        <v>8924</v>
      </c>
      <c r="C76" s="931" t="s">
        <v>7663</v>
      </c>
      <c r="D76" s="931" t="s">
        <v>8967</v>
      </c>
      <c r="E76" s="931" t="s">
        <v>8968</v>
      </c>
      <c r="F76" s="941">
        <v>1</v>
      </c>
      <c r="G76" s="941">
        <v>1210</v>
      </c>
      <c r="H76" s="941">
        <v>1</v>
      </c>
      <c r="I76" s="941">
        <v>1210</v>
      </c>
      <c r="J76" s="941">
        <v>1</v>
      </c>
      <c r="K76" s="941">
        <v>1210</v>
      </c>
      <c r="L76" s="941">
        <v>1</v>
      </c>
      <c r="M76" s="941">
        <v>1210</v>
      </c>
      <c r="N76" s="941">
        <v>1</v>
      </c>
      <c r="O76" s="941">
        <v>1216</v>
      </c>
      <c r="P76" s="932">
        <v>1.0049586776859505</v>
      </c>
      <c r="Q76" s="942">
        <v>1216</v>
      </c>
    </row>
    <row r="77" spans="1:17" ht="14.4" customHeight="1" x14ac:dyDescent="0.3">
      <c r="A77" s="929" t="s">
        <v>8923</v>
      </c>
      <c r="B77" s="931" t="s">
        <v>8924</v>
      </c>
      <c r="C77" s="931" t="s">
        <v>7663</v>
      </c>
      <c r="D77" s="931" t="s">
        <v>8969</v>
      </c>
      <c r="E77" s="931" t="s">
        <v>8970</v>
      </c>
      <c r="F77" s="941">
        <v>43</v>
      </c>
      <c r="G77" s="941">
        <v>33669</v>
      </c>
      <c r="H77" s="941">
        <v>1</v>
      </c>
      <c r="I77" s="941">
        <v>783</v>
      </c>
      <c r="J77" s="941">
        <v>27</v>
      </c>
      <c r="K77" s="941">
        <v>21177</v>
      </c>
      <c r="L77" s="941">
        <v>0.62897620956963374</v>
      </c>
      <c r="M77" s="941">
        <v>784.33333333333337</v>
      </c>
      <c r="N77" s="941">
        <v>48</v>
      </c>
      <c r="O77" s="941">
        <v>37728</v>
      </c>
      <c r="P77" s="932">
        <v>1.1205560010692328</v>
      </c>
      <c r="Q77" s="942">
        <v>786</v>
      </c>
    </row>
    <row r="78" spans="1:17" ht="14.4" customHeight="1" x14ac:dyDescent="0.3">
      <c r="A78" s="929" t="s">
        <v>8923</v>
      </c>
      <c r="B78" s="931" t="s">
        <v>8924</v>
      </c>
      <c r="C78" s="931" t="s">
        <v>7663</v>
      </c>
      <c r="D78" s="931" t="s">
        <v>8971</v>
      </c>
      <c r="E78" s="931" t="s">
        <v>8972</v>
      </c>
      <c r="F78" s="941">
        <v>5</v>
      </c>
      <c r="G78" s="941">
        <v>930</v>
      </c>
      <c r="H78" s="941">
        <v>1</v>
      </c>
      <c r="I78" s="941">
        <v>186</v>
      </c>
      <c r="J78" s="941"/>
      <c r="K78" s="941"/>
      <c r="L78" s="941"/>
      <c r="M78" s="941"/>
      <c r="N78" s="941"/>
      <c r="O78" s="941"/>
      <c r="P78" s="932"/>
      <c r="Q78" s="942"/>
    </row>
    <row r="79" spans="1:17" ht="14.4" customHeight="1" x14ac:dyDescent="0.3">
      <c r="A79" s="929" t="s">
        <v>8923</v>
      </c>
      <c r="B79" s="931" t="s">
        <v>8924</v>
      </c>
      <c r="C79" s="931" t="s">
        <v>7663</v>
      </c>
      <c r="D79" s="931" t="s">
        <v>8973</v>
      </c>
      <c r="E79" s="931" t="s">
        <v>8974</v>
      </c>
      <c r="F79" s="941">
        <v>4</v>
      </c>
      <c r="G79" s="941">
        <v>908</v>
      </c>
      <c r="H79" s="941">
        <v>1</v>
      </c>
      <c r="I79" s="941">
        <v>227</v>
      </c>
      <c r="J79" s="941">
        <v>2</v>
      </c>
      <c r="K79" s="941">
        <v>456</v>
      </c>
      <c r="L79" s="941">
        <v>0.50220264317180618</v>
      </c>
      <c r="M79" s="941">
        <v>228</v>
      </c>
      <c r="N79" s="941"/>
      <c r="O79" s="941"/>
      <c r="P79" s="932"/>
      <c r="Q79" s="942"/>
    </row>
    <row r="80" spans="1:17" ht="14.4" customHeight="1" x14ac:dyDescent="0.3">
      <c r="A80" s="929" t="s">
        <v>8923</v>
      </c>
      <c r="B80" s="931" t="s">
        <v>8924</v>
      </c>
      <c r="C80" s="931" t="s">
        <v>7663</v>
      </c>
      <c r="D80" s="931" t="s">
        <v>8975</v>
      </c>
      <c r="E80" s="931" t="s">
        <v>8976</v>
      </c>
      <c r="F80" s="941"/>
      <c r="G80" s="941"/>
      <c r="H80" s="941"/>
      <c r="I80" s="941"/>
      <c r="J80" s="941">
        <v>1</v>
      </c>
      <c r="K80" s="941">
        <v>461</v>
      </c>
      <c r="L80" s="941"/>
      <c r="M80" s="941">
        <v>461</v>
      </c>
      <c r="N80" s="941"/>
      <c r="O80" s="941"/>
      <c r="P80" s="932"/>
      <c r="Q80" s="942"/>
    </row>
    <row r="81" spans="1:17" ht="14.4" customHeight="1" x14ac:dyDescent="0.3">
      <c r="A81" s="929" t="s">
        <v>8923</v>
      </c>
      <c r="B81" s="931" t="s">
        <v>8924</v>
      </c>
      <c r="C81" s="931" t="s">
        <v>7663</v>
      </c>
      <c r="D81" s="931" t="s">
        <v>8977</v>
      </c>
      <c r="E81" s="931" t="s">
        <v>8978</v>
      </c>
      <c r="F81" s="941">
        <v>1</v>
      </c>
      <c r="G81" s="941">
        <v>560</v>
      </c>
      <c r="H81" s="941">
        <v>1</v>
      </c>
      <c r="I81" s="941">
        <v>560</v>
      </c>
      <c r="J81" s="941"/>
      <c r="K81" s="941"/>
      <c r="L81" s="941"/>
      <c r="M81" s="941"/>
      <c r="N81" s="941">
        <v>1</v>
      </c>
      <c r="O81" s="941">
        <v>561</v>
      </c>
      <c r="P81" s="932">
        <v>1.0017857142857143</v>
      </c>
      <c r="Q81" s="942">
        <v>561</v>
      </c>
    </row>
    <row r="82" spans="1:17" ht="14.4" customHeight="1" x14ac:dyDescent="0.3">
      <c r="A82" s="929" t="s">
        <v>8923</v>
      </c>
      <c r="B82" s="931" t="s">
        <v>8924</v>
      </c>
      <c r="C82" s="931" t="s">
        <v>7663</v>
      </c>
      <c r="D82" s="931" t="s">
        <v>8979</v>
      </c>
      <c r="E82" s="931" t="s">
        <v>8980</v>
      </c>
      <c r="F82" s="941">
        <v>2</v>
      </c>
      <c r="G82" s="941">
        <v>340</v>
      </c>
      <c r="H82" s="941">
        <v>1</v>
      </c>
      <c r="I82" s="941">
        <v>170</v>
      </c>
      <c r="J82" s="941"/>
      <c r="K82" s="941"/>
      <c r="L82" s="941"/>
      <c r="M82" s="941"/>
      <c r="N82" s="941"/>
      <c r="O82" s="941"/>
      <c r="P82" s="932"/>
      <c r="Q82" s="942"/>
    </row>
    <row r="83" spans="1:17" ht="14.4" customHeight="1" x14ac:dyDescent="0.3">
      <c r="A83" s="929" t="s">
        <v>8923</v>
      </c>
      <c r="B83" s="931" t="s">
        <v>8924</v>
      </c>
      <c r="C83" s="931" t="s">
        <v>7663</v>
      </c>
      <c r="D83" s="931" t="s">
        <v>8981</v>
      </c>
      <c r="E83" s="931" t="s">
        <v>8982</v>
      </c>
      <c r="F83" s="941">
        <v>1</v>
      </c>
      <c r="G83" s="941">
        <v>198</v>
      </c>
      <c r="H83" s="941">
        <v>1</v>
      </c>
      <c r="I83" s="941">
        <v>198</v>
      </c>
      <c r="J83" s="941"/>
      <c r="K83" s="941"/>
      <c r="L83" s="941"/>
      <c r="M83" s="941"/>
      <c r="N83" s="941"/>
      <c r="O83" s="941"/>
      <c r="P83" s="932"/>
      <c r="Q83" s="942"/>
    </row>
    <row r="84" spans="1:17" ht="14.4" customHeight="1" x14ac:dyDescent="0.3">
      <c r="A84" s="929" t="s">
        <v>8923</v>
      </c>
      <c r="B84" s="931" t="s">
        <v>8924</v>
      </c>
      <c r="C84" s="931" t="s">
        <v>7663</v>
      </c>
      <c r="D84" s="931" t="s">
        <v>8983</v>
      </c>
      <c r="E84" s="931" t="s">
        <v>8984</v>
      </c>
      <c r="F84" s="941">
        <v>1</v>
      </c>
      <c r="G84" s="941">
        <v>131</v>
      </c>
      <c r="H84" s="941">
        <v>1</v>
      </c>
      <c r="I84" s="941">
        <v>131</v>
      </c>
      <c r="J84" s="941"/>
      <c r="K84" s="941"/>
      <c r="L84" s="941"/>
      <c r="M84" s="941"/>
      <c r="N84" s="941">
        <v>2</v>
      </c>
      <c r="O84" s="941">
        <v>264</v>
      </c>
      <c r="P84" s="932">
        <v>2.0152671755725189</v>
      </c>
      <c r="Q84" s="942">
        <v>132</v>
      </c>
    </row>
    <row r="85" spans="1:17" ht="14.4" customHeight="1" x14ac:dyDescent="0.3">
      <c r="A85" s="929" t="s">
        <v>8923</v>
      </c>
      <c r="B85" s="931" t="s">
        <v>8924</v>
      </c>
      <c r="C85" s="931" t="s">
        <v>7663</v>
      </c>
      <c r="D85" s="931" t="s">
        <v>8985</v>
      </c>
      <c r="E85" s="931" t="s">
        <v>8986</v>
      </c>
      <c r="F85" s="941">
        <v>1</v>
      </c>
      <c r="G85" s="941">
        <v>412</v>
      </c>
      <c r="H85" s="941">
        <v>1</v>
      </c>
      <c r="I85" s="941">
        <v>412</v>
      </c>
      <c r="J85" s="941"/>
      <c r="K85" s="941"/>
      <c r="L85" s="941"/>
      <c r="M85" s="941"/>
      <c r="N85" s="941"/>
      <c r="O85" s="941"/>
      <c r="P85" s="932"/>
      <c r="Q85" s="942"/>
    </row>
    <row r="86" spans="1:17" ht="14.4" customHeight="1" x14ac:dyDescent="0.3">
      <c r="A86" s="929" t="s">
        <v>8923</v>
      </c>
      <c r="B86" s="931" t="s">
        <v>8924</v>
      </c>
      <c r="C86" s="931" t="s">
        <v>7663</v>
      </c>
      <c r="D86" s="931" t="s">
        <v>8987</v>
      </c>
      <c r="E86" s="931" t="s">
        <v>8988</v>
      </c>
      <c r="F86" s="941">
        <v>2</v>
      </c>
      <c r="G86" s="941">
        <v>788</v>
      </c>
      <c r="H86" s="941">
        <v>1</v>
      </c>
      <c r="I86" s="941">
        <v>394</v>
      </c>
      <c r="J86" s="941"/>
      <c r="K86" s="941"/>
      <c r="L86" s="941"/>
      <c r="M86" s="941"/>
      <c r="N86" s="941"/>
      <c r="O86" s="941"/>
      <c r="P86" s="932"/>
      <c r="Q86" s="942"/>
    </row>
    <row r="87" spans="1:17" ht="14.4" customHeight="1" x14ac:dyDescent="0.3">
      <c r="A87" s="929" t="s">
        <v>8923</v>
      </c>
      <c r="B87" s="931" t="s">
        <v>8924</v>
      </c>
      <c r="C87" s="931" t="s">
        <v>7663</v>
      </c>
      <c r="D87" s="931" t="s">
        <v>8989</v>
      </c>
      <c r="E87" s="931" t="s">
        <v>8990</v>
      </c>
      <c r="F87" s="941">
        <v>1</v>
      </c>
      <c r="G87" s="941">
        <v>88</v>
      </c>
      <c r="H87" s="941">
        <v>1</v>
      </c>
      <c r="I87" s="941">
        <v>88</v>
      </c>
      <c r="J87" s="941"/>
      <c r="K87" s="941"/>
      <c r="L87" s="941"/>
      <c r="M87" s="941"/>
      <c r="N87" s="941"/>
      <c r="O87" s="941"/>
      <c r="P87" s="932"/>
      <c r="Q87" s="942"/>
    </row>
    <row r="88" spans="1:17" ht="14.4" customHeight="1" x14ac:dyDescent="0.3">
      <c r="A88" s="929" t="s">
        <v>8923</v>
      </c>
      <c r="B88" s="931" t="s">
        <v>8924</v>
      </c>
      <c r="C88" s="931" t="s">
        <v>7663</v>
      </c>
      <c r="D88" s="931" t="s">
        <v>8340</v>
      </c>
      <c r="E88" s="931" t="s">
        <v>8341</v>
      </c>
      <c r="F88" s="941">
        <v>714</v>
      </c>
      <c r="G88" s="941">
        <v>20706</v>
      </c>
      <c r="H88" s="941">
        <v>1</v>
      </c>
      <c r="I88" s="941">
        <v>29</v>
      </c>
      <c r="J88" s="941">
        <v>713</v>
      </c>
      <c r="K88" s="941">
        <v>21165</v>
      </c>
      <c r="L88" s="941">
        <v>1.0221674876847291</v>
      </c>
      <c r="M88" s="941">
        <v>29.684431977559608</v>
      </c>
      <c r="N88" s="941">
        <v>4049</v>
      </c>
      <c r="O88" s="941">
        <v>121470</v>
      </c>
      <c r="P88" s="932">
        <v>5.8664155317299329</v>
      </c>
      <c r="Q88" s="942">
        <v>30</v>
      </c>
    </row>
    <row r="89" spans="1:17" ht="14.4" customHeight="1" x14ac:dyDescent="0.3">
      <c r="A89" s="929" t="s">
        <v>8923</v>
      </c>
      <c r="B89" s="931" t="s">
        <v>8924</v>
      </c>
      <c r="C89" s="931" t="s">
        <v>7663</v>
      </c>
      <c r="D89" s="931" t="s">
        <v>8991</v>
      </c>
      <c r="E89" s="931" t="s">
        <v>8992</v>
      </c>
      <c r="F89" s="941">
        <v>560</v>
      </c>
      <c r="G89" s="941">
        <v>28000</v>
      </c>
      <c r="H89" s="941">
        <v>1</v>
      </c>
      <c r="I89" s="941">
        <v>50</v>
      </c>
      <c r="J89" s="941">
        <v>667</v>
      </c>
      <c r="K89" s="941">
        <v>33250</v>
      </c>
      <c r="L89" s="941">
        <v>1.1875</v>
      </c>
      <c r="M89" s="941">
        <v>49.85007496251874</v>
      </c>
      <c r="N89" s="941">
        <v>650</v>
      </c>
      <c r="O89" s="941">
        <v>32500</v>
      </c>
      <c r="P89" s="932">
        <v>1.1607142857142858</v>
      </c>
      <c r="Q89" s="942">
        <v>50</v>
      </c>
    </row>
    <row r="90" spans="1:17" ht="14.4" customHeight="1" x14ac:dyDescent="0.3">
      <c r="A90" s="929" t="s">
        <v>8923</v>
      </c>
      <c r="B90" s="931" t="s">
        <v>8924</v>
      </c>
      <c r="C90" s="931" t="s">
        <v>7663</v>
      </c>
      <c r="D90" s="931" t="s">
        <v>8993</v>
      </c>
      <c r="E90" s="931" t="s">
        <v>8994</v>
      </c>
      <c r="F90" s="941">
        <v>1268</v>
      </c>
      <c r="G90" s="941">
        <v>15216</v>
      </c>
      <c r="H90" s="941">
        <v>1</v>
      </c>
      <c r="I90" s="941">
        <v>12</v>
      </c>
      <c r="J90" s="941">
        <v>1437</v>
      </c>
      <c r="K90" s="941">
        <v>17244</v>
      </c>
      <c r="L90" s="941">
        <v>1.1332807570977919</v>
      </c>
      <c r="M90" s="941">
        <v>12</v>
      </c>
      <c r="N90" s="941">
        <v>1426</v>
      </c>
      <c r="O90" s="941">
        <v>17112</v>
      </c>
      <c r="P90" s="932">
        <v>1.1246056782334384</v>
      </c>
      <c r="Q90" s="942">
        <v>12</v>
      </c>
    </row>
    <row r="91" spans="1:17" ht="14.4" customHeight="1" x14ac:dyDescent="0.3">
      <c r="A91" s="929" t="s">
        <v>8923</v>
      </c>
      <c r="B91" s="931" t="s">
        <v>8924</v>
      </c>
      <c r="C91" s="931" t="s">
        <v>7663</v>
      </c>
      <c r="D91" s="931" t="s">
        <v>8995</v>
      </c>
      <c r="E91" s="931" t="s">
        <v>8996</v>
      </c>
      <c r="F91" s="941">
        <v>28</v>
      </c>
      <c r="G91" s="941">
        <v>5068</v>
      </c>
      <c r="H91" s="941">
        <v>1</v>
      </c>
      <c r="I91" s="941">
        <v>181</v>
      </c>
      <c r="J91" s="941">
        <v>20</v>
      </c>
      <c r="K91" s="941">
        <v>3636</v>
      </c>
      <c r="L91" s="941">
        <v>0.7174427782162589</v>
      </c>
      <c r="M91" s="941">
        <v>181.8</v>
      </c>
      <c r="N91" s="941">
        <v>19</v>
      </c>
      <c r="O91" s="941">
        <v>3458</v>
      </c>
      <c r="P91" s="932">
        <v>0.68232044198895025</v>
      </c>
      <c r="Q91" s="942">
        <v>182</v>
      </c>
    </row>
    <row r="92" spans="1:17" ht="14.4" customHeight="1" x14ac:dyDescent="0.3">
      <c r="A92" s="929" t="s">
        <v>8923</v>
      </c>
      <c r="B92" s="931" t="s">
        <v>8924</v>
      </c>
      <c r="C92" s="931" t="s">
        <v>7663</v>
      </c>
      <c r="D92" s="931" t="s">
        <v>8344</v>
      </c>
      <c r="E92" s="931" t="s">
        <v>8345</v>
      </c>
      <c r="F92" s="941">
        <v>21</v>
      </c>
      <c r="G92" s="941">
        <v>1491</v>
      </c>
      <c r="H92" s="941">
        <v>1</v>
      </c>
      <c r="I92" s="941">
        <v>71</v>
      </c>
      <c r="J92" s="941"/>
      <c r="K92" s="941"/>
      <c r="L92" s="941"/>
      <c r="M92" s="941"/>
      <c r="N92" s="941">
        <v>1</v>
      </c>
      <c r="O92" s="941">
        <v>72</v>
      </c>
      <c r="P92" s="932">
        <v>4.8289738430583498E-2</v>
      </c>
      <c r="Q92" s="942">
        <v>72</v>
      </c>
    </row>
    <row r="93" spans="1:17" ht="14.4" customHeight="1" x14ac:dyDescent="0.3">
      <c r="A93" s="929" t="s">
        <v>8923</v>
      </c>
      <c r="B93" s="931" t="s">
        <v>8924</v>
      </c>
      <c r="C93" s="931" t="s">
        <v>7663</v>
      </c>
      <c r="D93" s="931" t="s">
        <v>8997</v>
      </c>
      <c r="E93" s="931" t="s">
        <v>8998</v>
      </c>
      <c r="F93" s="941">
        <v>18</v>
      </c>
      <c r="G93" s="941">
        <v>3276</v>
      </c>
      <c r="H93" s="941">
        <v>1</v>
      </c>
      <c r="I93" s="941">
        <v>182</v>
      </c>
      <c r="J93" s="941">
        <v>19</v>
      </c>
      <c r="K93" s="941">
        <v>3474</v>
      </c>
      <c r="L93" s="941">
        <v>1.0604395604395604</v>
      </c>
      <c r="M93" s="941">
        <v>182.84210526315789</v>
      </c>
      <c r="N93" s="941">
        <v>16</v>
      </c>
      <c r="O93" s="941">
        <v>2928</v>
      </c>
      <c r="P93" s="932">
        <v>0.89377289377289382</v>
      </c>
      <c r="Q93" s="942">
        <v>183</v>
      </c>
    </row>
    <row r="94" spans="1:17" ht="14.4" customHeight="1" x14ac:dyDescent="0.3">
      <c r="A94" s="929" t="s">
        <v>8923</v>
      </c>
      <c r="B94" s="931" t="s">
        <v>8924</v>
      </c>
      <c r="C94" s="931" t="s">
        <v>7663</v>
      </c>
      <c r="D94" s="931" t="s">
        <v>8855</v>
      </c>
      <c r="E94" s="931" t="s">
        <v>8856</v>
      </c>
      <c r="F94" s="941"/>
      <c r="G94" s="941"/>
      <c r="H94" s="941"/>
      <c r="I94" s="941"/>
      <c r="J94" s="941"/>
      <c r="K94" s="941"/>
      <c r="L94" s="941"/>
      <c r="M94" s="941"/>
      <c r="N94" s="941">
        <v>2</v>
      </c>
      <c r="O94" s="941">
        <v>2536</v>
      </c>
      <c r="P94" s="932"/>
      <c r="Q94" s="942">
        <v>1268</v>
      </c>
    </row>
    <row r="95" spans="1:17" ht="14.4" customHeight="1" x14ac:dyDescent="0.3">
      <c r="A95" s="929" t="s">
        <v>8923</v>
      </c>
      <c r="B95" s="931" t="s">
        <v>8924</v>
      </c>
      <c r="C95" s="931" t="s">
        <v>7663</v>
      </c>
      <c r="D95" s="931" t="s">
        <v>8999</v>
      </c>
      <c r="E95" s="931" t="s">
        <v>9000</v>
      </c>
      <c r="F95" s="941">
        <v>4087</v>
      </c>
      <c r="G95" s="941">
        <v>600789</v>
      </c>
      <c r="H95" s="941">
        <v>1</v>
      </c>
      <c r="I95" s="941">
        <v>147</v>
      </c>
      <c r="J95" s="941">
        <v>4586</v>
      </c>
      <c r="K95" s="941">
        <v>677302</v>
      </c>
      <c r="L95" s="941">
        <v>1.1273541958990594</v>
      </c>
      <c r="M95" s="941">
        <v>147.68905364151766</v>
      </c>
      <c r="N95" s="941">
        <v>4687</v>
      </c>
      <c r="O95" s="941">
        <v>693676</v>
      </c>
      <c r="P95" s="932">
        <v>1.1546083566776355</v>
      </c>
      <c r="Q95" s="942">
        <v>148</v>
      </c>
    </row>
    <row r="96" spans="1:17" ht="14.4" customHeight="1" x14ac:dyDescent="0.3">
      <c r="A96" s="929" t="s">
        <v>8923</v>
      </c>
      <c r="B96" s="931" t="s">
        <v>8924</v>
      </c>
      <c r="C96" s="931" t="s">
        <v>7663</v>
      </c>
      <c r="D96" s="931" t="s">
        <v>8346</v>
      </c>
      <c r="E96" s="931" t="s">
        <v>8347</v>
      </c>
      <c r="F96" s="941">
        <v>719</v>
      </c>
      <c r="G96" s="941">
        <v>20851</v>
      </c>
      <c r="H96" s="941">
        <v>1</v>
      </c>
      <c r="I96" s="941">
        <v>29</v>
      </c>
      <c r="J96" s="941">
        <v>716</v>
      </c>
      <c r="K96" s="941">
        <v>21254</v>
      </c>
      <c r="L96" s="941">
        <v>1.0193276101865618</v>
      </c>
      <c r="M96" s="941">
        <v>29.684357541899441</v>
      </c>
      <c r="N96" s="941">
        <v>4052</v>
      </c>
      <c r="O96" s="941">
        <v>121560</v>
      </c>
      <c r="P96" s="932">
        <v>5.8299362140904512</v>
      </c>
      <c r="Q96" s="942">
        <v>30</v>
      </c>
    </row>
    <row r="97" spans="1:17" ht="14.4" customHeight="1" x14ac:dyDescent="0.3">
      <c r="A97" s="929" t="s">
        <v>8923</v>
      </c>
      <c r="B97" s="931" t="s">
        <v>8924</v>
      </c>
      <c r="C97" s="931" t="s">
        <v>7663</v>
      </c>
      <c r="D97" s="931" t="s">
        <v>9001</v>
      </c>
      <c r="E97" s="931" t="s">
        <v>9002</v>
      </c>
      <c r="F97" s="941">
        <v>209</v>
      </c>
      <c r="G97" s="941">
        <v>6479</v>
      </c>
      <c r="H97" s="941">
        <v>1</v>
      </c>
      <c r="I97" s="941">
        <v>31</v>
      </c>
      <c r="J97" s="941">
        <v>288</v>
      </c>
      <c r="K97" s="941">
        <v>8866</v>
      </c>
      <c r="L97" s="941">
        <v>1.368421052631579</v>
      </c>
      <c r="M97" s="941">
        <v>30.784722222222221</v>
      </c>
      <c r="N97" s="941">
        <v>359</v>
      </c>
      <c r="O97" s="941">
        <v>11129</v>
      </c>
      <c r="P97" s="932">
        <v>1.7177033492822966</v>
      </c>
      <c r="Q97" s="942">
        <v>31</v>
      </c>
    </row>
    <row r="98" spans="1:17" ht="14.4" customHeight="1" x14ac:dyDescent="0.3">
      <c r="A98" s="929" t="s">
        <v>8923</v>
      </c>
      <c r="B98" s="931" t="s">
        <v>8924</v>
      </c>
      <c r="C98" s="931" t="s">
        <v>7663</v>
      </c>
      <c r="D98" s="931" t="s">
        <v>9003</v>
      </c>
      <c r="E98" s="931" t="s">
        <v>9004</v>
      </c>
      <c r="F98" s="941">
        <v>1465</v>
      </c>
      <c r="G98" s="941">
        <v>39555</v>
      </c>
      <c r="H98" s="941">
        <v>1</v>
      </c>
      <c r="I98" s="941">
        <v>27</v>
      </c>
      <c r="J98" s="941">
        <v>1706</v>
      </c>
      <c r="K98" s="941">
        <v>46008</v>
      </c>
      <c r="L98" s="941">
        <v>1.1631399317406144</v>
      </c>
      <c r="M98" s="941">
        <v>26.968347010550996</v>
      </c>
      <c r="N98" s="941">
        <v>1810</v>
      </c>
      <c r="O98" s="941">
        <v>48870</v>
      </c>
      <c r="P98" s="932">
        <v>1.235494880546075</v>
      </c>
      <c r="Q98" s="942">
        <v>27</v>
      </c>
    </row>
    <row r="99" spans="1:17" ht="14.4" customHeight="1" x14ac:dyDescent="0.3">
      <c r="A99" s="929" t="s">
        <v>8923</v>
      </c>
      <c r="B99" s="931" t="s">
        <v>8924</v>
      </c>
      <c r="C99" s="931" t="s">
        <v>7663</v>
      </c>
      <c r="D99" s="931" t="s">
        <v>9005</v>
      </c>
      <c r="E99" s="931" t="s">
        <v>9006</v>
      </c>
      <c r="F99" s="941">
        <v>1</v>
      </c>
      <c r="G99" s="941">
        <v>253</v>
      </c>
      <c r="H99" s="941">
        <v>1</v>
      </c>
      <c r="I99" s="941">
        <v>253</v>
      </c>
      <c r="J99" s="941"/>
      <c r="K99" s="941"/>
      <c r="L99" s="941"/>
      <c r="M99" s="941"/>
      <c r="N99" s="941">
        <v>1</v>
      </c>
      <c r="O99" s="941">
        <v>255</v>
      </c>
      <c r="P99" s="932">
        <v>1.0079051383399209</v>
      </c>
      <c r="Q99" s="942">
        <v>255</v>
      </c>
    </row>
    <row r="100" spans="1:17" ht="14.4" customHeight="1" x14ac:dyDescent="0.3">
      <c r="A100" s="929" t="s">
        <v>8923</v>
      </c>
      <c r="B100" s="931" t="s">
        <v>8924</v>
      </c>
      <c r="C100" s="931" t="s">
        <v>7663</v>
      </c>
      <c r="D100" s="931" t="s">
        <v>9007</v>
      </c>
      <c r="E100" s="931" t="s">
        <v>9008</v>
      </c>
      <c r="F100" s="941">
        <v>1</v>
      </c>
      <c r="G100" s="941">
        <v>161</v>
      </c>
      <c r="H100" s="941">
        <v>1</v>
      </c>
      <c r="I100" s="941">
        <v>161</v>
      </c>
      <c r="J100" s="941"/>
      <c r="K100" s="941"/>
      <c r="L100" s="941"/>
      <c r="M100" s="941"/>
      <c r="N100" s="941"/>
      <c r="O100" s="941"/>
      <c r="P100" s="932"/>
      <c r="Q100" s="942"/>
    </row>
    <row r="101" spans="1:17" ht="14.4" customHeight="1" x14ac:dyDescent="0.3">
      <c r="A101" s="929" t="s">
        <v>8923</v>
      </c>
      <c r="B101" s="931" t="s">
        <v>8924</v>
      </c>
      <c r="C101" s="931" t="s">
        <v>7663</v>
      </c>
      <c r="D101" s="931" t="s">
        <v>9009</v>
      </c>
      <c r="E101" s="931" t="s">
        <v>9010</v>
      </c>
      <c r="F101" s="941">
        <v>2</v>
      </c>
      <c r="G101" s="941">
        <v>44</v>
      </c>
      <c r="H101" s="941">
        <v>1</v>
      </c>
      <c r="I101" s="941">
        <v>22</v>
      </c>
      <c r="J101" s="941">
        <v>1</v>
      </c>
      <c r="K101" s="941">
        <v>22</v>
      </c>
      <c r="L101" s="941">
        <v>0.5</v>
      </c>
      <c r="M101" s="941">
        <v>22</v>
      </c>
      <c r="N101" s="941">
        <v>6</v>
      </c>
      <c r="O101" s="941">
        <v>132</v>
      </c>
      <c r="P101" s="932">
        <v>3</v>
      </c>
      <c r="Q101" s="942">
        <v>22</v>
      </c>
    </row>
    <row r="102" spans="1:17" ht="14.4" customHeight="1" x14ac:dyDescent="0.3">
      <c r="A102" s="929" t="s">
        <v>8923</v>
      </c>
      <c r="B102" s="931" t="s">
        <v>8924</v>
      </c>
      <c r="C102" s="931" t="s">
        <v>7663</v>
      </c>
      <c r="D102" s="931" t="s">
        <v>9011</v>
      </c>
      <c r="E102" s="931" t="s">
        <v>9012</v>
      </c>
      <c r="F102" s="941">
        <v>1</v>
      </c>
      <c r="G102" s="941">
        <v>854</v>
      </c>
      <c r="H102" s="941">
        <v>1</v>
      </c>
      <c r="I102" s="941">
        <v>854</v>
      </c>
      <c r="J102" s="941"/>
      <c r="K102" s="941"/>
      <c r="L102" s="941"/>
      <c r="M102" s="941"/>
      <c r="N102" s="941"/>
      <c r="O102" s="941"/>
      <c r="P102" s="932"/>
      <c r="Q102" s="942"/>
    </row>
    <row r="103" spans="1:17" ht="14.4" customHeight="1" x14ac:dyDescent="0.3">
      <c r="A103" s="929" t="s">
        <v>8923</v>
      </c>
      <c r="B103" s="931" t="s">
        <v>8924</v>
      </c>
      <c r="C103" s="931" t="s">
        <v>7663</v>
      </c>
      <c r="D103" s="931" t="s">
        <v>9013</v>
      </c>
      <c r="E103" s="931" t="s">
        <v>9014</v>
      </c>
      <c r="F103" s="941">
        <v>3027</v>
      </c>
      <c r="G103" s="941">
        <v>75675</v>
      </c>
      <c r="H103" s="941">
        <v>1</v>
      </c>
      <c r="I103" s="941">
        <v>25</v>
      </c>
      <c r="J103" s="941">
        <v>3349</v>
      </c>
      <c r="K103" s="941">
        <v>83675</v>
      </c>
      <c r="L103" s="941">
        <v>1.1057152296002644</v>
      </c>
      <c r="M103" s="941">
        <v>24.985070170200061</v>
      </c>
      <c r="N103" s="941">
        <v>3485</v>
      </c>
      <c r="O103" s="941">
        <v>87125</v>
      </c>
      <c r="P103" s="932">
        <v>1.1513049223653782</v>
      </c>
      <c r="Q103" s="942">
        <v>25</v>
      </c>
    </row>
    <row r="104" spans="1:17" ht="14.4" customHeight="1" x14ac:dyDescent="0.3">
      <c r="A104" s="929" t="s">
        <v>8923</v>
      </c>
      <c r="B104" s="931" t="s">
        <v>8924</v>
      </c>
      <c r="C104" s="931" t="s">
        <v>7663</v>
      </c>
      <c r="D104" s="931" t="s">
        <v>9015</v>
      </c>
      <c r="E104" s="931" t="s">
        <v>9016</v>
      </c>
      <c r="F104" s="941">
        <v>5</v>
      </c>
      <c r="G104" s="941">
        <v>165</v>
      </c>
      <c r="H104" s="941">
        <v>1</v>
      </c>
      <c r="I104" s="941">
        <v>33</v>
      </c>
      <c r="J104" s="941">
        <v>4</v>
      </c>
      <c r="K104" s="941">
        <v>132</v>
      </c>
      <c r="L104" s="941">
        <v>0.8</v>
      </c>
      <c r="M104" s="941">
        <v>33</v>
      </c>
      <c r="N104" s="941">
        <v>7</v>
      </c>
      <c r="O104" s="941">
        <v>231</v>
      </c>
      <c r="P104" s="932">
        <v>1.4</v>
      </c>
      <c r="Q104" s="942">
        <v>33</v>
      </c>
    </row>
    <row r="105" spans="1:17" ht="14.4" customHeight="1" x14ac:dyDescent="0.3">
      <c r="A105" s="929" t="s">
        <v>8923</v>
      </c>
      <c r="B105" s="931" t="s">
        <v>8924</v>
      </c>
      <c r="C105" s="931" t="s">
        <v>7663</v>
      </c>
      <c r="D105" s="931" t="s">
        <v>9017</v>
      </c>
      <c r="E105" s="931" t="s">
        <v>9018</v>
      </c>
      <c r="F105" s="941">
        <v>13</v>
      </c>
      <c r="G105" s="941">
        <v>390</v>
      </c>
      <c r="H105" s="941">
        <v>1</v>
      </c>
      <c r="I105" s="941">
        <v>30</v>
      </c>
      <c r="J105" s="941">
        <v>6</v>
      </c>
      <c r="K105" s="941">
        <v>180</v>
      </c>
      <c r="L105" s="941">
        <v>0.46153846153846156</v>
      </c>
      <c r="M105" s="941">
        <v>30</v>
      </c>
      <c r="N105" s="941">
        <v>6</v>
      </c>
      <c r="O105" s="941">
        <v>180</v>
      </c>
      <c r="P105" s="932">
        <v>0.46153846153846156</v>
      </c>
      <c r="Q105" s="942">
        <v>30</v>
      </c>
    </row>
    <row r="106" spans="1:17" ht="14.4" customHeight="1" x14ac:dyDescent="0.3">
      <c r="A106" s="929" t="s">
        <v>8923</v>
      </c>
      <c r="B106" s="931" t="s">
        <v>8924</v>
      </c>
      <c r="C106" s="931" t="s">
        <v>7663</v>
      </c>
      <c r="D106" s="931" t="s">
        <v>9019</v>
      </c>
      <c r="E106" s="931" t="s">
        <v>9020</v>
      </c>
      <c r="F106" s="941">
        <v>4</v>
      </c>
      <c r="G106" s="941">
        <v>816</v>
      </c>
      <c r="H106" s="941">
        <v>1</v>
      </c>
      <c r="I106" s="941">
        <v>204</v>
      </c>
      <c r="J106" s="941">
        <v>19</v>
      </c>
      <c r="K106" s="941">
        <v>3876</v>
      </c>
      <c r="L106" s="941">
        <v>4.75</v>
      </c>
      <c r="M106" s="941">
        <v>204</v>
      </c>
      <c r="N106" s="941">
        <v>6</v>
      </c>
      <c r="O106" s="941">
        <v>1224</v>
      </c>
      <c r="P106" s="932">
        <v>1.5</v>
      </c>
      <c r="Q106" s="942">
        <v>204</v>
      </c>
    </row>
    <row r="107" spans="1:17" ht="14.4" customHeight="1" x14ac:dyDescent="0.3">
      <c r="A107" s="929" t="s">
        <v>8923</v>
      </c>
      <c r="B107" s="931" t="s">
        <v>8924</v>
      </c>
      <c r="C107" s="931" t="s">
        <v>7663</v>
      </c>
      <c r="D107" s="931" t="s">
        <v>9021</v>
      </c>
      <c r="E107" s="931" t="s">
        <v>9022</v>
      </c>
      <c r="F107" s="941">
        <v>73</v>
      </c>
      <c r="G107" s="941">
        <v>1898</v>
      </c>
      <c r="H107" s="941">
        <v>1</v>
      </c>
      <c r="I107" s="941">
        <v>26</v>
      </c>
      <c r="J107" s="941">
        <v>45</v>
      </c>
      <c r="K107" s="941">
        <v>1170</v>
      </c>
      <c r="L107" s="941">
        <v>0.61643835616438358</v>
      </c>
      <c r="M107" s="941">
        <v>26</v>
      </c>
      <c r="N107" s="941">
        <v>52</v>
      </c>
      <c r="O107" s="941">
        <v>1352</v>
      </c>
      <c r="P107" s="932">
        <v>0.71232876712328763</v>
      </c>
      <c r="Q107" s="942">
        <v>26</v>
      </c>
    </row>
    <row r="108" spans="1:17" ht="14.4" customHeight="1" x14ac:dyDescent="0.3">
      <c r="A108" s="929" t="s">
        <v>8923</v>
      </c>
      <c r="B108" s="931" t="s">
        <v>8924</v>
      </c>
      <c r="C108" s="931" t="s">
        <v>7663</v>
      </c>
      <c r="D108" s="931" t="s">
        <v>9023</v>
      </c>
      <c r="E108" s="931" t="s">
        <v>9024</v>
      </c>
      <c r="F108" s="941">
        <v>25</v>
      </c>
      <c r="G108" s="941">
        <v>2100</v>
      </c>
      <c r="H108" s="941">
        <v>1</v>
      </c>
      <c r="I108" s="941">
        <v>84</v>
      </c>
      <c r="J108" s="941">
        <v>20</v>
      </c>
      <c r="K108" s="941">
        <v>1680</v>
      </c>
      <c r="L108" s="941">
        <v>0.8</v>
      </c>
      <c r="M108" s="941">
        <v>84</v>
      </c>
      <c r="N108" s="941">
        <v>23</v>
      </c>
      <c r="O108" s="941">
        <v>1932</v>
      </c>
      <c r="P108" s="932">
        <v>0.92</v>
      </c>
      <c r="Q108" s="942">
        <v>84</v>
      </c>
    </row>
    <row r="109" spans="1:17" ht="14.4" customHeight="1" x14ac:dyDescent="0.3">
      <c r="A109" s="929" t="s">
        <v>8923</v>
      </c>
      <c r="B109" s="931" t="s">
        <v>8924</v>
      </c>
      <c r="C109" s="931" t="s">
        <v>7663</v>
      </c>
      <c r="D109" s="931" t="s">
        <v>9025</v>
      </c>
      <c r="E109" s="931" t="s">
        <v>9026</v>
      </c>
      <c r="F109" s="941">
        <v>35</v>
      </c>
      <c r="G109" s="941">
        <v>6090</v>
      </c>
      <c r="H109" s="941">
        <v>1</v>
      </c>
      <c r="I109" s="941">
        <v>174</v>
      </c>
      <c r="J109" s="941">
        <v>30</v>
      </c>
      <c r="K109" s="941">
        <v>5244</v>
      </c>
      <c r="L109" s="941">
        <v>0.86108374384236452</v>
      </c>
      <c r="M109" s="941">
        <v>174.8</v>
      </c>
      <c r="N109" s="941">
        <v>26</v>
      </c>
      <c r="O109" s="941">
        <v>4550</v>
      </c>
      <c r="P109" s="932">
        <v>0.74712643678160917</v>
      </c>
      <c r="Q109" s="942">
        <v>175</v>
      </c>
    </row>
    <row r="110" spans="1:17" ht="14.4" customHeight="1" x14ac:dyDescent="0.3">
      <c r="A110" s="929" t="s">
        <v>8923</v>
      </c>
      <c r="B110" s="931" t="s">
        <v>8924</v>
      </c>
      <c r="C110" s="931" t="s">
        <v>7663</v>
      </c>
      <c r="D110" s="931" t="s">
        <v>9027</v>
      </c>
      <c r="E110" s="931" t="s">
        <v>9028</v>
      </c>
      <c r="F110" s="941">
        <v>4</v>
      </c>
      <c r="G110" s="941">
        <v>1000</v>
      </c>
      <c r="H110" s="941">
        <v>1</v>
      </c>
      <c r="I110" s="941">
        <v>250</v>
      </c>
      <c r="J110" s="941">
        <v>1</v>
      </c>
      <c r="K110" s="941">
        <v>250</v>
      </c>
      <c r="L110" s="941">
        <v>0.25</v>
      </c>
      <c r="M110" s="941">
        <v>250</v>
      </c>
      <c r="N110" s="941"/>
      <c r="O110" s="941"/>
      <c r="P110" s="932"/>
      <c r="Q110" s="942"/>
    </row>
    <row r="111" spans="1:17" ht="14.4" customHeight="1" x14ac:dyDescent="0.3">
      <c r="A111" s="929" t="s">
        <v>8923</v>
      </c>
      <c r="B111" s="931" t="s">
        <v>8924</v>
      </c>
      <c r="C111" s="931" t="s">
        <v>7663</v>
      </c>
      <c r="D111" s="931" t="s">
        <v>9029</v>
      </c>
      <c r="E111" s="931" t="s">
        <v>9030</v>
      </c>
      <c r="F111" s="941">
        <v>691</v>
      </c>
      <c r="G111" s="941">
        <v>10365</v>
      </c>
      <c r="H111" s="941">
        <v>1</v>
      </c>
      <c r="I111" s="941">
        <v>15</v>
      </c>
      <c r="J111" s="941">
        <v>887</v>
      </c>
      <c r="K111" s="941">
        <v>13305</v>
      </c>
      <c r="L111" s="941">
        <v>1.2836468885672938</v>
      </c>
      <c r="M111" s="941">
        <v>15</v>
      </c>
      <c r="N111" s="941">
        <v>881</v>
      </c>
      <c r="O111" s="941">
        <v>13215</v>
      </c>
      <c r="P111" s="932">
        <v>1.2749638205499276</v>
      </c>
      <c r="Q111" s="942">
        <v>15</v>
      </c>
    </row>
    <row r="112" spans="1:17" ht="14.4" customHeight="1" x14ac:dyDescent="0.3">
      <c r="A112" s="929" t="s">
        <v>8923</v>
      </c>
      <c r="B112" s="931" t="s">
        <v>8924</v>
      </c>
      <c r="C112" s="931" t="s">
        <v>7663</v>
      </c>
      <c r="D112" s="931" t="s">
        <v>9031</v>
      </c>
      <c r="E112" s="931" t="s">
        <v>9032</v>
      </c>
      <c r="F112" s="941">
        <v>962</v>
      </c>
      <c r="G112" s="941">
        <v>22126</v>
      </c>
      <c r="H112" s="941">
        <v>1</v>
      </c>
      <c r="I112" s="941">
        <v>23</v>
      </c>
      <c r="J112" s="941">
        <v>1110</v>
      </c>
      <c r="K112" s="941">
        <v>25484</v>
      </c>
      <c r="L112" s="941">
        <v>1.1517671517671517</v>
      </c>
      <c r="M112" s="941">
        <v>22.958558558558558</v>
      </c>
      <c r="N112" s="941">
        <v>1184</v>
      </c>
      <c r="O112" s="941">
        <v>27232</v>
      </c>
      <c r="P112" s="932">
        <v>1.2307692307692308</v>
      </c>
      <c r="Q112" s="942">
        <v>23</v>
      </c>
    </row>
    <row r="113" spans="1:17" ht="14.4" customHeight="1" x14ac:dyDescent="0.3">
      <c r="A113" s="929" t="s">
        <v>8923</v>
      </c>
      <c r="B113" s="931" t="s">
        <v>8924</v>
      </c>
      <c r="C113" s="931" t="s">
        <v>7663</v>
      </c>
      <c r="D113" s="931" t="s">
        <v>9033</v>
      </c>
      <c r="E113" s="931" t="s">
        <v>9034</v>
      </c>
      <c r="F113" s="941">
        <v>3</v>
      </c>
      <c r="G113" s="941">
        <v>747</v>
      </c>
      <c r="H113" s="941">
        <v>1</v>
      </c>
      <c r="I113" s="941">
        <v>249</v>
      </c>
      <c r="J113" s="941">
        <v>1</v>
      </c>
      <c r="K113" s="941">
        <v>249</v>
      </c>
      <c r="L113" s="941">
        <v>0.33333333333333331</v>
      </c>
      <c r="M113" s="941">
        <v>249</v>
      </c>
      <c r="N113" s="941"/>
      <c r="O113" s="941"/>
      <c r="P113" s="932"/>
      <c r="Q113" s="942"/>
    </row>
    <row r="114" spans="1:17" ht="14.4" customHeight="1" x14ac:dyDescent="0.3">
      <c r="A114" s="929" t="s">
        <v>8923</v>
      </c>
      <c r="B114" s="931" t="s">
        <v>8924</v>
      </c>
      <c r="C114" s="931" t="s">
        <v>7663</v>
      </c>
      <c r="D114" s="931" t="s">
        <v>9035</v>
      </c>
      <c r="E114" s="931" t="s">
        <v>9036</v>
      </c>
      <c r="F114" s="941">
        <v>6</v>
      </c>
      <c r="G114" s="941">
        <v>222</v>
      </c>
      <c r="H114" s="941">
        <v>1</v>
      </c>
      <c r="I114" s="941">
        <v>37</v>
      </c>
      <c r="J114" s="941">
        <v>4</v>
      </c>
      <c r="K114" s="941">
        <v>148</v>
      </c>
      <c r="L114" s="941">
        <v>0.66666666666666663</v>
      </c>
      <c r="M114" s="941">
        <v>37</v>
      </c>
      <c r="N114" s="941">
        <v>3</v>
      </c>
      <c r="O114" s="941">
        <v>111</v>
      </c>
      <c r="P114" s="932">
        <v>0.5</v>
      </c>
      <c r="Q114" s="942">
        <v>37</v>
      </c>
    </row>
    <row r="115" spans="1:17" ht="14.4" customHeight="1" x14ac:dyDescent="0.3">
      <c r="A115" s="929" t="s">
        <v>8923</v>
      </c>
      <c r="B115" s="931" t="s">
        <v>8924</v>
      </c>
      <c r="C115" s="931" t="s">
        <v>7663</v>
      </c>
      <c r="D115" s="931" t="s">
        <v>8352</v>
      </c>
      <c r="E115" s="931" t="s">
        <v>8353</v>
      </c>
      <c r="F115" s="941">
        <v>424</v>
      </c>
      <c r="G115" s="941">
        <v>9752</v>
      </c>
      <c r="H115" s="941">
        <v>1</v>
      </c>
      <c r="I115" s="941">
        <v>23</v>
      </c>
      <c r="J115" s="941">
        <v>572</v>
      </c>
      <c r="K115" s="941">
        <v>13156</v>
      </c>
      <c r="L115" s="941">
        <v>1.3490566037735849</v>
      </c>
      <c r="M115" s="941">
        <v>23</v>
      </c>
      <c r="N115" s="941">
        <v>3900</v>
      </c>
      <c r="O115" s="941">
        <v>89700</v>
      </c>
      <c r="P115" s="932">
        <v>9.1981132075471699</v>
      </c>
      <c r="Q115" s="942">
        <v>23</v>
      </c>
    </row>
    <row r="116" spans="1:17" ht="14.4" customHeight="1" x14ac:dyDescent="0.3">
      <c r="A116" s="929" t="s">
        <v>8923</v>
      </c>
      <c r="B116" s="931" t="s">
        <v>8924</v>
      </c>
      <c r="C116" s="931" t="s">
        <v>7663</v>
      </c>
      <c r="D116" s="931" t="s">
        <v>9037</v>
      </c>
      <c r="E116" s="931" t="s">
        <v>9038</v>
      </c>
      <c r="F116" s="941">
        <v>1</v>
      </c>
      <c r="G116" s="941">
        <v>331</v>
      </c>
      <c r="H116" s="941">
        <v>1</v>
      </c>
      <c r="I116" s="941">
        <v>331</v>
      </c>
      <c r="J116" s="941"/>
      <c r="K116" s="941"/>
      <c r="L116" s="941"/>
      <c r="M116" s="941"/>
      <c r="N116" s="941"/>
      <c r="O116" s="941"/>
      <c r="P116" s="932"/>
      <c r="Q116" s="942"/>
    </row>
    <row r="117" spans="1:17" ht="14.4" customHeight="1" x14ac:dyDescent="0.3">
      <c r="A117" s="929" t="s">
        <v>8923</v>
      </c>
      <c r="B117" s="931" t="s">
        <v>8924</v>
      </c>
      <c r="C117" s="931" t="s">
        <v>7663</v>
      </c>
      <c r="D117" s="931" t="s">
        <v>9039</v>
      </c>
      <c r="E117" s="931" t="s">
        <v>9040</v>
      </c>
      <c r="F117" s="941">
        <v>685</v>
      </c>
      <c r="G117" s="941">
        <v>19865</v>
      </c>
      <c r="H117" s="941">
        <v>1</v>
      </c>
      <c r="I117" s="941">
        <v>29</v>
      </c>
      <c r="J117" s="941">
        <v>688</v>
      </c>
      <c r="K117" s="941">
        <v>19952</v>
      </c>
      <c r="L117" s="941">
        <v>1.0043795620437956</v>
      </c>
      <c r="M117" s="941">
        <v>29</v>
      </c>
      <c r="N117" s="941">
        <v>759</v>
      </c>
      <c r="O117" s="941">
        <v>22011</v>
      </c>
      <c r="P117" s="932">
        <v>1.108029197080292</v>
      </c>
      <c r="Q117" s="942">
        <v>29</v>
      </c>
    </row>
    <row r="118" spans="1:17" ht="14.4" customHeight="1" x14ac:dyDescent="0.3">
      <c r="A118" s="929" t="s">
        <v>8923</v>
      </c>
      <c r="B118" s="931" t="s">
        <v>8924</v>
      </c>
      <c r="C118" s="931" t="s">
        <v>7663</v>
      </c>
      <c r="D118" s="931" t="s">
        <v>9041</v>
      </c>
      <c r="E118" s="931" t="s">
        <v>9042</v>
      </c>
      <c r="F118" s="941"/>
      <c r="G118" s="941"/>
      <c r="H118" s="941"/>
      <c r="I118" s="941"/>
      <c r="J118" s="941">
        <v>1</v>
      </c>
      <c r="K118" s="941">
        <v>177</v>
      </c>
      <c r="L118" s="941"/>
      <c r="M118" s="941">
        <v>177</v>
      </c>
      <c r="N118" s="941"/>
      <c r="O118" s="941"/>
      <c r="P118" s="932"/>
      <c r="Q118" s="942"/>
    </row>
    <row r="119" spans="1:17" ht="14.4" customHeight="1" x14ac:dyDescent="0.3">
      <c r="A119" s="929" t="s">
        <v>8923</v>
      </c>
      <c r="B119" s="931" t="s">
        <v>8924</v>
      </c>
      <c r="C119" s="931" t="s">
        <v>7663</v>
      </c>
      <c r="D119" s="931" t="s">
        <v>9043</v>
      </c>
      <c r="E119" s="931" t="s">
        <v>9044</v>
      </c>
      <c r="F119" s="941">
        <v>6</v>
      </c>
      <c r="G119" s="941">
        <v>90</v>
      </c>
      <c r="H119" s="941">
        <v>1</v>
      </c>
      <c r="I119" s="941">
        <v>15</v>
      </c>
      <c r="J119" s="941">
        <v>3</v>
      </c>
      <c r="K119" s="941">
        <v>45</v>
      </c>
      <c r="L119" s="941">
        <v>0.5</v>
      </c>
      <c r="M119" s="941">
        <v>15</v>
      </c>
      <c r="N119" s="941">
        <v>8</v>
      </c>
      <c r="O119" s="941">
        <v>120</v>
      </c>
      <c r="P119" s="932">
        <v>1.3333333333333333</v>
      </c>
      <c r="Q119" s="942">
        <v>15</v>
      </c>
    </row>
    <row r="120" spans="1:17" ht="14.4" customHeight="1" x14ac:dyDescent="0.3">
      <c r="A120" s="929" t="s">
        <v>8923</v>
      </c>
      <c r="B120" s="931" t="s">
        <v>8924</v>
      </c>
      <c r="C120" s="931" t="s">
        <v>7663</v>
      </c>
      <c r="D120" s="931" t="s">
        <v>9045</v>
      </c>
      <c r="E120" s="931" t="s">
        <v>9046</v>
      </c>
      <c r="F120" s="941">
        <v>1585</v>
      </c>
      <c r="G120" s="941">
        <v>30115</v>
      </c>
      <c r="H120" s="941">
        <v>1</v>
      </c>
      <c r="I120" s="941">
        <v>19</v>
      </c>
      <c r="J120" s="941">
        <v>1851</v>
      </c>
      <c r="K120" s="941">
        <v>35169</v>
      </c>
      <c r="L120" s="941">
        <v>1.1678233438485803</v>
      </c>
      <c r="M120" s="941">
        <v>19</v>
      </c>
      <c r="N120" s="941">
        <v>1832</v>
      </c>
      <c r="O120" s="941">
        <v>34808</v>
      </c>
      <c r="P120" s="932">
        <v>1.1558359621451104</v>
      </c>
      <c r="Q120" s="942">
        <v>19</v>
      </c>
    </row>
    <row r="121" spans="1:17" ht="14.4" customHeight="1" x14ac:dyDescent="0.3">
      <c r="A121" s="929" t="s">
        <v>8923</v>
      </c>
      <c r="B121" s="931" t="s">
        <v>8924</v>
      </c>
      <c r="C121" s="931" t="s">
        <v>7663</v>
      </c>
      <c r="D121" s="931" t="s">
        <v>9047</v>
      </c>
      <c r="E121" s="931" t="s">
        <v>9048</v>
      </c>
      <c r="F121" s="941">
        <v>5141</v>
      </c>
      <c r="G121" s="941">
        <v>102820</v>
      </c>
      <c r="H121" s="941">
        <v>1</v>
      </c>
      <c r="I121" s="941">
        <v>20</v>
      </c>
      <c r="J121" s="941">
        <v>5806</v>
      </c>
      <c r="K121" s="941">
        <v>116080</v>
      </c>
      <c r="L121" s="941">
        <v>1.1289632367243727</v>
      </c>
      <c r="M121" s="941">
        <v>19.993110575266964</v>
      </c>
      <c r="N121" s="941">
        <v>5941</v>
      </c>
      <c r="O121" s="941">
        <v>118820</v>
      </c>
      <c r="P121" s="932">
        <v>1.1556117486870259</v>
      </c>
      <c r="Q121" s="942">
        <v>20</v>
      </c>
    </row>
    <row r="122" spans="1:17" ht="14.4" customHeight="1" x14ac:dyDescent="0.3">
      <c r="A122" s="929" t="s">
        <v>8923</v>
      </c>
      <c r="B122" s="931" t="s">
        <v>8924</v>
      </c>
      <c r="C122" s="931" t="s">
        <v>7663</v>
      </c>
      <c r="D122" s="931" t="s">
        <v>9049</v>
      </c>
      <c r="E122" s="931" t="s">
        <v>9050</v>
      </c>
      <c r="F122" s="941">
        <v>1</v>
      </c>
      <c r="G122" s="941">
        <v>161</v>
      </c>
      <c r="H122" s="941">
        <v>1</v>
      </c>
      <c r="I122" s="941">
        <v>161</v>
      </c>
      <c r="J122" s="941"/>
      <c r="K122" s="941"/>
      <c r="L122" s="941"/>
      <c r="M122" s="941"/>
      <c r="N122" s="941"/>
      <c r="O122" s="941"/>
      <c r="P122" s="932"/>
      <c r="Q122" s="942"/>
    </row>
    <row r="123" spans="1:17" ht="14.4" customHeight="1" x14ac:dyDescent="0.3">
      <c r="A123" s="929" t="s">
        <v>8923</v>
      </c>
      <c r="B123" s="931" t="s">
        <v>8924</v>
      </c>
      <c r="C123" s="931" t="s">
        <v>7663</v>
      </c>
      <c r="D123" s="931" t="s">
        <v>9051</v>
      </c>
      <c r="E123" s="931" t="s">
        <v>9052</v>
      </c>
      <c r="F123" s="941">
        <v>6</v>
      </c>
      <c r="G123" s="941">
        <v>504</v>
      </c>
      <c r="H123" s="941">
        <v>1</v>
      </c>
      <c r="I123" s="941">
        <v>84</v>
      </c>
      <c r="J123" s="941">
        <v>4</v>
      </c>
      <c r="K123" s="941">
        <v>336</v>
      </c>
      <c r="L123" s="941">
        <v>0.66666666666666663</v>
      </c>
      <c r="M123" s="941">
        <v>84</v>
      </c>
      <c r="N123" s="941">
        <v>3</v>
      </c>
      <c r="O123" s="941">
        <v>252</v>
      </c>
      <c r="P123" s="932">
        <v>0.5</v>
      </c>
      <c r="Q123" s="942">
        <v>84</v>
      </c>
    </row>
    <row r="124" spans="1:17" ht="14.4" customHeight="1" x14ac:dyDescent="0.3">
      <c r="A124" s="929" t="s">
        <v>8923</v>
      </c>
      <c r="B124" s="931" t="s">
        <v>8924</v>
      </c>
      <c r="C124" s="931" t="s">
        <v>7663</v>
      </c>
      <c r="D124" s="931" t="s">
        <v>9053</v>
      </c>
      <c r="E124" s="931" t="s">
        <v>9054</v>
      </c>
      <c r="F124" s="941">
        <v>1</v>
      </c>
      <c r="G124" s="941">
        <v>263</v>
      </c>
      <c r="H124" s="941">
        <v>1</v>
      </c>
      <c r="I124" s="941">
        <v>263</v>
      </c>
      <c r="J124" s="941"/>
      <c r="K124" s="941"/>
      <c r="L124" s="941"/>
      <c r="M124" s="941"/>
      <c r="N124" s="941"/>
      <c r="O124" s="941"/>
      <c r="P124" s="932"/>
      <c r="Q124" s="942"/>
    </row>
    <row r="125" spans="1:17" ht="14.4" customHeight="1" x14ac:dyDescent="0.3">
      <c r="A125" s="929" t="s">
        <v>8923</v>
      </c>
      <c r="B125" s="931" t="s">
        <v>8924</v>
      </c>
      <c r="C125" s="931" t="s">
        <v>7663</v>
      </c>
      <c r="D125" s="931" t="s">
        <v>9055</v>
      </c>
      <c r="E125" s="931" t="s">
        <v>9056</v>
      </c>
      <c r="F125" s="941">
        <v>3</v>
      </c>
      <c r="G125" s="941">
        <v>234</v>
      </c>
      <c r="H125" s="941">
        <v>1</v>
      </c>
      <c r="I125" s="941">
        <v>78</v>
      </c>
      <c r="J125" s="941">
        <v>2</v>
      </c>
      <c r="K125" s="941">
        <v>156</v>
      </c>
      <c r="L125" s="941">
        <v>0.66666666666666663</v>
      </c>
      <c r="M125" s="941">
        <v>78</v>
      </c>
      <c r="N125" s="941"/>
      <c r="O125" s="941"/>
      <c r="P125" s="932"/>
      <c r="Q125" s="942"/>
    </row>
    <row r="126" spans="1:17" ht="14.4" customHeight="1" x14ac:dyDescent="0.3">
      <c r="A126" s="929" t="s">
        <v>8923</v>
      </c>
      <c r="B126" s="931" t="s">
        <v>8924</v>
      </c>
      <c r="C126" s="931" t="s">
        <v>7663</v>
      </c>
      <c r="D126" s="931" t="s">
        <v>9057</v>
      </c>
      <c r="E126" s="931" t="s">
        <v>9058</v>
      </c>
      <c r="F126" s="941"/>
      <c r="G126" s="941"/>
      <c r="H126" s="941"/>
      <c r="I126" s="941"/>
      <c r="J126" s="941">
        <v>1</v>
      </c>
      <c r="K126" s="941">
        <v>21</v>
      </c>
      <c r="L126" s="941"/>
      <c r="M126" s="941">
        <v>21</v>
      </c>
      <c r="N126" s="941"/>
      <c r="O126" s="941"/>
      <c r="P126" s="932"/>
      <c r="Q126" s="942"/>
    </row>
    <row r="127" spans="1:17" ht="14.4" customHeight="1" x14ac:dyDescent="0.3">
      <c r="A127" s="929" t="s">
        <v>8923</v>
      </c>
      <c r="B127" s="931" t="s">
        <v>8924</v>
      </c>
      <c r="C127" s="931" t="s">
        <v>7663</v>
      </c>
      <c r="D127" s="931" t="s">
        <v>9059</v>
      </c>
      <c r="E127" s="931" t="s">
        <v>9060</v>
      </c>
      <c r="F127" s="941">
        <v>334</v>
      </c>
      <c r="G127" s="941">
        <v>7348</v>
      </c>
      <c r="H127" s="941">
        <v>1</v>
      </c>
      <c r="I127" s="941">
        <v>22</v>
      </c>
      <c r="J127" s="941">
        <v>358</v>
      </c>
      <c r="K127" s="941">
        <v>7876</v>
      </c>
      <c r="L127" s="941">
        <v>1.0718562874251496</v>
      </c>
      <c r="M127" s="941">
        <v>22</v>
      </c>
      <c r="N127" s="941">
        <v>397</v>
      </c>
      <c r="O127" s="941">
        <v>8734</v>
      </c>
      <c r="P127" s="932">
        <v>1.188622754491018</v>
      </c>
      <c r="Q127" s="942">
        <v>22</v>
      </c>
    </row>
    <row r="128" spans="1:17" ht="14.4" customHeight="1" x14ac:dyDescent="0.3">
      <c r="A128" s="929" t="s">
        <v>8923</v>
      </c>
      <c r="B128" s="931" t="s">
        <v>8924</v>
      </c>
      <c r="C128" s="931" t="s">
        <v>7663</v>
      </c>
      <c r="D128" s="931" t="s">
        <v>9061</v>
      </c>
      <c r="E128" s="931" t="s">
        <v>9062</v>
      </c>
      <c r="F128" s="941"/>
      <c r="G128" s="941"/>
      <c r="H128" s="941"/>
      <c r="I128" s="941"/>
      <c r="J128" s="941">
        <v>1</v>
      </c>
      <c r="K128" s="941">
        <v>569</v>
      </c>
      <c r="L128" s="941"/>
      <c r="M128" s="941">
        <v>569</v>
      </c>
      <c r="N128" s="941"/>
      <c r="O128" s="941"/>
      <c r="P128" s="932"/>
      <c r="Q128" s="942"/>
    </row>
    <row r="129" spans="1:17" ht="14.4" customHeight="1" x14ac:dyDescent="0.3">
      <c r="A129" s="929" t="s">
        <v>8923</v>
      </c>
      <c r="B129" s="931" t="s">
        <v>8924</v>
      </c>
      <c r="C129" s="931" t="s">
        <v>7663</v>
      </c>
      <c r="D129" s="931" t="s">
        <v>9063</v>
      </c>
      <c r="E129" s="931" t="s">
        <v>9064</v>
      </c>
      <c r="F129" s="941">
        <v>4</v>
      </c>
      <c r="G129" s="941">
        <v>680</v>
      </c>
      <c r="H129" s="941">
        <v>1</v>
      </c>
      <c r="I129" s="941">
        <v>170</v>
      </c>
      <c r="J129" s="941">
        <v>7</v>
      </c>
      <c r="K129" s="941">
        <v>1195</v>
      </c>
      <c r="L129" s="941">
        <v>1.7573529411764706</v>
      </c>
      <c r="M129" s="941">
        <v>170.71428571428572</v>
      </c>
      <c r="N129" s="941"/>
      <c r="O129" s="941"/>
      <c r="P129" s="932"/>
      <c r="Q129" s="942"/>
    </row>
    <row r="130" spans="1:17" ht="14.4" customHeight="1" x14ac:dyDescent="0.3">
      <c r="A130" s="929" t="s">
        <v>8923</v>
      </c>
      <c r="B130" s="931" t="s">
        <v>8924</v>
      </c>
      <c r="C130" s="931" t="s">
        <v>7663</v>
      </c>
      <c r="D130" s="931" t="s">
        <v>9065</v>
      </c>
      <c r="E130" s="931" t="s">
        <v>9066</v>
      </c>
      <c r="F130" s="941">
        <v>1</v>
      </c>
      <c r="G130" s="941">
        <v>495</v>
      </c>
      <c r="H130" s="941">
        <v>1</v>
      </c>
      <c r="I130" s="941">
        <v>495</v>
      </c>
      <c r="J130" s="941"/>
      <c r="K130" s="941"/>
      <c r="L130" s="941"/>
      <c r="M130" s="941"/>
      <c r="N130" s="941"/>
      <c r="O130" s="941"/>
      <c r="P130" s="932"/>
      <c r="Q130" s="942"/>
    </row>
    <row r="131" spans="1:17" ht="14.4" customHeight="1" x14ac:dyDescent="0.3">
      <c r="A131" s="929" t="s">
        <v>8923</v>
      </c>
      <c r="B131" s="931" t="s">
        <v>8924</v>
      </c>
      <c r="C131" s="931" t="s">
        <v>7663</v>
      </c>
      <c r="D131" s="931" t="s">
        <v>9067</v>
      </c>
      <c r="E131" s="931" t="s">
        <v>9068</v>
      </c>
      <c r="F131" s="941"/>
      <c r="G131" s="941"/>
      <c r="H131" s="941"/>
      <c r="I131" s="941"/>
      <c r="J131" s="941"/>
      <c r="K131" s="941"/>
      <c r="L131" s="941"/>
      <c r="M131" s="941"/>
      <c r="N131" s="941">
        <v>16</v>
      </c>
      <c r="O131" s="941">
        <v>9152</v>
      </c>
      <c r="P131" s="932"/>
      <c r="Q131" s="942">
        <v>572</v>
      </c>
    </row>
    <row r="132" spans="1:17" ht="14.4" customHeight="1" x14ac:dyDescent="0.3">
      <c r="A132" s="929" t="s">
        <v>8923</v>
      </c>
      <c r="B132" s="931" t="s">
        <v>8924</v>
      </c>
      <c r="C132" s="931" t="s">
        <v>7663</v>
      </c>
      <c r="D132" s="931" t="s">
        <v>8862</v>
      </c>
      <c r="E132" s="931" t="s">
        <v>8863</v>
      </c>
      <c r="F132" s="941"/>
      <c r="G132" s="941"/>
      <c r="H132" s="941"/>
      <c r="I132" s="941"/>
      <c r="J132" s="941"/>
      <c r="K132" s="941"/>
      <c r="L132" s="941"/>
      <c r="M132" s="941"/>
      <c r="N132" s="941">
        <v>16</v>
      </c>
      <c r="O132" s="941">
        <v>16128</v>
      </c>
      <c r="P132" s="932"/>
      <c r="Q132" s="942">
        <v>1008</v>
      </c>
    </row>
    <row r="133" spans="1:17" ht="14.4" customHeight="1" x14ac:dyDescent="0.3">
      <c r="A133" s="929" t="s">
        <v>8923</v>
      </c>
      <c r="B133" s="931" t="s">
        <v>8924</v>
      </c>
      <c r="C133" s="931" t="s">
        <v>7663</v>
      </c>
      <c r="D133" s="931" t="s">
        <v>9069</v>
      </c>
      <c r="E133" s="931" t="s">
        <v>9070</v>
      </c>
      <c r="F133" s="941"/>
      <c r="G133" s="941"/>
      <c r="H133" s="941"/>
      <c r="I133" s="941"/>
      <c r="J133" s="941"/>
      <c r="K133" s="941"/>
      <c r="L133" s="941"/>
      <c r="M133" s="941"/>
      <c r="N133" s="941">
        <v>1</v>
      </c>
      <c r="O133" s="941">
        <v>191</v>
      </c>
      <c r="P133" s="932"/>
      <c r="Q133" s="942">
        <v>191</v>
      </c>
    </row>
    <row r="134" spans="1:17" ht="14.4" customHeight="1" x14ac:dyDescent="0.3">
      <c r="A134" s="929" t="s">
        <v>8923</v>
      </c>
      <c r="B134" s="931" t="s">
        <v>8924</v>
      </c>
      <c r="C134" s="931" t="s">
        <v>7663</v>
      </c>
      <c r="D134" s="931" t="s">
        <v>9071</v>
      </c>
      <c r="E134" s="931" t="s">
        <v>9072</v>
      </c>
      <c r="F134" s="941">
        <v>1</v>
      </c>
      <c r="G134" s="941">
        <v>166</v>
      </c>
      <c r="H134" s="941">
        <v>1</v>
      </c>
      <c r="I134" s="941">
        <v>166</v>
      </c>
      <c r="J134" s="941"/>
      <c r="K134" s="941"/>
      <c r="L134" s="941"/>
      <c r="M134" s="941"/>
      <c r="N134" s="941">
        <v>6</v>
      </c>
      <c r="O134" s="941">
        <v>1002</v>
      </c>
      <c r="P134" s="932">
        <v>6.0361445783132526</v>
      </c>
      <c r="Q134" s="942">
        <v>167</v>
      </c>
    </row>
    <row r="135" spans="1:17" ht="14.4" customHeight="1" x14ac:dyDescent="0.3">
      <c r="A135" s="929" t="s">
        <v>8923</v>
      </c>
      <c r="B135" s="931" t="s">
        <v>8924</v>
      </c>
      <c r="C135" s="931" t="s">
        <v>7663</v>
      </c>
      <c r="D135" s="931" t="s">
        <v>9073</v>
      </c>
      <c r="E135" s="931" t="s">
        <v>9074</v>
      </c>
      <c r="F135" s="941"/>
      <c r="G135" s="941"/>
      <c r="H135" s="941"/>
      <c r="I135" s="941"/>
      <c r="J135" s="941">
        <v>1</v>
      </c>
      <c r="K135" s="941">
        <v>263</v>
      </c>
      <c r="L135" s="941"/>
      <c r="M135" s="941">
        <v>263</v>
      </c>
      <c r="N135" s="941"/>
      <c r="O135" s="941"/>
      <c r="P135" s="932"/>
      <c r="Q135" s="942"/>
    </row>
    <row r="136" spans="1:17" ht="14.4" customHeight="1" x14ac:dyDescent="0.3">
      <c r="A136" s="929" t="s">
        <v>8923</v>
      </c>
      <c r="B136" s="931" t="s">
        <v>8924</v>
      </c>
      <c r="C136" s="931" t="s">
        <v>7663</v>
      </c>
      <c r="D136" s="931" t="s">
        <v>9075</v>
      </c>
      <c r="E136" s="931" t="s">
        <v>9076</v>
      </c>
      <c r="F136" s="941"/>
      <c r="G136" s="941"/>
      <c r="H136" s="941"/>
      <c r="I136" s="941"/>
      <c r="J136" s="941">
        <v>1</v>
      </c>
      <c r="K136" s="941">
        <v>127</v>
      </c>
      <c r="L136" s="941"/>
      <c r="M136" s="941">
        <v>127</v>
      </c>
      <c r="N136" s="941"/>
      <c r="O136" s="941"/>
      <c r="P136" s="932"/>
      <c r="Q136" s="942"/>
    </row>
    <row r="137" spans="1:17" ht="14.4" customHeight="1" x14ac:dyDescent="0.3">
      <c r="A137" s="929" t="s">
        <v>8923</v>
      </c>
      <c r="B137" s="931" t="s">
        <v>8924</v>
      </c>
      <c r="C137" s="931" t="s">
        <v>7663</v>
      </c>
      <c r="D137" s="931" t="s">
        <v>9077</v>
      </c>
      <c r="E137" s="931" t="s">
        <v>9078</v>
      </c>
      <c r="F137" s="941">
        <v>1</v>
      </c>
      <c r="G137" s="941">
        <v>310</v>
      </c>
      <c r="H137" s="941">
        <v>1</v>
      </c>
      <c r="I137" s="941">
        <v>310</v>
      </c>
      <c r="J137" s="941"/>
      <c r="K137" s="941"/>
      <c r="L137" s="941"/>
      <c r="M137" s="941"/>
      <c r="N137" s="941"/>
      <c r="O137" s="941"/>
      <c r="P137" s="932"/>
      <c r="Q137" s="942"/>
    </row>
    <row r="138" spans="1:17" ht="14.4" customHeight="1" x14ac:dyDescent="0.3">
      <c r="A138" s="929" t="s">
        <v>8923</v>
      </c>
      <c r="B138" s="931" t="s">
        <v>8924</v>
      </c>
      <c r="C138" s="931" t="s">
        <v>7663</v>
      </c>
      <c r="D138" s="931" t="s">
        <v>9079</v>
      </c>
      <c r="E138" s="931" t="s">
        <v>9080</v>
      </c>
      <c r="F138" s="941">
        <v>26</v>
      </c>
      <c r="G138" s="941">
        <v>598</v>
      </c>
      <c r="H138" s="941">
        <v>1</v>
      </c>
      <c r="I138" s="941">
        <v>23</v>
      </c>
      <c r="J138" s="941">
        <v>9</v>
      </c>
      <c r="K138" s="941">
        <v>207</v>
      </c>
      <c r="L138" s="941">
        <v>0.34615384615384615</v>
      </c>
      <c r="M138" s="941">
        <v>23</v>
      </c>
      <c r="N138" s="941">
        <v>11</v>
      </c>
      <c r="O138" s="941">
        <v>253</v>
      </c>
      <c r="P138" s="932">
        <v>0.42307692307692307</v>
      </c>
      <c r="Q138" s="942">
        <v>23</v>
      </c>
    </row>
    <row r="139" spans="1:17" ht="14.4" customHeight="1" x14ac:dyDescent="0.3">
      <c r="A139" s="929" t="s">
        <v>8923</v>
      </c>
      <c r="B139" s="931" t="s">
        <v>8924</v>
      </c>
      <c r="C139" s="931" t="s">
        <v>7663</v>
      </c>
      <c r="D139" s="931" t="s">
        <v>9081</v>
      </c>
      <c r="E139" s="931" t="s">
        <v>9082</v>
      </c>
      <c r="F139" s="941"/>
      <c r="G139" s="941"/>
      <c r="H139" s="941"/>
      <c r="I139" s="941"/>
      <c r="J139" s="941">
        <v>3</v>
      </c>
      <c r="K139" s="941">
        <v>51</v>
      </c>
      <c r="L139" s="941"/>
      <c r="M139" s="941">
        <v>17</v>
      </c>
      <c r="N139" s="941"/>
      <c r="O139" s="941"/>
      <c r="P139" s="932"/>
      <c r="Q139" s="942"/>
    </row>
    <row r="140" spans="1:17" ht="14.4" customHeight="1" x14ac:dyDescent="0.3">
      <c r="A140" s="929" t="s">
        <v>8923</v>
      </c>
      <c r="B140" s="931" t="s">
        <v>8924</v>
      </c>
      <c r="C140" s="931" t="s">
        <v>7663</v>
      </c>
      <c r="D140" s="931" t="s">
        <v>9083</v>
      </c>
      <c r="E140" s="931" t="s">
        <v>9084</v>
      </c>
      <c r="F140" s="941"/>
      <c r="G140" s="941"/>
      <c r="H140" s="941"/>
      <c r="I140" s="941"/>
      <c r="J140" s="941"/>
      <c r="K140" s="941"/>
      <c r="L140" s="941"/>
      <c r="M140" s="941"/>
      <c r="N140" s="941">
        <v>1</v>
      </c>
      <c r="O140" s="941">
        <v>132</v>
      </c>
      <c r="P140" s="932"/>
      <c r="Q140" s="942">
        <v>132</v>
      </c>
    </row>
    <row r="141" spans="1:17" ht="14.4" customHeight="1" x14ac:dyDescent="0.3">
      <c r="A141" s="929" t="s">
        <v>8923</v>
      </c>
      <c r="B141" s="931" t="s">
        <v>8924</v>
      </c>
      <c r="C141" s="931" t="s">
        <v>7663</v>
      </c>
      <c r="D141" s="931" t="s">
        <v>9085</v>
      </c>
      <c r="E141" s="931" t="s">
        <v>9086</v>
      </c>
      <c r="F141" s="941">
        <v>380</v>
      </c>
      <c r="G141" s="941">
        <v>110580</v>
      </c>
      <c r="H141" s="941">
        <v>1</v>
      </c>
      <c r="I141" s="941">
        <v>291</v>
      </c>
      <c r="J141" s="941">
        <v>276</v>
      </c>
      <c r="K141" s="941">
        <v>80504</v>
      </c>
      <c r="L141" s="941">
        <v>0.72801591607885696</v>
      </c>
      <c r="M141" s="941">
        <v>291.68115942028987</v>
      </c>
      <c r="N141" s="941">
        <v>359</v>
      </c>
      <c r="O141" s="941">
        <v>105187</v>
      </c>
      <c r="P141" s="932">
        <v>0.95122987882076326</v>
      </c>
      <c r="Q141" s="942">
        <v>293</v>
      </c>
    </row>
    <row r="142" spans="1:17" ht="14.4" customHeight="1" x14ac:dyDescent="0.3">
      <c r="A142" s="929" t="s">
        <v>8923</v>
      </c>
      <c r="B142" s="931" t="s">
        <v>8924</v>
      </c>
      <c r="C142" s="931" t="s">
        <v>7663</v>
      </c>
      <c r="D142" s="931" t="s">
        <v>9087</v>
      </c>
      <c r="E142" s="931" t="s">
        <v>9088</v>
      </c>
      <c r="F142" s="941">
        <v>1703</v>
      </c>
      <c r="G142" s="941">
        <v>76635</v>
      </c>
      <c r="H142" s="941">
        <v>1</v>
      </c>
      <c r="I142" s="941">
        <v>45</v>
      </c>
      <c r="J142" s="941">
        <v>1995</v>
      </c>
      <c r="K142" s="941">
        <v>89775</v>
      </c>
      <c r="L142" s="941">
        <v>1.171462125660599</v>
      </c>
      <c r="M142" s="941">
        <v>45</v>
      </c>
      <c r="N142" s="941">
        <v>2007</v>
      </c>
      <c r="O142" s="941">
        <v>90315</v>
      </c>
      <c r="P142" s="932">
        <v>1.1785085143863769</v>
      </c>
      <c r="Q142" s="942">
        <v>45</v>
      </c>
    </row>
    <row r="143" spans="1:17" ht="14.4" customHeight="1" x14ac:dyDescent="0.3">
      <c r="A143" s="929" t="s">
        <v>8923</v>
      </c>
      <c r="B143" s="931" t="s">
        <v>8924</v>
      </c>
      <c r="C143" s="931" t="s">
        <v>7663</v>
      </c>
      <c r="D143" s="931" t="s">
        <v>9089</v>
      </c>
      <c r="E143" s="931" t="s">
        <v>9090</v>
      </c>
      <c r="F143" s="941"/>
      <c r="G143" s="941"/>
      <c r="H143" s="941"/>
      <c r="I143" s="941"/>
      <c r="J143" s="941">
        <v>4</v>
      </c>
      <c r="K143" s="941">
        <v>4360</v>
      </c>
      <c r="L143" s="941"/>
      <c r="M143" s="941">
        <v>1090</v>
      </c>
      <c r="N143" s="941"/>
      <c r="O143" s="941"/>
      <c r="P143" s="932"/>
      <c r="Q143" s="942"/>
    </row>
    <row r="144" spans="1:17" ht="14.4" customHeight="1" x14ac:dyDescent="0.3">
      <c r="A144" s="929" t="s">
        <v>8923</v>
      </c>
      <c r="B144" s="931" t="s">
        <v>8924</v>
      </c>
      <c r="C144" s="931" t="s">
        <v>7663</v>
      </c>
      <c r="D144" s="931" t="s">
        <v>9091</v>
      </c>
      <c r="E144" s="931" t="s">
        <v>9092</v>
      </c>
      <c r="F144" s="941"/>
      <c r="G144" s="941"/>
      <c r="H144" s="941"/>
      <c r="I144" s="941"/>
      <c r="J144" s="941">
        <v>1</v>
      </c>
      <c r="K144" s="941">
        <v>24</v>
      </c>
      <c r="L144" s="941"/>
      <c r="M144" s="941">
        <v>24</v>
      </c>
      <c r="N144" s="941"/>
      <c r="O144" s="941"/>
      <c r="P144" s="932"/>
      <c r="Q144" s="942"/>
    </row>
    <row r="145" spans="1:17" ht="14.4" customHeight="1" x14ac:dyDescent="0.3">
      <c r="A145" s="929" t="s">
        <v>8923</v>
      </c>
      <c r="B145" s="931" t="s">
        <v>8924</v>
      </c>
      <c r="C145" s="931" t="s">
        <v>7663</v>
      </c>
      <c r="D145" s="931" t="s">
        <v>9093</v>
      </c>
      <c r="E145" s="931" t="s">
        <v>9094</v>
      </c>
      <c r="F145" s="941"/>
      <c r="G145" s="941"/>
      <c r="H145" s="941"/>
      <c r="I145" s="941"/>
      <c r="J145" s="941">
        <v>1</v>
      </c>
      <c r="K145" s="941">
        <v>101</v>
      </c>
      <c r="L145" s="941"/>
      <c r="M145" s="941">
        <v>101</v>
      </c>
      <c r="N145" s="941"/>
      <c r="O145" s="941"/>
      <c r="P145" s="932"/>
      <c r="Q145" s="942"/>
    </row>
    <row r="146" spans="1:17" ht="14.4" customHeight="1" x14ac:dyDescent="0.3">
      <c r="A146" s="929" t="s">
        <v>8923</v>
      </c>
      <c r="B146" s="931" t="s">
        <v>8924</v>
      </c>
      <c r="C146" s="931" t="s">
        <v>7663</v>
      </c>
      <c r="D146" s="931" t="s">
        <v>9095</v>
      </c>
      <c r="E146" s="931" t="s">
        <v>9096</v>
      </c>
      <c r="F146" s="941"/>
      <c r="G146" s="941"/>
      <c r="H146" s="941"/>
      <c r="I146" s="941"/>
      <c r="J146" s="941">
        <v>1</v>
      </c>
      <c r="K146" s="941">
        <v>527</v>
      </c>
      <c r="L146" s="941"/>
      <c r="M146" s="941">
        <v>527</v>
      </c>
      <c r="N146" s="941"/>
      <c r="O146" s="941"/>
      <c r="P146" s="932"/>
      <c r="Q146" s="942"/>
    </row>
    <row r="147" spans="1:17" ht="14.4" customHeight="1" x14ac:dyDescent="0.3">
      <c r="A147" s="929" t="s">
        <v>8923</v>
      </c>
      <c r="B147" s="931" t="s">
        <v>8924</v>
      </c>
      <c r="C147" s="931" t="s">
        <v>7663</v>
      </c>
      <c r="D147" s="931" t="s">
        <v>9097</v>
      </c>
      <c r="E147" s="931" t="s">
        <v>9098</v>
      </c>
      <c r="F147" s="941"/>
      <c r="G147" s="941"/>
      <c r="H147" s="941"/>
      <c r="I147" s="941"/>
      <c r="J147" s="941"/>
      <c r="K147" s="941"/>
      <c r="L147" s="941"/>
      <c r="M147" s="941"/>
      <c r="N147" s="941">
        <v>2</v>
      </c>
      <c r="O147" s="941">
        <v>62</v>
      </c>
      <c r="P147" s="932"/>
      <c r="Q147" s="942">
        <v>31</v>
      </c>
    </row>
    <row r="148" spans="1:17" ht="14.4" customHeight="1" x14ac:dyDescent="0.3">
      <c r="A148" s="929" t="s">
        <v>8923</v>
      </c>
      <c r="B148" s="931" t="s">
        <v>8924</v>
      </c>
      <c r="C148" s="931" t="s">
        <v>7663</v>
      </c>
      <c r="D148" s="931" t="s">
        <v>9099</v>
      </c>
      <c r="E148" s="931" t="s">
        <v>9100</v>
      </c>
      <c r="F148" s="941"/>
      <c r="G148" s="941"/>
      <c r="H148" s="941"/>
      <c r="I148" s="941"/>
      <c r="J148" s="941">
        <v>3</v>
      </c>
      <c r="K148" s="941">
        <v>78</v>
      </c>
      <c r="L148" s="941"/>
      <c r="M148" s="941">
        <v>26</v>
      </c>
      <c r="N148" s="941">
        <v>2</v>
      </c>
      <c r="O148" s="941">
        <v>52</v>
      </c>
      <c r="P148" s="932"/>
      <c r="Q148" s="942">
        <v>26</v>
      </c>
    </row>
    <row r="149" spans="1:17" ht="14.4" customHeight="1" x14ac:dyDescent="0.3">
      <c r="A149" s="929" t="s">
        <v>8923</v>
      </c>
      <c r="B149" s="931" t="s">
        <v>8924</v>
      </c>
      <c r="C149" s="931" t="s">
        <v>7663</v>
      </c>
      <c r="D149" s="931" t="s">
        <v>9101</v>
      </c>
      <c r="E149" s="931" t="s">
        <v>9102</v>
      </c>
      <c r="F149" s="941"/>
      <c r="G149" s="941"/>
      <c r="H149" s="941"/>
      <c r="I149" s="941"/>
      <c r="J149" s="941">
        <v>1</v>
      </c>
      <c r="K149" s="941">
        <v>562</v>
      </c>
      <c r="L149" s="941"/>
      <c r="M149" s="941">
        <v>562</v>
      </c>
      <c r="N149" s="941"/>
      <c r="O149" s="941"/>
      <c r="P149" s="932"/>
      <c r="Q149" s="942"/>
    </row>
    <row r="150" spans="1:17" ht="14.4" customHeight="1" x14ac:dyDescent="0.3">
      <c r="A150" s="929" t="s">
        <v>8923</v>
      </c>
      <c r="B150" s="931" t="s">
        <v>8924</v>
      </c>
      <c r="C150" s="931" t="s">
        <v>7663</v>
      </c>
      <c r="D150" s="931" t="s">
        <v>9103</v>
      </c>
      <c r="E150" s="931" t="s">
        <v>9104</v>
      </c>
      <c r="F150" s="941">
        <v>3</v>
      </c>
      <c r="G150" s="941">
        <v>1053</v>
      </c>
      <c r="H150" s="941">
        <v>1</v>
      </c>
      <c r="I150" s="941">
        <v>351</v>
      </c>
      <c r="J150" s="941">
        <v>8</v>
      </c>
      <c r="K150" s="941">
        <v>2818</v>
      </c>
      <c r="L150" s="941">
        <v>2.6761633428300096</v>
      </c>
      <c r="M150" s="941">
        <v>352.25</v>
      </c>
      <c r="N150" s="941"/>
      <c r="O150" s="941"/>
      <c r="P150" s="932"/>
      <c r="Q150" s="942"/>
    </row>
    <row r="151" spans="1:17" ht="14.4" customHeight="1" x14ac:dyDescent="0.3">
      <c r="A151" s="929" t="s">
        <v>8923</v>
      </c>
      <c r="B151" s="931" t="s">
        <v>8924</v>
      </c>
      <c r="C151" s="931" t="s">
        <v>7663</v>
      </c>
      <c r="D151" s="931" t="s">
        <v>9105</v>
      </c>
      <c r="E151" s="931" t="s">
        <v>9106</v>
      </c>
      <c r="F151" s="941">
        <v>1</v>
      </c>
      <c r="G151" s="941">
        <v>526</v>
      </c>
      <c r="H151" s="941">
        <v>1</v>
      </c>
      <c r="I151" s="941">
        <v>526</v>
      </c>
      <c r="J151" s="941"/>
      <c r="K151" s="941"/>
      <c r="L151" s="941"/>
      <c r="M151" s="941"/>
      <c r="N151" s="941"/>
      <c r="O151" s="941"/>
      <c r="P151" s="932"/>
      <c r="Q151" s="942"/>
    </row>
    <row r="152" spans="1:17" ht="14.4" customHeight="1" x14ac:dyDescent="0.3">
      <c r="A152" s="929" t="s">
        <v>8923</v>
      </c>
      <c r="B152" s="931" t="s">
        <v>8924</v>
      </c>
      <c r="C152" s="931" t="s">
        <v>7663</v>
      </c>
      <c r="D152" s="931" t="s">
        <v>9107</v>
      </c>
      <c r="E152" s="931" t="s">
        <v>9108</v>
      </c>
      <c r="F152" s="941"/>
      <c r="G152" s="941"/>
      <c r="H152" s="941"/>
      <c r="I152" s="941"/>
      <c r="J152" s="941"/>
      <c r="K152" s="941"/>
      <c r="L152" s="941"/>
      <c r="M152" s="941"/>
      <c r="N152" s="941">
        <v>2</v>
      </c>
      <c r="O152" s="941">
        <v>38</v>
      </c>
      <c r="P152" s="932"/>
      <c r="Q152" s="942">
        <v>19</v>
      </c>
    </row>
    <row r="153" spans="1:17" ht="14.4" customHeight="1" x14ac:dyDescent="0.3">
      <c r="A153" s="929" t="s">
        <v>9109</v>
      </c>
      <c r="B153" s="931" t="s">
        <v>9110</v>
      </c>
      <c r="C153" s="931" t="s">
        <v>7709</v>
      </c>
      <c r="D153" s="931" t="s">
        <v>9111</v>
      </c>
      <c r="E153" s="931" t="s">
        <v>9112</v>
      </c>
      <c r="F153" s="941">
        <v>0.67</v>
      </c>
      <c r="G153" s="941">
        <v>1789.87</v>
      </c>
      <c r="H153" s="941">
        <v>1</v>
      </c>
      <c r="I153" s="941">
        <v>2671.4477611940297</v>
      </c>
      <c r="J153" s="941">
        <v>0.67</v>
      </c>
      <c r="K153" s="941">
        <v>1789.87</v>
      </c>
      <c r="L153" s="941">
        <v>1</v>
      </c>
      <c r="M153" s="941">
        <v>2671.4477611940297</v>
      </c>
      <c r="N153" s="941">
        <v>1.67</v>
      </c>
      <c r="O153" s="941">
        <v>4267.3599999999997</v>
      </c>
      <c r="P153" s="932">
        <v>2.3841731522401068</v>
      </c>
      <c r="Q153" s="942">
        <v>2555.3053892215567</v>
      </c>
    </row>
    <row r="154" spans="1:17" ht="14.4" customHeight="1" x14ac:dyDescent="0.3">
      <c r="A154" s="929" t="s">
        <v>9109</v>
      </c>
      <c r="B154" s="931" t="s">
        <v>9110</v>
      </c>
      <c r="C154" s="931" t="s">
        <v>7709</v>
      </c>
      <c r="D154" s="931" t="s">
        <v>9113</v>
      </c>
      <c r="E154" s="931" t="s">
        <v>9112</v>
      </c>
      <c r="F154" s="941"/>
      <c r="G154" s="941"/>
      <c r="H154" s="941"/>
      <c r="I154" s="941"/>
      <c r="J154" s="941">
        <v>0.2</v>
      </c>
      <c r="K154" s="941">
        <v>1335.72</v>
      </c>
      <c r="L154" s="941"/>
      <c r="M154" s="941">
        <v>6678.5999999999995</v>
      </c>
      <c r="N154" s="941"/>
      <c r="O154" s="941"/>
      <c r="P154" s="932"/>
      <c r="Q154" s="942"/>
    </row>
    <row r="155" spans="1:17" ht="14.4" customHeight="1" x14ac:dyDescent="0.3">
      <c r="A155" s="929" t="s">
        <v>9109</v>
      </c>
      <c r="B155" s="931" t="s">
        <v>9110</v>
      </c>
      <c r="C155" s="931" t="s">
        <v>7709</v>
      </c>
      <c r="D155" s="931" t="s">
        <v>9114</v>
      </c>
      <c r="E155" s="931" t="s">
        <v>7918</v>
      </c>
      <c r="F155" s="941"/>
      <c r="G155" s="941"/>
      <c r="H155" s="941"/>
      <c r="I155" s="941"/>
      <c r="J155" s="941"/>
      <c r="K155" s="941"/>
      <c r="L155" s="941"/>
      <c r="M155" s="941"/>
      <c r="N155" s="941">
        <v>0.16</v>
      </c>
      <c r="O155" s="941">
        <v>791.02</v>
      </c>
      <c r="P155" s="932"/>
      <c r="Q155" s="942">
        <v>4943.875</v>
      </c>
    </row>
    <row r="156" spans="1:17" ht="14.4" customHeight="1" x14ac:dyDescent="0.3">
      <c r="A156" s="929" t="s">
        <v>9109</v>
      </c>
      <c r="B156" s="931" t="s">
        <v>9110</v>
      </c>
      <c r="C156" s="931" t="s">
        <v>7709</v>
      </c>
      <c r="D156" s="931" t="s">
        <v>9115</v>
      </c>
      <c r="E156" s="931" t="s">
        <v>9116</v>
      </c>
      <c r="F156" s="941">
        <v>3.1999999999999997</v>
      </c>
      <c r="G156" s="941">
        <v>3143.38</v>
      </c>
      <c r="H156" s="941">
        <v>1</v>
      </c>
      <c r="I156" s="941">
        <v>982.30625000000009</v>
      </c>
      <c r="J156" s="941">
        <v>16.399999999999999</v>
      </c>
      <c r="K156" s="941">
        <v>16220.039999999999</v>
      </c>
      <c r="L156" s="941">
        <v>5.1600633712755055</v>
      </c>
      <c r="M156" s="941">
        <v>989.02682926829266</v>
      </c>
      <c r="N156" s="941">
        <v>5.1000000000000005</v>
      </c>
      <c r="O156" s="941">
        <v>4851.8099999999995</v>
      </c>
      <c r="P156" s="932">
        <v>1.5435009448428123</v>
      </c>
      <c r="Q156" s="942">
        <v>951.33529411764687</v>
      </c>
    </row>
    <row r="157" spans="1:17" ht="14.4" customHeight="1" x14ac:dyDescent="0.3">
      <c r="A157" s="929" t="s">
        <v>9109</v>
      </c>
      <c r="B157" s="931" t="s">
        <v>9110</v>
      </c>
      <c r="C157" s="931" t="s">
        <v>7709</v>
      </c>
      <c r="D157" s="931" t="s">
        <v>9117</v>
      </c>
      <c r="E157" s="931" t="s">
        <v>7918</v>
      </c>
      <c r="F157" s="941">
        <v>1.5699999999999998</v>
      </c>
      <c r="G157" s="941">
        <v>16742.2</v>
      </c>
      <c r="H157" s="941">
        <v>1</v>
      </c>
      <c r="I157" s="941">
        <v>10663.821656050957</v>
      </c>
      <c r="J157" s="941">
        <v>0.73</v>
      </c>
      <c r="K157" s="941">
        <v>7546.27</v>
      </c>
      <c r="L157" s="941">
        <v>0.45073347588727886</v>
      </c>
      <c r="M157" s="941">
        <v>10337.356164383562</v>
      </c>
      <c r="N157" s="941">
        <v>2.36</v>
      </c>
      <c r="O157" s="941">
        <v>23335.45</v>
      </c>
      <c r="P157" s="932">
        <v>1.3938102519382161</v>
      </c>
      <c r="Q157" s="942">
        <v>9887.9025423728817</v>
      </c>
    </row>
    <row r="158" spans="1:17" ht="14.4" customHeight="1" x14ac:dyDescent="0.3">
      <c r="A158" s="929" t="s">
        <v>9109</v>
      </c>
      <c r="B158" s="931" t="s">
        <v>9110</v>
      </c>
      <c r="C158" s="931" t="s">
        <v>7709</v>
      </c>
      <c r="D158" s="931" t="s">
        <v>9118</v>
      </c>
      <c r="E158" s="931" t="s">
        <v>9119</v>
      </c>
      <c r="F158" s="941"/>
      <c r="G158" s="941"/>
      <c r="H158" s="941"/>
      <c r="I158" s="941"/>
      <c r="J158" s="941"/>
      <c r="K158" s="941"/>
      <c r="L158" s="941"/>
      <c r="M158" s="941"/>
      <c r="N158" s="941">
        <v>1</v>
      </c>
      <c r="O158" s="941">
        <v>1776.96</v>
      </c>
      <c r="P158" s="932"/>
      <c r="Q158" s="942">
        <v>1776.96</v>
      </c>
    </row>
    <row r="159" spans="1:17" ht="14.4" customHeight="1" x14ac:dyDescent="0.3">
      <c r="A159" s="929" t="s">
        <v>9109</v>
      </c>
      <c r="B159" s="931" t="s">
        <v>9110</v>
      </c>
      <c r="C159" s="931" t="s">
        <v>7709</v>
      </c>
      <c r="D159" s="931" t="s">
        <v>9120</v>
      </c>
      <c r="E159" s="931" t="s">
        <v>9121</v>
      </c>
      <c r="F159" s="941">
        <v>0.2</v>
      </c>
      <c r="G159" s="941">
        <v>1092.1600000000001</v>
      </c>
      <c r="H159" s="941">
        <v>1</v>
      </c>
      <c r="I159" s="941">
        <v>5460.8</v>
      </c>
      <c r="J159" s="941"/>
      <c r="K159" s="941"/>
      <c r="L159" s="941"/>
      <c r="M159" s="941"/>
      <c r="N159" s="941">
        <v>0.1</v>
      </c>
      <c r="O159" s="941">
        <v>442.7</v>
      </c>
      <c r="P159" s="932">
        <v>0.40534353940814527</v>
      </c>
      <c r="Q159" s="942">
        <v>4427</v>
      </c>
    </row>
    <row r="160" spans="1:17" ht="14.4" customHeight="1" x14ac:dyDescent="0.3">
      <c r="A160" s="929" t="s">
        <v>9109</v>
      </c>
      <c r="B160" s="931" t="s">
        <v>9110</v>
      </c>
      <c r="C160" s="931" t="s">
        <v>7709</v>
      </c>
      <c r="D160" s="931" t="s">
        <v>9122</v>
      </c>
      <c r="E160" s="931" t="s">
        <v>9121</v>
      </c>
      <c r="F160" s="941">
        <v>1.3900000000000001</v>
      </c>
      <c r="G160" s="941">
        <v>15093.120000000003</v>
      </c>
      <c r="H160" s="941">
        <v>1</v>
      </c>
      <c r="I160" s="941">
        <v>10858.359712230216</v>
      </c>
      <c r="J160" s="941">
        <v>1.21</v>
      </c>
      <c r="K160" s="941">
        <v>13215.07</v>
      </c>
      <c r="L160" s="941">
        <v>0.87556913348598553</v>
      </c>
      <c r="M160" s="941">
        <v>10921.545454545454</v>
      </c>
      <c r="N160" s="941">
        <v>0.19</v>
      </c>
      <c r="O160" s="941">
        <v>1682.26</v>
      </c>
      <c r="P160" s="932">
        <v>0.11145873086545391</v>
      </c>
      <c r="Q160" s="942">
        <v>8854</v>
      </c>
    </row>
    <row r="161" spans="1:17" ht="14.4" customHeight="1" x14ac:dyDescent="0.3">
      <c r="A161" s="929" t="s">
        <v>9109</v>
      </c>
      <c r="B161" s="931" t="s">
        <v>9110</v>
      </c>
      <c r="C161" s="931" t="s">
        <v>7709</v>
      </c>
      <c r="D161" s="931" t="s">
        <v>7936</v>
      </c>
      <c r="E161" s="931" t="s">
        <v>7937</v>
      </c>
      <c r="F161" s="941">
        <v>0.30000000000000004</v>
      </c>
      <c r="G161" s="941">
        <v>586.83000000000004</v>
      </c>
      <c r="H161" s="941">
        <v>1</v>
      </c>
      <c r="I161" s="941">
        <v>1956.1</v>
      </c>
      <c r="J161" s="941">
        <v>0.1</v>
      </c>
      <c r="K161" s="941">
        <v>195.61</v>
      </c>
      <c r="L161" s="941">
        <v>0.33333333333333331</v>
      </c>
      <c r="M161" s="941">
        <v>1956.1000000000001</v>
      </c>
      <c r="N161" s="941">
        <v>0.1</v>
      </c>
      <c r="O161" s="941">
        <v>194.93</v>
      </c>
      <c r="P161" s="932">
        <v>0.33217456503587067</v>
      </c>
      <c r="Q161" s="942">
        <v>1949.3</v>
      </c>
    </row>
    <row r="162" spans="1:17" ht="14.4" customHeight="1" x14ac:dyDescent="0.3">
      <c r="A162" s="929" t="s">
        <v>9109</v>
      </c>
      <c r="B162" s="931" t="s">
        <v>9110</v>
      </c>
      <c r="C162" s="931" t="s">
        <v>7709</v>
      </c>
      <c r="D162" s="931" t="s">
        <v>9123</v>
      </c>
      <c r="E162" s="931" t="s">
        <v>9121</v>
      </c>
      <c r="F162" s="941"/>
      <c r="G162" s="941"/>
      <c r="H162" s="941"/>
      <c r="I162" s="941"/>
      <c r="J162" s="941">
        <v>2.5</v>
      </c>
      <c r="K162" s="941">
        <v>5460.7800000000007</v>
      </c>
      <c r="L162" s="941"/>
      <c r="M162" s="941">
        <v>2184.3120000000004</v>
      </c>
      <c r="N162" s="941">
        <v>7.65</v>
      </c>
      <c r="O162" s="941">
        <v>13546.630000000001</v>
      </c>
      <c r="P162" s="932"/>
      <c r="Q162" s="942">
        <v>1770.8013071895425</v>
      </c>
    </row>
    <row r="163" spans="1:17" ht="14.4" customHeight="1" x14ac:dyDescent="0.3">
      <c r="A163" s="929" t="s">
        <v>9109</v>
      </c>
      <c r="B163" s="931" t="s">
        <v>9110</v>
      </c>
      <c r="C163" s="931" t="s">
        <v>7709</v>
      </c>
      <c r="D163" s="931" t="s">
        <v>9124</v>
      </c>
      <c r="E163" s="931" t="s">
        <v>9125</v>
      </c>
      <c r="F163" s="941"/>
      <c r="G163" s="941"/>
      <c r="H163" s="941"/>
      <c r="I163" s="941"/>
      <c r="J163" s="941">
        <v>0.25</v>
      </c>
      <c r="K163" s="941">
        <v>94.83</v>
      </c>
      <c r="L163" s="941"/>
      <c r="M163" s="941">
        <v>379.32</v>
      </c>
      <c r="N163" s="941"/>
      <c r="O163" s="941"/>
      <c r="P163" s="932"/>
      <c r="Q163" s="942"/>
    </row>
    <row r="164" spans="1:17" ht="14.4" customHeight="1" x14ac:dyDescent="0.3">
      <c r="A164" s="929" t="s">
        <v>9109</v>
      </c>
      <c r="B164" s="931" t="s">
        <v>9110</v>
      </c>
      <c r="C164" s="931" t="s">
        <v>7709</v>
      </c>
      <c r="D164" s="931" t="s">
        <v>9126</v>
      </c>
      <c r="E164" s="931" t="s">
        <v>9121</v>
      </c>
      <c r="F164" s="941"/>
      <c r="G164" s="941"/>
      <c r="H164" s="941"/>
      <c r="I164" s="941"/>
      <c r="J164" s="941">
        <v>0.02</v>
      </c>
      <c r="K164" s="941">
        <v>786.35</v>
      </c>
      <c r="L164" s="941"/>
      <c r="M164" s="941">
        <v>39317.5</v>
      </c>
      <c r="N164" s="941">
        <v>0.22</v>
      </c>
      <c r="O164" s="941">
        <v>7083.2099999999991</v>
      </c>
      <c r="P164" s="932"/>
      <c r="Q164" s="942">
        <v>32196.409090909088</v>
      </c>
    </row>
    <row r="165" spans="1:17" ht="14.4" customHeight="1" x14ac:dyDescent="0.3">
      <c r="A165" s="929" t="s">
        <v>9109</v>
      </c>
      <c r="B165" s="931" t="s">
        <v>9110</v>
      </c>
      <c r="C165" s="931" t="s">
        <v>7999</v>
      </c>
      <c r="D165" s="931" t="s">
        <v>9127</v>
      </c>
      <c r="E165" s="931" t="s">
        <v>9128</v>
      </c>
      <c r="F165" s="941"/>
      <c r="G165" s="941"/>
      <c r="H165" s="941"/>
      <c r="I165" s="941"/>
      <c r="J165" s="941"/>
      <c r="K165" s="941"/>
      <c r="L165" s="941"/>
      <c r="M165" s="941"/>
      <c r="N165" s="941">
        <v>1</v>
      </c>
      <c r="O165" s="941">
        <v>1447.28</v>
      </c>
      <c r="P165" s="932"/>
      <c r="Q165" s="942">
        <v>1447.28</v>
      </c>
    </row>
    <row r="166" spans="1:17" ht="14.4" customHeight="1" x14ac:dyDescent="0.3">
      <c r="A166" s="929" t="s">
        <v>9109</v>
      </c>
      <c r="B166" s="931" t="s">
        <v>9110</v>
      </c>
      <c r="C166" s="931" t="s">
        <v>7999</v>
      </c>
      <c r="D166" s="931" t="s">
        <v>9129</v>
      </c>
      <c r="E166" s="931" t="s">
        <v>9130</v>
      </c>
      <c r="F166" s="941">
        <v>1</v>
      </c>
      <c r="G166" s="941">
        <v>972.32</v>
      </c>
      <c r="H166" s="941">
        <v>1</v>
      </c>
      <c r="I166" s="941">
        <v>972.32</v>
      </c>
      <c r="J166" s="941">
        <v>1</v>
      </c>
      <c r="K166" s="941">
        <v>972.32</v>
      </c>
      <c r="L166" s="941">
        <v>1</v>
      </c>
      <c r="M166" s="941">
        <v>972.32</v>
      </c>
      <c r="N166" s="941">
        <v>2</v>
      </c>
      <c r="O166" s="941">
        <v>1944.64</v>
      </c>
      <c r="P166" s="932">
        <v>2</v>
      </c>
      <c r="Q166" s="942">
        <v>972.32</v>
      </c>
    </row>
    <row r="167" spans="1:17" ht="14.4" customHeight="1" x14ac:dyDescent="0.3">
      <c r="A167" s="929" t="s">
        <v>9109</v>
      </c>
      <c r="B167" s="931" t="s">
        <v>9110</v>
      </c>
      <c r="C167" s="931" t="s">
        <v>7999</v>
      </c>
      <c r="D167" s="931" t="s">
        <v>9131</v>
      </c>
      <c r="E167" s="931" t="s">
        <v>9130</v>
      </c>
      <c r="F167" s="941">
        <v>4</v>
      </c>
      <c r="G167" s="941">
        <v>6829.24</v>
      </c>
      <c r="H167" s="941">
        <v>1</v>
      </c>
      <c r="I167" s="941">
        <v>1707.31</v>
      </c>
      <c r="J167" s="941">
        <v>3</v>
      </c>
      <c r="K167" s="941">
        <v>5121.93</v>
      </c>
      <c r="L167" s="941">
        <v>0.75000000000000011</v>
      </c>
      <c r="M167" s="941">
        <v>1707.3100000000002</v>
      </c>
      <c r="N167" s="941">
        <v>8</v>
      </c>
      <c r="O167" s="941">
        <v>13658.48</v>
      </c>
      <c r="P167" s="932">
        <v>2</v>
      </c>
      <c r="Q167" s="942">
        <v>1707.31</v>
      </c>
    </row>
    <row r="168" spans="1:17" ht="14.4" customHeight="1" x14ac:dyDescent="0.3">
      <c r="A168" s="929" t="s">
        <v>9109</v>
      </c>
      <c r="B168" s="931" t="s">
        <v>9110</v>
      </c>
      <c r="C168" s="931" t="s">
        <v>7999</v>
      </c>
      <c r="D168" s="931" t="s">
        <v>9132</v>
      </c>
      <c r="E168" s="931" t="s">
        <v>9130</v>
      </c>
      <c r="F168" s="941">
        <v>2</v>
      </c>
      <c r="G168" s="941">
        <v>4132.6000000000004</v>
      </c>
      <c r="H168" s="941">
        <v>1</v>
      </c>
      <c r="I168" s="941">
        <v>2066.3000000000002</v>
      </c>
      <c r="J168" s="941"/>
      <c r="K168" s="941"/>
      <c r="L168" s="941"/>
      <c r="M168" s="941"/>
      <c r="N168" s="941">
        <v>2</v>
      </c>
      <c r="O168" s="941">
        <v>4132.6000000000004</v>
      </c>
      <c r="P168" s="932">
        <v>1</v>
      </c>
      <c r="Q168" s="942">
        <v>2066.3000000000002</v>
      </c>
    </row>
    <row r="169" spans="1:17" ht="14.4" customHeight="1" x14ac:dyDescent="0.3">
      <c r="A169" s="929" t="s">
        <v>9109</v>
      </c>
      <c r="B169" s="931" t="s">
        <v>9110</v>
      </c>
      <c r="C169" s="931" t="s">
        <v>7999</v>
      </c>
      <c r="D169" s="931" t="s">
        <v>9133</v>
      </c>
      <c r="E169" s="931" t="s">
        <v>9134</v>
      </c>
      <c r="F169" s="941">
        <v>8</v>
      </c>
      <c r="G169" s="941">
        <v>8222.08</v>
      </c>
      <c r="H169" s="941">
        <v>1</v>
      </c>
      <c r="I169" s="941">
        <v>1027.76</v>
      </c>
      <c r="J169" s="941">
        <v>2</v>
      </c>
      <c r="K169" s="941">
        <v>2055.52</v>
      </c>
      <c r="L169" s="941">
        <v>0.25</v>
      </c>
      <c r="M169" s="941">
        <v>1027.76</v>
      </c>
      <c r="N169" s="941">
        <v>10</v>
      </c>
      <c r="O169" s="941">
        <v>10277.6</v>
      </c>
      <c r="P169" s="932">
        <v>1.25</v>
      </c>
      <c r="Q169" s="942">
        <v>1027.76</v>
      </c>
    </row>
    <row r="170" spans="1:17" ht="14.4" customHeight="1" x14ac:dyDescent="0.3">
      <c r="A170" s="929" t="s">
        <v>9109</v>
      </c>
      <c r="B170" s="931" t="s">
        <v>9110</v>
      </c>
      <c r="C170" s="931" t="s">
        <v>7999</v>
      </c>
      <c r="D170" s="931" t="s">
        <v>9135</v>
      </c>
      <c r="E170" s="931" t="s">
        <v>9134</v>
      </c>
      <c r="F170" s="941">
        <v>3</v>
      </c>
      <c r="G170" s="941">
        <v>6425.5499999999993</v>
      </c>
      <c r="H170" s="941">
        <v>1</v>
      </c>
      <c r="I170" s="941">
        <v>2141.85</v>
      </c>
      <c r="J170" s="941"/>
      <c r="K170" s="941"/>
      <c r="L170" s="941"/>
      <c r="M170" s="941"/>
      <c r="N170" s="941">
        <v>4</v>
      </c>
      <c r="O170" s="941">
        <v>8567.4</v>
      </c>
      <c r="P170" s="932">
        <v>1.3333333333333335</v>
      </c>
      <c r="Q170" s="942">
        <v>2141.85</v>
      </c>
    </row>
    <row r="171" spans="1:17" ht="14.4" customHeight="1" x14ac:dyDescent="0.3">
      <c r="A171" s="929" t="s">
        <v>9109</v>
      </c>
      <c r="B171" s="931" t="s">
        <v>9110</v>
      </c>
      <c r="C171" s="931" t="s">
        <v>7999</v>
      </c>
      <c r="D171" s="931" t="s">
        <v>9136</v>
      </c>
      <c r="E171" s="931" t="s">
        <v>9137</v>
      </c>
      <c r="F171" s="941"/>
      <c r="G171" s="941"/>
      <c r="H171" s="941"/>
      <c r="I171" s="941"/>
      <c r="J171" s="941"/>
      <c r="K171" s="941"/>
      <c r="L171" s="941"/>
      <c r="M171" s="941"/>
      <c r="N171" s="941">
        <v>3</v>
      </c>
      <c r="O171" s="941">
        <v>166191.6</v>
      </c>
      <c r="P171" s="932"/>
      <c r="Q171" s="942">
        <v>55397.200000000004</v>
      </c>
    </row>
    <row r="172" spans="1:17" ht="14.4" customHeight="1" x14ac:dyDescent="0.3">
      <c r="A172" s="929" t="s">
        <v>9109</v>
      </c>
      <c r="B172" s="931" t="s">
        <v>9110</v>
      </c>
      <c r="C172" s="931" t="s">
        <v>7999</v>
      </c>
      <c r="D172" s="931" t="s">
        <v>9138</v>
      </c>
      <c r="E172" s="931" t="s">
        <v>9139</v>
      </c>
      <c r="F172" s="941"/>
      <c r="G172" s="941"/>
      <c r="H172" s="941"/>
      <c r="I172" s="941"/>
      <c r="J172" s="941"/>
      <c r="K172" s="941"/>
      <c r="L172" s="941"/>
      <c r="M172" s="941"/>
      <c r="N172" s="941">
        <v>1</v>
      </c>
      <c r="O172" s="941">
        <v>2236.5</v>
      </c>
      <c r="P172" s="932"/>
      <c r="Q172" s="942">
        <v>2236.5</v>
      </c>
    </row>
    <row r="173" spans="1:17" ht="14.4" customHeight="1" x14ac:dyDescent="0.3">
      <c r="A173" s="929" t="s">
        <v>9109</v>
      </c>
      <c r="B173" s="931" t="s">
        <v>9110</v>
      </c>
      <c r="C173" s="931" t="s">
        <v>7999</v>
      </c>
      <c r="D173" s="931" t="s">
        <v>9140</v>
      </c>
      <c r="E173" s="931" t="s">
        <v>9141</v>
      </c>
      <c r="F173" s="941">
        <v>2</v>
      </c>
      <c r="G173" s="941">
        <v>333093.5</v>
      </c>
      <c r="H173" s="941">
        <v>1</v>
      </c>
      <c r="I173" s="941">
        <v>166546.75</v>
      </c>
      <c r="J173" s="941">
        <v>2</v>
      </c>
      <c r="K173" s="941">
        <v>333093.5</v>
      </c>
      <c r="L173" s="941">
        <v>1</v>
      </c>
      <c r="M173" s="941">
        <v>166546.75</v>
      </c>
      <c r="N173" s="941">
        <v>4</v>
      </c>
      <c r="O173" s="941">
        <v>666187</v>
      </c>
      <c r="P173" s="932">
        <v>2</v>
      </c>
      <c r="Q173" s="942">
        <v>166546.75</v>
      </c>
    </row>
    <row r="174" spans="1:17" ht="14.4" customHeight="1" x14ac:dyDescent="0.3">
      <c r="A174" s="929" t="s">
        <v>9109</v>
      </c>
      <c r="B174" s="931" t="s">
        <v>9110</v>
      </c>
      <c r="C174" s="931" t="s">
        <v>7999</v>
      </c>
      <c r="D174" s="931" t="s">
        <v>9142</v>
      </c>
      <c r="E174" s="931" t="s">
        <v>9143</v>
      </c>
      <c r="F174" s="941">
        <v>1</v>
      </c>
      <c r="G174" s="941">
        <v>12705.82</v>
      </c>
      <c r="H174" s="941">
        <v>1</v>
      </c>
      <c r="I174" s="941">
        <v>12705.82</v>
      </c>
      <c r="J174" s="941"/>
      <c r="K174" s="941"/>
      <c r="L174" s="941"/>
      <c r="M174" s="941"/>
      <c r="N174" s="941"/>
      <c r="O174" s="941"/>
      <c r="P174" s="932"/>
      <c r="Q174" s="942"/>
    </row>
    <row r="175" spans="1:17" ht="14.4" customHeight="1" x14ac:dyDescent="0.3">
      <c r="A175" s="929" t="s">
        <v>9109</v>
      </c>
      <c r="B175" s="931" t="s">
        <v>9110</v>
      </c>
      <c r="C175" s="931" t="s">
        <v>7999</v>
      </c>
      <c r="D175" s="931" t="s">
        <v>9144</v>
      </c>
      <c r="E175" s="931" t="s">
        <v>9145</v>
      </c>
      <c r="F175" s="941">
        <v>1</v>
      </c>
      <c r="G175" s="941">
        <v>6890.78</v>
      </c>
      <c r="H175" s="941">
        <v>1</v>
      </c>
      <c r="I175" s="941">
        <v>6890.78</v>
      </c>
      <c r="J175" s="941"/>
      <c r="K175" s="941"/>
      <c r="L175" s="941"/>
      <c r="M175" s="941"/>
      <c r="N175" s="941">
        <v>8</v>
      </c>
      <c r="O175" s="941">
        <v>55126.239999999998</v>
      </c>
      <c r="P175" s="932">
        <v>8</v>
      </c>
      <c r="Q175" s="942">
        <v>6890.78</v>
      </c>
    </row>
    <row r="176" spans="1:17" ht="14.4" customHeight="1" x14ac:dyDescent="0.3">
      <c r="A176" s="929" t="s">
        <v>9109</v>
      </c>
      <c r="B176" s="931" t="s">
        <v>9110</v>
      </c>
      <c r="C176" s="931" t="s">
        <v>7999</v>
      </c>
      <c r="D176" s="931" t="s">
        <v>9146</v>
      </c>
      <c r="E176" s="931" t="s">
        <v>9147</v>
      </c>
      <c r="F176" s="941">
        <v>1</v>
      </c>
      <c r="G176" s="941">
        <v>19196.8</v>
      </c>
      <c r="H176" s="941">
        <v>1</v>
      </c>
      <c r="I176" s="941">
        <v>19196.8</v>
      </c>
      <c r="J176" s="941"/>
      <c r="K176" s="941"/>
      <c r="L176" s="941"/>
      <c r="M176" s="941"/>
      <c r="N176" s="941"/>
      <c r="O176" s="941"/>
      <c r="P176" s="932"/>
      <c r="Q176" s="942"/>
    </row>
    <row r="177" spans="1:17" ht="14.4" customHeight="1" x14ac:dyDescent="0.3">
      <c r="A177" s="929" t="s">
        <v>9109</v>
      </c>
      <c r="B177" s="931" t="s">
        <v>9110</v>
      </c>
      <c r="C177" s="931" t="s">
        <v>7999</v>
      </c>
      <c r="D177" s="931" t="s">
        <v>9148</v>
      </c>
      <c r="E177" s="931" t="s">
        <v>9149</v>
      </c>
      <c r="F177" s="941">
        <v>2</v>
      </c>
      <c r="G177" s="941">
        <v>2005.6</v>
      </c>
      <c r="H177" s="941">
        <v>1</v>
      </c>
      <c r="I177" s="941">
        <v>1002.8</v>
      </c>
      <c r="J177" s="941">
        <v>1</v>
      </c>
      <c r="K177" s="941">
        <v>1002.8</v>
      </c>
      <c r="L177" s="941">
        <v>0.5</v>
      </c>
      <c r="M177" s="941">
        <v>1002.8</v>
      </c>
      <c r="N177" s="941">
        <v>3</v>
      </c>
      <c r="O177" s="941">
        <v>3008.3999999999996</v>
      </c>
      <c r="P177" s="932">
        <v>1.4999999999999998</v>
      </c>
      <c r="Q177" s="942">
        <v>1002.7999999999998</v>
      </c>
    </row>
    <row r="178" spans="1:17" ht="14.4" customHeight="1" x14ac:dyDescent="0.3">
      <c r="A178" s="929" t="s">
        <v>9109</v>
      </c>
      <c r="B178" s="931" t="s">
        <v>9110</v>
      </c>
      <c r="C178" s="931" t="s">
        <v>7999</v>
      </c>
      <c r="D178" s="931" t="s">
        <v>9150</v>
      </c>
      <c r="E178" s="931" t="s">
        <v>9151</v>
      </c>
      <c r="F178" s="941"/>
      <c r="G178" s="941"/>
      <c r="H178" s="941"/>
      <c r="I178" s="941"/>
      <c r="J178" s="941"/>
      <c r="K178" s="941"/>
      <c r="L178" s="941"/>
      <c r="M178" s="941"/>
      <c r="N178" s="941">
        <v>1</v>
      </c>
      <c r="O178" s="941">
        <v>7650</v>
      </c>
      <c r="P178" s="932"/>
      <c r="Q178" s="942">
        <v>7650</v>
      </c>
    </row>
    <row r="179" spans="1:17" ht="14.4" customHeight="1" x14ac:dyDescent="0.3">
      <c r="A179" s="929" t="s">
        <v>9109</v>
      </c>
      <c r="B179" s="931" t="s">
        <v>9110</v>
      </c>
      <c r="C179" s="931" t="s">
        <v>7999</v>
      </c>
      <c r="D179" s="931" t="s">
        <v>9152</v>
      </c>
      <c r="E179" s="931" t="s">
        <v>9153</v>
      </c>
      <c r="F179" s="941">
        <v>1</v>
      </c>
      <c r="G179" s="941">
        <v>9370.39</v>
      </c>
      <c r="H179" s="941">
        <v>1</v>
      </c>
      <c r="I179" s="941">
        <v>9370.39</v>
      </c>
      <c r="J179" s="941"/>
      <c r="K179" s="941"/>
      <c r="L179" s="941"/>
      <c r="M179" s="941"/>
      <c r="N179" s="941"/>
      <c r="O179" s="941"/>
      <c r="P179" s="932"/>
      <c r="Q179" s="942"/>
    </row>
    <row r="180" spans="1:17" ht="14.4" customHeight="1" x14ac:dyDescent="0.3">
      <c r="A180" s="929" t="s">
        <v>9109</v>
      </c>
      <c r="B180" s="931" t="s">
        <v>9110</v>
      </c>
      <c r="C180" s="931" t="s">
        <v>7999</v>
      </c>
      <c r="D180" s="931" t="s">
        <v>9154</v>
      </c>
      <c r="E180" s="931" t="s">
        <v>9155</v>
      </c>
      <c r="F180" s="941">
        <v>4</v>
      </c>
      <c r="G180" s="941">
        <v>3188</v>
      </c>
      <c r="H180" s="941">
        <v>1</v>
      </c>
      <c r="I180" s="941">
        <v>797</v>
      </c>
      <c r="J180" s="941"/>
      <c r="K180" s="941"/>
      <c r="L180" s="941"/>
      <c r="M180" s="941"/>
      <c r="N180" s="941">
        <v>4</v>
      </c>
      <c r="O180" s="941">
        <v>3188</v>
      </c>
      <c r="P180" s="932">
        <v>1</v>
      </c>
      <c r="Q180" s="942">
        <v>797</v>
      </c>
    </row>
    <row r="181" spans="1:17" ht="14.4" customHeight="1" x14ac:dyDescent="0.3">
      <c r="A181" s="929" t="s">
        <v>9109</v>
      </c>
      <c r="B181" s="931" t="s">
        <v>9110</v>
      </c>
      <c r="C181" s="931" t="s">
        <v>7999</v>
      </c>
      <c r="D181" s="931" t="s">
        <v>9156</v>
      </c>
      <c r="E181" s="931" t="s">
        <v>9157</v>
      </c>
      <c r="F181" s="941"/>
      <c r="G181" s="941"/>
      <c r="H181" s="941"/>
      <c r="I181" s="941"/>
      <c r="J181" s="941"/>
      <c r="K181" s="941"/>
      <c r="L181" s="941"/>
      <c r="M181" s="941"/>
      <c r="N181" s="941">
        <v>1</v>
      </c>
      <c r="O181" s="941">
        <v>10072.94</v>
      </c>
      <c r="P181" s="932"/>
      <c r="Q181" s="942">
        <v>10072.94</v>
      </c>
    </row>
    <row r="182" spans="1:17" ht="14.4" customHeight="1" x14ac:dyDescent="0.3">
      <c r="A182" s="929" t="s">
        <v>9109</v>
      </c>
      <c r="B182" s="931" t="s">
        <v>9110</v>
      </c>
      <c r="C182" s="931" t="s">
        <v>7999</v>
      </c>
      <c r="D182" s="931" t="s">
        <v>9158</v>
      </c>
      <c r="E182" s="931" t="s">
        <v>9159</v>
      </c>
      <c r="F182" s="941">
        <v>1</v>
      </c>
      <c r="G182" s="941">
        <v>2974.36</v>
      </c>
      <c r="H182" s="941">
        <v>1</v>
      </c>
      <c r="I182" s="941">
        <v>2974.36</v>
      </c>
      <c r="J182" s="941"/>
      <c r="K182" s="941"/>
      <c r="L182" s="941"/>
      <c r="M182" s="941"/>
      <c r="N182" s="941">
        <v>1</v>
      </c>
      <c r="O182" s="941">
        <v>2974.36</v>
      </c>
      <c r="P182" s="932">
        <v>1</v>
      </c>
      <c r="Q182" s="942">
        <v>2974.36</v>
      </c>
    </row>
    <row r="183" spans="1:17" ht="14.4" customHeight="1" x14ac:dyDescent="0.3">
      <c r="A183" s="929" t="s">
        <v>9109</v>
      </c>
      <c r="B183" s="931" t="s">
        <v>9110</v>
      </c>
      <c r="C183" s="931" t="s">
        <v>7999</v>
      </c>
      <c r="D183" s="931" t="s">
        <v>9160</v>
      </c>
      <c r="E183" s="931" t="s">
        <v>9161</v>
      </c>
      <c r="F183" s="941">
        <v>1</v>
      </c>
      <c r="G183" s="941">
        <v>5259.23</v>
      </c>
      <c r="H183" s="941">
        <v>1</v>
      </c>
      <c r="I183" s="941">
        <v>5259.23</v>
      </c>
      <c r="J183" s="941">
        <v>1</v>
      </c>
      <c r="K183" s="941">
        <v>5259.23</v>
      </c>
      <c r="L183" s="941">
        <v>1</v>
      </c>
      <c r="M183" s="941">
        <v>5259.23</v>
      </c>
      <c r="N183" s="941">
        <v>5</v>
      </c>
      <c r="O183" s="941">
        <v>26296.149999999998</v>
      </c>
      <c r="P183" s="932">
        <v>5</v>
      </c>
      <c r="Q183" s="942">
        <v>5259.23</v>
      </c>
    </row>
    <row r="184" spans="1:17" ht="14.4" customHeight="1" x14ac:dyDescent="0.3">
      <c r="A184" s="929" t="s">
        <v>9109</v>
      </c>
      <c r="B184" s="931" t="s">
        <v>9110</v>
      </c>
      <c r="C184" s="931" t="s">
        <v>7999</v>
      </c>
      <c r="D184" s="931" t="s">
        <v>9162</v>
      </c>
      <c r="E184" s="931" t="s">
        <v>9163</v>
      </c>
      <c r="F184" s="941">
        <v>2</v>
      </c>
      <c r="G184" s="941">
        <v>2994.88</v>
      </c>
      <c r="H184" s="941">
        <v>1</v>
      </c>
      <c r="I184" s="941">
        <v>1497.44</v>
      </c>
      <c r="J184" s="941">
        <v>2</v>
      </c>
      <c r="K184" s="941">
        <v>2994.88</v>
      </c>
      <c r="L184" s="941">
        <v>1</v>
      </c>
      <c r="M184" s="941">
        <v>1497.44</v>
      </c>
      <c r="N184" s="941"/>
      <c r="O184" s="941"/>
      <c r="P184" s="932"/>
      <c r="Q184" s="942"/>
    </row>
    <row r="185" spans="1:17" ht="14.4" customHeight="1" x14ac:dyDescent="0.3">
      <c r="A185" s="929" t="s">
        <v>9109</v>
      </c>
      <c r="B185" s="931" t="s">
        <v>9110</v>
      </c>
      <c r="C185" s="931" t="s">
        <v>7999</v>
      </c>
      <c r="D185" s="931" t="s">
        <v>9164</v>
      </c>
      <c r="E185" s="931" t="s">
        <v>9165</v>
      </c>
      <c r="F185" s="941">
        <v>2</v>
      </c>
      <c r="G185" s="941">
        <v>69800</v>
      </c>
      <c r="H185" s="941">
        <v>1</v>
      </c>
      <c r="I185" s="941">
        <v>34900</v>
      </c>
      <c r="J185" s="941"/>
      <c r="K185" s="941"/>
      <c r="L185" s="941"/>
      <c r="M185" s="941"/>
      <c r="N185" s="941"/>
      <c r="O185" s="941"/>
      <c r="P185" s="932"/>
      <c r="Q185" s="942"/>
    </row>
    <row r="186" spans="1:17" ht="14.4" customHeight="1" x14ac:dyDescent="0.3">
      <c r="A186" s="929" t="s">
        <v>9109</v>
      </c>
      <c r="B186" s="931" t="s">
        <v>9110</v>
      </c>
      <c r="C186" s="931" t="s">
        <v>7999</v>
      </c>
      <c r="D186" s="931" t="s">
        <v>9166</v>
      </c>
      <c r="E186" s="931" t="s">
        <v>9167</v>
      </c>
      <c r="F186" s="941">
        <v>1</v>
      </c>
      <c r="G186" s="941">
        <v>605.65</v>
      </c>
      <c r="H186" s="941">
        <v>1</v>
      </c>
      <c r="I186" s="941">
        <v>605.65</v>
      </c>
      <c r="J186" s="941"/>
      <c r="K186" s="941"/>
      <c r="L186" s="941"/>
      <c r="M186" s="941"/>
      <c r="N186" s="941"/>
      <c r="O186" s="941"/>
      <c r="P186" s="932"/>
      <c r="Q186" s="942"/>
    </row>
    <row r="187" spans="1:17" ht="14.4" customHeight="1" x14ac:dyDescent="0.3">
      <c r="A187" s="929" t="s">
        <v>9109</v>
      </c>
      <c r="B187" s="931" t="s">
        <v>9110</v>
      </c>
      <c r="C187" s="931" t="s">
        <v>7999</v>
      </c>
      <c r="D187" s="931" t="s">
        <v>9168</v>
      </c>
      <c r="E187" s="931" t="s">
        <v>9169</v>
      </c>
      <c r="F187" s="941">
        <v>2</v>
      </c>
      <c r="G187" s="941">
        <v>1662.32</v>
      </c>
      <c r="H187" s="941">
        <v>1</v>
      </c>
      <c r="I187" s="941">
        <v>831.16</v>
      </c>
      <c r="J187" s="941">
        <v>2</v>
      </c>
      <c r="K187" s="941">
        <v>1662.32</v>
      </c>
      <c r="L187" s="941">
        <v>1</v>
      </c>
      <c r="M187" s="941">
        <v>831.16</v>
      </c>
      <c r="N187" s="941">
        <v>2</v>
      </c>
      <c r="O187" s="941">
        <v>1662.32</v>
      </c>
      <c r="P187" s="932">
        <v>1</v>
      </c>
      <c r="Q187" s="942">
        <v>831.16</v>
      </c>
    </row>
    <row r="188" spans="1:17" ht="14.4" customHeight="1" x14ac:dyDescent="0.3">
      <c r="A188" s="929" t="s">
        <v>9109</v>
      </c>
      <c r="B188" s="931" t="s">
        <v>9110</v>
      </c>
      <c r="C188" s="931" t="s">
        <v>7999</v>
      </c>
      <c r="D188" s="931" t="s">
        <v>9170</v>
      </c>
      <c r="E188" s="931" t="s">
        <v>9169</v>
      </c>
      <c r="F188" s="941">
        <v>2</v>
      </c>
      <c r="G188" s="941">
        <v>1776.12</v>
      </c>
      <c r="H188" s="941">
        <v>1</v>
      </c>
      <c r="I188" s="941">
        <v>888.06</v>
      </c>
      <c r="J188" s="941">
        <v>1</v>
      </c>
      <c r="K188" s="941">
        <v>888.06</v>
      </c>
      <c r="L188" s="941">
        <v>0.5</v>
      </c>
      <c r="M188" s="941">
        <v>888.06</v>
      </c>
      <c r="N188" s="941">
        <v>3</v>
      </c>
      <c r="O188" s="941">
        <v>2664.18</v>
      </c>
      <c r="P188" s="932">
        <v>1.5</v>
      </c>
      <c r="Q188" s="942">
        <v>888.06</v>
      </c>
    </row>
    <row r="189" spans="1:17" ht="14.4" customHeight="1" x14ac:dyDescent="0.3">
      <c r="A189" s="929" t="s">
        <v>9109</v>
      </c>
      <c r="B189" s="931" t="s">
        <v>9110</v>
      </c>
      <c r="C189" s="931" t="s">
        <v>7999</v>
      </c>
      <c r="D189" s="931" t="s">
        <v>9171</v>
      </c>
      <c r="E189" s="931" t="s">
        <v>9172</v>
      </c>
      <c r="F189" s="941">
        <v>5</v>
      </c>
      <c r="G189" s="941">
        <v>4440.2999999999993</v>
      </c>
      <c r="H189" s="941">
        <v>1</v>
      </c>
      <c r="I189" s="941">
        <v>888.05999999999983</v>
      </c>
      <c r="J189" s="941">
        <v>3</v>
      </c>
      <c r="K189" s="941">
        <v>2664.18</v>
      </c>
      <c r="L189" s="941">
        <v>0.60000000000000009</v>
      </c>
      <c r="M189" s="941">
        <v>888.06</v>
      </c>
      <c r="N189" s="941">
        <v>6</v>
      </c>
      <c r="O189" s="941">
        <v>5328.3599999999988</v>
      </c>
      <c r="P189" s="932">
        <v>1.2</v>
      </c>
      <c r="Q189" s="942">
        <v>888.05999999999983</v>
      </c>
    </row>
    <row r="190" spans="1:17" ht="14.4" customHeight="1" x14ac:dyDescent="0.3">
      <c r="A190" s="929" t="s">
        <v>9109</v>
      </c>
      <c r="B190" s="931" t="s">
        <v>9110</v>
      </c>
      <c r="C190" s="931" t="s">
        <v>7999</v>
      </c>
      <c r="D190" s="931" t="s">
        <v>9173</v>
      </c>
      <c r="E190" s="931" t="s">
        <v>9174</v>
      </c>
      <c r="F190" s="941">
        <v>1</v>
      </c>
      <c r="G190" s="941">
        <v>2205</v>
      </c>
      <c r="H190" s="941">
        <v>1</v>
      </c>
      <c r="I190" s="941">
        <v>2205</v>
      </c>
      <c r="J190" s="941"/>
      <c r="K190" s="941"/>
      <c r="L190" s="941"/>
      <c r="M190" s="941"/>
      <c r="N190" s="941"/>
      <c r="O190" s="941"/>
      <c r="P190" s="932"/>
      <c r="Q190" s="942"/>
    </row>
    <row r="191" spans="1:17" ht="14.4" customHeight="1" x14ac:dyDescent="0.3">
      <c r="A191" s="929" t="s">
        <v>9109</v>
      </c>
      <c r="B191" s="931" t="s">
        <v>9110</v>
      </c>
      <c r="C191" s="931" t="s">
        <v>7999</v>
      </c>
      <c r="D191" s="931" t="s">
        <v>9175</v>
      </c>
      <c r="E191" s="931" t="s">
        <v>9176</v>
      </c>
      <c r="F191" s="941">
        <v>3</v>
      </c>
      <c r="G191" s="941">
        <v>4418.6400000000003</v>
      </c>
      <c r="H191" s="941">
        <v>1</v>
      </c>
      <c r="I191" s="941">
        <v>1472.88</v>
      </c>
      <c r="J191" s="941"/>
      <c r="K191" s="941"/>
      <c r="L191" s="941"/>
      <c r="M191" s="941"/>
      <c r="N191" s="941"/>
      <c r="O191" s="941"/>
      <c r="P191" s="932"/>
      <c r="Q191" s="942"/>
    </row>
    <row r="192" spans="1:17" ht="14.4" customHeight="1" x14ac:dyDescent="0.3">
      <c r="A192" s="929" t="s">
        <v>9109</v>
      </c>
      <c r="B192" s="931" t="s">
        <v>9110</v>
      </c>
      <c r="C192" s="931" t="s">
        <v>7999</v>
      </c>
      <c r="D192" s="931" t="s">
        <v>9177</v>
      </c>
      <c r="E192" s="931" t="s">
        <v>9178</v>
      </c>
      <c r="F192" s="941"/>
      <c r="G192" s="941"/>
      <c r="H192" s="941"/>
      <c r="I192" s="941"/>
      <c r="J192" s="941">
        <v>2</v>
      </c>
      <c r="K192" s="941">
        <v>2624.28</v>
      </c>
      <c r="L192" s="941"/>
      <c r="M192" s="941">
        <v>1312.14</v>
      </c>
      <c r="N192" s="941">
        <v>6</v>
      </c>
      <c r="O192" s="941">
        <v>7872.84</v>
      </c>
      <c r="P192" s="932"/>
      <c r="Q192" s="942">
        <v>1312.14</v>
      </c>
    </row>
    <row r="193" spans="1:17" ht="14.4" customHeight="1" x14ac:dyDescent="0.3">
      <c r="A193" s="929" t="s">
        <v>9109</v>
      </c>
      <c r="B193" s="931" t="s">
        <v>9110</v>
      </c>
      <c r="C193" s="931" t="s">
        <v>7999</v>
      </c>
      <c r="D193" s="931" t="s">
        <v>9179</v>
      </c>
      <c r="E193" s="931" t="s">
        <v>9180</v>
      </c>
      <c r="F193" s="941"/>
      <c r="G193" s="941"/>
      <c r="H193" s="941"/>
      <c r="I193" s="941"/>
      <c r="J193" s="941">
        <v>2</v>
      </c>
      <c r="K193" s="941">
        <v>7289.16</v>
      </c>
      <c r="L193" s="941"/>
      <c r="M193" s="941">
        <v>3644.58</v>
      </c>
      <c r="N193" s="941"/>
      <c r="O193" s="941"/>
      <c r="P193" s="932"/>
      <c r="Q193" s="942"/>
    </row>
    <row r="194" spans="1:17" ht="14.4" customHeight="1" x14ac:dyDescent="0.3">
      <c r="A194" s="929" t="s">
        <v>9109</v>
      </c>
      <c r="B194" s="931" t="s">
        <v>9110</v>
      </c>
      <c r="C194" s="931" t="s">
        <v>7999</v>
      </c>
      <c r="D194" s="931" t="s">
        <v>9181</v>
      </c>
      <c r="E194" s="931" t="s">
        <v>9182</v>
      </c>
      <c r="F194" s="941">
        <v>1</v>
      </c>
      <c r="G194" s="941">
        <v>34453.9</v>
      </c>
      <c r="H194" s="941">
        <v>1</v>
      </c>
      <c r="I194" s="941">
        <v>34453.9</v>
      </c>
      <c r="J194" s="941"/>
      <c r="K194" s="941"/>
      <c r="L194" s="941"/>
      <c r="M194" s="941"/>
      <c r="N194" s="941"/>
      <c r="O194" s="941"/>
      <c r="P194" s="932"/>
      <c r="Q194" s="942"/>
    </row>
    <row r="195" spans="1:17" ht="14.4" customHeight="1" x14ac:dyDescent="0.3">
      <c r="A195" s="929" t="s">
        <v>9109</v>
      </c>
      <c r="B195" s="931" t="s">
        <v>9110</v>
      </c>
      <c r="C195" s="931" t="s">
        <v>7999</v>
      </c>
      <c r="D195" s="931" t="s">
        <v>9183</v>
      </c>
      <c r="E195" s="931" t="s">
        <v>9184</v>
      </c>
      <c r="F195" s="941">
        <v>3</v>
      </c>
      <c r="G195" s="941">
        <v>3917.46</v>
      </c>
      <c r="H195" s="941">
        <v>1</v>
      </c>
      <c r="I195" s="941">
        <v>1305.82</v>
      </c>
      <c r="J195" s="941"/>
      <c r="K195" s="941"/>
      <c r="L195" s="941"/>
      <c r="M195" s="941"/>
      <c r="N195" s="941">
        <v>4</v>
      </c>
      <c r="O195" s="941">
        <v>4585.32</v>
      </c>
      <c r="P195" s="932">
        <v>1.1704829149499931</v>
      </c>
      <c r="Q195" s="942">
        <v>1146.33</v>
      </c>
    </row>
    <row r="196" spans="1:17" ht="14.4" customHeight="1" x14ac:dyDescent="0.3">
      <c r="A196" s="929" t="s">
        <v>9109</v>
      </c>
      <c r="B196" s="931" t="s">
        <v>9110</v>
      </c>
      <c r="C196" s="931" t="s">
        <v>7999</v>
      </c>
      <c r="D196" s="931" t="s">
        <v>9185</v>
      </c>
      <c r="E196" s="931" t="s">
        <v>9186</v>
      </c>
      <c r="F196" s="941">
        <v>4</v>
      </c>
      <c r="G196" s="941">
        <v>1436.4</v>
      </c>
      <c r="H196" s="941">
        <v>1</v>
      </c>
      <c r="I196" s="941">
        <v>359.1</v>
      </c>
      <c r="J196" s="941">
        <v>2</v>
      </c>
      <c r="K196" s="941">
        <v>718.2</v>
      </c>
      <c r="L196" s="941">
        <v>0.5</v>
      </c>
      <c r="M196" s="941">
        <v>359.1</v>
      </c>
      <c r="N196" s="941">
        <v>6</v>
      </c>
      <c r="O196" s="941">
        <v>2154.6000000000004</v>
      </c>
      <c r="P196" s="932">
        <v>1.5000000000000002</v>
      </c>
      <c r="Q196" s="942">
        <v>359.10000000000008</v>
      </c>
    </row>
    <row r="197" spans="1:17" ht="14.4" customHeight="1" x14ac:dyDescent="0.3">
      <c r="A197" s="929" t="s">
        <v>9109</v>
      </c>
      <c r="B197" s="931" t="s">
        <v>9110</v>
      </c>
      <c r="C197" s="931" t="s">
        <v>7999</v>
      </c>
      <c r="D197" s="931" t="s">
        <v>9187</v>
      </c>
      <c r="E197" s="931" t="s">
        <v>9188</v>
      </c>
      <c r="F197" s="941"/>
      <c r="G197" s="941"/>
      <c r="H197" s="941"/>
      <c r="I197" s="941"/>
      <c r="J197" s="941">
        <v>1</v>
      </c>
      <c r="K197" s="941">
        <v>16831.689999999999</v>
      </c>
      <c r="L197" s="941"/>
      <c r="M197" s="941">
        <v>16831.689999999999</v>
      </c>
      <c r="N197" s="941"/>
      <c r="O197" s="941"/>
      <c r="P197" s="932"/>
      <c r="Q197" s="942"/>
    </row>
    <row r="198" spans="1:17" ht="14.4" customHeight="1" x14ac:dyDescent="0.3">
      <c r="A198" s="929" t="s">
        <v>9109</v>
      </c>
      <c r="B198" s="931" t="s">
        <v>9110</v>
      </c>
      <c r="C198" s="931" t="s">
        <v>7999</v>
      </c>
      <c r="D198" s="931" t="s">
        <v>9189</v>
      </c>
      <c r="E198" s="931" t="s">
        <v>9190</v>
      </c>
      <c r="F198" s="941">
        <v>2</v>
      </c>
      <c r="G198" s="941">
        <v>64358.18</v>
      </c>
      <c r="H198" s="941">
        <v>1</v>
      </c>
      <c r="I198" s="941">
        <v>32179.09</v>
      </c>
      <c r="J198" s="941"/>
      <c r="K198" s="941"/>
      <c r="L198" s="941"/>
      <c r="M198" s="941"/>
      <c r="N198" s="941">
        <v>1</v>
      </c>
      <c r="O198" s="941">
        <v>32179.09</v>
      </c>
      <c r="P198" s="932">
        <v>0.5</v>
      </c>
      <c r="Q198" s="942">
        <v>32179.09</v>
      </c>
    </row>
    <row r="199" spans="1:17" ht="14.4" customHeight="1" x14ac:dyDescent="0.3">
      <c r="A199" s="929" t="s">
        <v>9109</v>
      </c>
      <c r="B199" s="931" t="s">
        <v>9110</v>
      </c>
      <c r="C199" s="931" t="s">
        <v>7999</v>
      </c>
      <c r="D199" s="931" t="s">
        <v>9191</v>
      </c>
      <c r="E199" s="931" t="s">
        <v>9192</v>
      </c>
      <c r="F199" s="941">
        <v>3</v>
      </c>
      <c r="G199" s="941">
        <v>19761.39</v>
      </c>
      <c r="H199" s="941">
        <v>1</v>
      </c>
      <c r="I199" s="941">
        <v>6587.13</v>
      </c>
      <c r="J199" s="941">
        <v>1</v>
      </c>
      <c r="K199" s="941">
        <v>6587.13</v>
      </c>
      <c r="L199" s="941">
        <v>0.33333333333333337</v>
      </c>
      <c r="M199" s="941">
        <v>6587.13</v>
      </c>
      <c r="N199" s="941">
        <v>4</v>
      </c>
      <c r="O199" s="941">
        <v>26348.52</v>
      </c>
      <c r="P199" s="932">
        <v>1.3333333333333335</v>
      </c>
      <c r="Q199" s="942">
        <v>6587.13</v>
      </c>
    </row>
    <row r="200" spans="1:17" ht="14.4" customHeight="1" x14ac:dyDescent="0.3">
      <c r="A200" s="929" t="s">
        <v>9109</v>
      </c>
      <c r="B200" s="931" t="s">
        <v>9110</v>
      </c>
      <c r="C200" s="931" t="s">
        <v>7999</v>
      </c>
      <c r="D200" s="931" t="s">
        <v>9193</v>
      </c>
      <c r="E200" s="931" t="s">
        <v>9194</v>
      </c>
      <c r="F200" s="941"/>
      <c r="G200" s="941"/>
      <c r="H200" s="941"/>
      <c r="I200" s="941"/>
      <c r="J200" s="941">
        <v>1</v>
      </c>
      <c r="K200" s="941">
        <v>1841.62</v>
      </c>
      <c r="L200" s="941"/>
      <c r="M200" s="941">
        <v>1841.62</v>
      </c>
      <c r="N200" s="941"/>
      <c r="O200" s="941"/>
      <c r="P200" s="932"/>
      <c r="Q200" s="942"/>
    </row>
    <row r="201" spans="1:17" ht="14.4" customHeight="1" x14ac:dyDescent="0.3">
      <c r="A201" s="929" t="s">
        <v>9109</v>
      </c>
      <c r="B201" s="931" t="s">
        <v>9110</v>
      </c>
      <c r="C201" s="931" t="s">
        <v>7999</v>
      </c>
      <c r="D201" s="931" t="s">
        <v>9195</v>
      </c>
      <c r="E201" s="931" t="s">
        <v>9196</v>
      </c>
      <c r="F201" s="941"/>
      <c r="G201" s="941"/>
      <c r="H201" s="941"/>
      <c r="I201" s="941"/>
      <c r="J201" s="941"/>
      <c r="K201" s="941"/>
      <c r="L201" s="941"/>
      <c r="M201" s="941"/>
      <c r="N201" s="941">
        <v>3</v>
      </c>
      <c r="O201" s="941">
        <v>88563.5</v>
      </c>
      <c r="P201" s="932"/>
      <c r="Q201" s="942">
        <v>29521.166666666668</v>
      </c>
    </row>
    <row r="202" spans="1:17" ht="14.4" customHeight="1" x14ac:dyDescent="0.3">
      <c r="A202" s="929" t="s">
        <v>9109</v>
      </c>
      <c r="B202" s="931" t="s">
        <v>9110</v>
      </c>
      <c r="C202" s="931" t="s">
        <v>7999</v>
      </c>
      <c r="D202" s="931" t="s">
        <v>9197</v>
      </c>
      <c r="E202" s="931" t="s">
        <v>9198</v>
      </c>
      <c r="F202" s="941"/>
      <c r="G202" s="941"/>
      <c r="H202" s="941"/>
      <c r="I202" s="941"/>
      <c r="J202" s="941">
        <v>1</v>
      </c>
      <c r="K202" s="941">
        <v>26449.24</v>
      </c>
      <c r="L202" s="941"/>
      <c r="M202" s="941">
        <v>26449.24</v>
      </c>
      <c r="N202" s="941"/>
      <c r="O202" s="941"/>
      <c r="P202" s="932"/>
      <c r="Q202" s="942"/>
    </row>
    <row r="203" spans="1:17" ht="14.4" customHeight="1" x14ac:dyDescent="0.3">
      <c r="A203" s="929" t="s">
        <v>9109</v>
      </c>
      <c r="B203" s="931" t="s">
        <v>9110</v>
      </c>
      <c r="C203" s="931" t="s">
        <v>7999</v>
      </c>
      <c r="D203" s="931" t="s">
        <v>9199</v>
      </c>
      <c r="E203" s="931" t="s">
        <v>9200</v>
      </c>
      <c r="F203" s="941"/>
      <c r="G203" s="941"/>
      <c r="H203" s="941"/>
      <c r="I203" s="941"/>
      <c r="J203" s="941"/>
      <c r="K203" s="941"/>
      <c r="L203" s="941"/>
      <c r="M203" s="941"/>
      <c r="N203" s="941">
        <v>2</v>
      </c>
      <c r="O203" s="941">
        <v>148822</v>
      </c>
      <c r="P203" s="932"/>
      <c r="Q203" s="942">
        <v>74411</v>
      </c>
    </row>
    <row r="204" spans="1:17" ht="14.4" customHeight="1" x14ac:dyDescent="0.3">
      <c r="A204" s="929" t="s">
        <v>9109</v>
      </c>
      <c r="B204" s="931" t="s">
        <v>9110</v>
      </c>
      <c r="C204" s="931" t="s">
        <v>7999</v>
      </c>
      <c r="D204" s="931" t="s">
        <v>9201</v>
      </c>
      <c r="E204" s="931" t="s">
        <v>9202</v>
      </c>
      <c r="F204" s="941"/>
      <c r="G204" s="941"/>
      <c r="H204" s="941"/>
      <c r="I204" s="941"/>
      <c r="J204" s="941"/>
      <c r="K204" s="941"/>
      <c r="L204" s="941"/>
      <c r="M204" s="941"/>
      <c r="N204" s="941">
        <v>2</v>
      </c>
      <c r="O204" s="941">
        <v>8720</v>
      </c>
      <c r="P204" s="932"/>
      <c r="Q204" s="942">
        <v>4360</v>
      </c>
    </row>
    <row r="205" spans="1:17" ht="14.4" customHeight="1" x14ac:dyDescent="0.3">
      <c r="A205" s="929" t="s">
        <v>9109</v>
      </c>
      <c r="B205" s="931" t="s">
        <v>9110</v>
      </c>
      <c r="C205" s="931" t="s">
        <v>7999</v>
      </c>
      <c r="D205" s="931" t="s">
        <v>9203</v>
      </c>
      <c r="E205" s="931" t="s">
        <v>9204</v>
      </c>
      <c r="F205" s="941"/>
      <c r="G205" s="941"/>
      <c r="H205" s="941"/>
      <c r="I205" s="941"/>
      <c r="J205" s="941"/>
      <c r="K205" s="941"/>
      <c r="L205" s="941"/>
      <c r="M205" s="941"/>
      <c r="N205" s="941">
        <v>1</v>
      </c>
      <c r="O205" s="941">
        <v>166546.75</v>
      </c>
      <c r="P205" s="932"/>
      <c r="Q205" s="942">
        <v>166546.75</v>
      </c>
    </row>
    <row r="206" spans="1:17" ht="14.4" customHeight="1" x14ac:dyDescent="0.3">
      <c r="A206" s="929" t="s">
        <v>9109</v>
      </c>
      <c r="B206" s="931" t="s">
        <v>9110</v>
      </c>
      <c r="C206" s="931" t="s">
        <v>7999</v>
      </c>
      <c r="D206" s="931" t="s">
        <v>9205</v>
      </c>
      <c r="E206" s="931" t="s">
        <v>9206</v>
      </c>
      <c r="F206" s="941"/>
      <c r="G206" s="941"/>
      <c r="H206" s="941"/>
      <c r="I206" s="941"/>
      <c r="J206" s="941"/>
      <c r="K206" s="941"/>
      <c r="L206" s="941"/>
      <c r="M206" s="941"/>
      <c r="N206" s="941">
        <v>1</v>
      </c>
      <c r="O206" s="941">
        <v>11608.31</v>
      </c>
      <c r="P206" s="932"/>
      <c r="Q206" s="942">
        <v>11608.31</v>
      </c>
    </row>
    <row r="207" spans="1:17" ht="14.4" customHeight="1" x14ac:dyDescent="0.3">
      <c r="A207" s="929" t="s">
        <v>9109</v>
      </c>
      <c r="B207" s="931" t="s">
        <v>9110</v>
      </c>
      <c r="C207" s="931" t="s">
        <v>7999</v>
      </c>
      <c r="D207" s="931" t="s">
        <v>9207</v>
      </c>
      <c r="E207" s="931" t="s">
        <v>9208</v>
      </c>
      <c r="F207" s="941"/>
      <c r="G207" s="941"/>
      <c r="H207" s="941"/>
      <c r="I207" s="941"/>
      <c r="J207" s="941">
        <v>1</v>
      </c>
      <c r="K207" s="941">
        <v>380.86</v>
      </c>
      <c r="L207" s="941"/>
      <c r="M207" s="941">
        <v>380.86</v>
      </c>
      <c r="N207" s="941"/>
      <c r="O207" s="941"/>
      <c r="P207" s="932"/>
      <c r="Q207" s="942"/>
    </row>
    <row r="208" spans="1:17" ht="14.4" customHeight="1" x14ac:dyDescent="0.3">
      <c r="A208" s="929" t="s">
        <v>9109</v>
      </c>
      <c r="B208" s="931" t="s">
        <v>9110</v>
      </c>
      <c r="C208" s="931" t="s">
        <v>7999</v>
      </c>
      <c r="D208" s="931" t="s">
        <v>9209</v>
      </c>
      <c r="E208" s="931" t="s">
        <v>9210</v>
      </c>
      <c r="F208" s="941"/>
      <c r="G208" s="941"/>
      <c r="H208" s="941"/>
      <c r="I208" s="941"/>
      <c r="J208" s="941"/>
      <c r="K208" s="941"/>
      <c r="L208" s="941"/>
      <c r="M208" s="941"/>
      <c r="N208" s="941">
        <v>2</v>
      </c>
      <c r="O208" s="941">
        <v>443249.62</v>
      </c>
      <c r="P208" s="932"/>
      <c r="Q208" s="942">
        <v>221624.81</v>
      </c>
    </row>
    <row r="209" spans="1:17" ht="14.4" customHeight="1" x14ac:dyDescent="0.3">
      <c r="A209" s="929" t="s">
        <v>9109</v>
      </c>
      <c r="B209" s="931" t="s">
        <v>9110</v>
      </c>
      <c r="C209" s="931" t="s">
        <v>7999</v>
      </c>
      <c r="D209" s="931" t="s">
        <v>9211</v>
      </c>
      <c r="E209" s="931" t="s">
        <v>9212</v>
      </c>
      <c r="F209" s="941">
        <v>1</v>
      </c>
      <c r="G209" s="941">
        <v>140907.10999999999</v>
      </c>
      <c r="H209" s="941">
        <v>1</v>
      </c>
      <c r="I209" s="941">
        <v>140907.10999999999</v>
      </c>
      <c r="J209" s="941"/>
      <c r="K209" s="941"/>
      <c r="L209" s="941"/>
      <c r="M209" s="941"/>
      <c r="N209" s="941"/>
      <c r="O209" s="941"/>
      <c r="P209" s="932"/>
      <c r="Q209" s="942"/>
    </row>
    <row r="210" spans="1:17" ht="14.4" customHeight="1" x14ac:dyDescent="0.3">
      <c r="A210" s="929" t="s">
        <v>9109</v>
      </c>
      <c r="B210" s="931" t="s">
        <v>9110</v>
      </c>
      <c r="C210" s="931" t="s">
        <v>7999</v>
      </c>
      <c r="D210" s="931" t="s">
        <v>9213</v>
      </c>
      <c r="E210" s="931" t="s">
        <v>9130</v>
      </c>
      <c r="F210" s="941"/>
      <c r="G210" s="941"/>
      <c r="H210" s="941"/>
      <c r="I210" s="941"/>
      <c r="J210" s="941"/>
      <c r="K210" s="941"/>
      <c r="L210" s="941"/>
      <c r="M210" s="941"/>
      <c r="N210" s="941">
        <v>1</v>
      </c>
      <c r="O210" s="941">
        <v>3567.58</v>
      </c>
      <c r="P210" s="932"/>
      <c r="Q210" s="942">
        <v>3567.58</v>
      </c>
    </row>
    <row r="211" spans="1:17" ht="14.4" customHeight="1" x14ac:dyDescent="0.3">
      <c r="A211" s="929" t="s">
        <v>9109</v>
      </c>
      <c r="B211" s="931" t="s">
        <v>9110</v>
      </c>
      <c r="C211" s="931" t="s">
        <v>7663</v>
      </c>
      <c r="D211" s="931" t="s">
        <v>9214</v>
      </c>
      <c r="E211" s="931" t="s">
        <v>9215</v>
      </c>
      <c r="F211" s="941">
        <v>6</v>
      </c>
      <c r="G211" s="941">
        <v>1230</v>
      </c>
      <c r="H211" s="941">
        <v>1</v>
      </c>
      <c r="I211" s="941">
        <v>205</v>
      </c>
      <c r="J211" s="941">
        <v>6</v>
      </c>
      <c r="K211" s="941">
        <v>1234</v>
      </c>
      <c r="L211" s="941">
        <v>1.0032520325203251</v>
      </c>
      <c r="M211" s="941">
        <v>205.66666666666666</v>
      </c>
      <c r="N211" s="941">
        <v>12</v>
      </c>
      <c r="O211" s="941">
        <v>2484</v>
      </c>
      <c r="P211" s="932">
        <v>2.0195121951219512</v>
      </c>
      <c r="Q211" s="942">
        <v>207</v>
      </c>
    </row>
    <row r="212" spans="1:17" ht="14.4" customHeight="1" x14ac:dyDescent="0.3">
      <c r="A212" s="929" t="s">
        <v>9109</v>
      </c>
      <c r="B212" s="931" t="s">
        <v>9110</v>
      </c>
      <c r="C212" s="931" t="s">
        <v>7663</v>
      </c>
      <c r="D212" s="931" t="s">
        <v>9216</v>
      </c>
      <c r="E212" s="931" t="s">
        <v>9217</v>
      </c>
      <c r="F212" s="941">
        <v>1</v>
      </c>
      <c r="G212" s="941">
        <v>150</v>
      </c>
      <c r="H212" s="941">
        <v>1</v>
      </c>
      <c r="I212" s="941">
        <v>150</v>
      </c>
      <c r="J212" s="941">
        <v>4</v>
      </c>
      <c r="K212" s="941">
        <v>600</v>
      </c>
      <c r="L212" s="941">
        <v>4</v>
      </c>
      <c r="M212" s="941">
        <v>150</v>
      </c>
      <c r="N212" s="941"/>
      <c r="O212" s="941"/>
      <c r="P212" s="932"/>
      <c r="Q212" s="942"/>
    </row>
    <row r="213" spans="1:17" ht="14.4" customHeight="1" x14ac:dyDescent="0.3">
      <c r="A213" s="929" t="s">
        <v>9109</v>
      </c>
      <c r="B213" s="931" t="s">
        <v>9110</v>
      </c>
      <c r="C213" s="931" t="s">
        <v>7663</v>
      </c>
      <c r="D213" s="931" t="s">
        <v>9218</v>
      </c>
      <c r="E213" s="931" t="s">
        <v>9219</v>
      </c>
      <c r="F213" s="941"/>
      <c r="G213" s="941"/>
      <c r="H213" s="941"/>
      <c r="I213" s="941"/>
      <c r="J213" s="941"/>
      <c r="K213" s="941"/>
      <c r="L213" s="941"/>
      <c r="M213" s="941"/>
      <c r="N213" s="941">
        <v>2</v>
      </c>
      <c r="O213" s="941">
        <v>366</v>
      </c>
      <c r="P213" s="932"/>
      <c r="Q213" s="942">
        <v>183</v>
      </c>
    </row>
    <row r="214" spans="1:17" ht="14.4" customHeight="1" x14ac:dyDescent="0.3">
      <c r="A214" s="929" t="s">
        <v>9109</v>
      </c>
      <c r="B214" s="931" t="s">
        <v>9110</v>
      </c>
      <c r="C214" s="931" t="s">
        <v>7663</v>
      </c>
      <c r="D214" s="931" t="s">
        <v>9220</v>
      </c>
      <c r="E214" s="931" t="s">
        <v>9221</v>
      </c>
      <c r="F214" s="941">
        <v>5</v>
      </c>
      <c r="G214" s="941">
        <v>620</v>
      </c>
      <c r="H214" s="941">
        <v>1</v>
      </c>
      <c r="I214" s="941">
        <v>124</v>
      </c>
      <c r="J214" s="941">
        <v>1</v>
      </c>
      <c r="K214" s="941">
        <v>125</v>
      </c>
      <c r="L214" s="941">
        <v>0.20161290322580644</v>
      </c>
      <c r="M214" s="941">
        <v>125</v>
      </c>
      <c r="N214" s="941">
        <v>7</v>
      </c>
      <c r="O214" s="941">
        <v>875</v>
      </c>
      <c r="P214" s="932">
        <v>1.4112903225806452</v>
      </c>
      <c r="Q214" s="942">
        <v>125</v>
      </c>
    </row>
    <row r="215" spans="1:17" ht="14.4" customHeight="1" x14ac:dyDescent="0.3">
      <c r="A215" s="929" t="s">
        <v>9109</v>
      </c>
      <c r="B215" s="931" t="s">
        <v>9110</v>
      </c>
      <c r="C215" s="931" t="s">
        <v>7663</v>
      </c>
      <c r="D215" s="931" t="s">
        <v>9222</v>
      </c>
      <c r="E215" s="931" t="s">
        <v>9223</v>
      </c>
      <c r="F215" s="941">
        <v>18</v>
      </c>
      <c r="G215" s="941">
        <v>3906</v>
      </c>
      <c r="H215" s="941">
        <v>1</v>
      </c>
      <c r="I215" s="941">
        <v>217</v>
      </c>
      <c r="J215" s="941">
        <v>6</v>
      </c>
      <c r="K215" s="941">
        <v>1308</v>
      </c>
      <c r="L215" s="941">
        <v>0.3348694316436252</v>
      </c>
      <c r="M215" s="941">
        <v>218</v>
      </c>
      <c r="N215" s="941">
        <v>7</v>
      </c>
      <c r="O215" s="941">
        <v>1533</v>
      </c>
      <c r="P215" s="932">
        <v>0.39247311827956988</v>
      </c>
      <c r="Q215" s="942">
        <v>219</v>
      </c>
    </row>
    <row r="216" spans="1:17" ht="14.4" customHeight="1" x14ac:dyDescent="0.3">
      <c r="A216" s="929" t="s">
        <v>9109</v>
      </c>
      <c r="B216" s="931" t="s">
        <v>9110</v>
      </c>
      <c r="C216" s="931" t="s">
        <v>7663</v>
      </c>
      <c r="D216" s="931" t="s">
        <v>9224</v>
      </c>
      <c r="E216" s="931" t="s">
        <v>9225</v>
      </c>
      <c r="F216" s="941">
        <v>10</v>
      </c>
      <c r="G216" s="941">
        <v>2190</v>
      </c>
      <c r="H216" s="941">
        <v>1</v>
      </c>
      <c r="I216" s="941">
        <v>219</v>
      </c>
      <c r="J216" s="941">
        <v>5</v>
      </c>
      <c r="K216" s="941">
        <v>1099</v>
      </c>
      <c r="L216" s="941">
        <v>0.5018264840182648</v>
      </c>
      <c r="M216" s="941">
        <v>219.8</v>
      </c>
      <c r="N216" s="941">
        <v>7</v>
      </c>
      <c r="O216" s="941">
        <v>1547</v>
      </c>
      <c r="P216" s="932">
        <v>0.70639269406392691</v>
      </c>
      <c r="Q216" s="942">
        <v>221</v>
      </c>
    </row>
    <row r="217" spans="1:17" ht="14.4" customHeight="1" x14ac:dyDescent="0.3">
      <c r="A217" s="929" t="s">
        <v>9109</v>
      </c>
      <c r="B217" s="931" t="s">
        <v>9110</v>
      </c>
      <c r="C217" s="931" t="s">
        <v>7663</v>
      </c>
      <c r="D217" s="931" t="s">
        <v>9226</v>
      </c>
      <c r="E217" s="931" t="s">
        <v>9227</v>
      </c>
      <c r="F217" s="941">
        <v>1</v>
      </c>
      <c r="G217" s="941">
        <v>257</v>
      </c>
      <c r="H217" s="941">
        <v>1</v>
      </c>
      <c r="I217" s="941">
        <v>257</v>
      </c>
      <c r="J217" s="941">
        <v>1</v>
      </c>
      <c r="K217" s="941">
        <v>257</v>
      </c>
      <c r="L217" s="941">
        <v>1</v>
      </c>
      <c r="M217" s="941">
        <v>257</v>
      </c>
      <c r="N217" s="941"/>
      <c r="O217" s="941"/>
      <c r="P217" s="932"/>
      <c r="Q217" s="942"/>
    </row>
    <row r="218" spans="1:17" ht="14.4" customHeight="1" x14ac:dyDescent="0.3">
      <c r="A218" s="929" t="s">
        <v>9109</v>
      </c>
      <c r="B218" s="931" t="s">
        <v>9110</v>
      </c>
      <c r="C218" s="931" t="s">
        <v>7663</v>
      </c>
      <c r="D218" s="931" t="s">
        <v>9228</v>
      </c>
      <c r="E218" s="931" t="s">
        <v>9229</v>
      </c>
      <c r="F218" s="941">
        <v>3</v>
      </c>
      <c r="G218" s="941">
        <v>978</v>
      </c>
      <c r="H218" s="941">
        <v>1</v>
      </c>
      <c r="I218" s="941">
        <v>326</v>
      </c>
      <c r="J218" s="941">
        <v>4</v>
      </c>
      <c r="K218" s="941">
        <v>1313</v>
      </c>
      <c r="L218" s="941">
        <v>1.3425357873210635</v>
      </c>
      <c r="M218" s="941">
        <v>328.25</v>
      </c>
      <c r="N218" s="941"/>
      <c r="O218" s="941"/>
      <c r="P218" s="932"/>
      <c r="Q218" s="942"/>
    </row>
    <row r="219" spans="1:17" ht="14.4" customHeight="1" x14ac:dyDescent="0.3">
      <c r="A219" s="929" t="s">
        <v>9109</v>
      </c>
      <c r="B219" s="931" t="s">
        <v>9110</v>
      </c>
      <c r="C219" s="931" t="s">
        <v>7663</v>
      </c>
      <c r="D219" s="931" t="s">
        <v>9230</v>
      </c>
      <c r="E219" s="931" t="s">
        <v>9231</v>
      </c>
      <c r="F219" s="941"/>
      <c r="G219" s="941"/>
      <c r="H219" s="941"/>
      <c r="I219" s="941"/>
      <c r="J219" s="941">
        <v>1</v>
      </c>
      <c r="K219" s="941">
        <v>4493</v>
      </c>
      <c r="L219" s="941"/>
      <c r="M219" s="941">
        <v>4493</v>
      </c>
      <c r="N219" s="941"/>
      <c r="O219" s="941"/>
      <c r="P219" s="932"/>
      <c r="Q219" s="942"/>
    </row>
    <row r="220" spans="1:17" ht="14.4" customHeight="1" x14ac:dyDescent="0.3">
      <c r="A220" s="929" t="s">
        <v>9109</v>
      </c>
      <c r="B220" s="931" t="s">
        <v>9110</v>
      </c>
      <c r="C220" s="931" t="s">
        <v>7663</v>
      </c>
      <c r="D220" s="931" t="s">
        <v>9232</v>
      </c>
      <c r="E220" s="931" t="s">
        <v>9233</v>
      </c>
      <c r="F220" s="941">
        <v>2</v>
      </c>
      <c r="G220" s="941">
        <v>8254</v>
      </c>
      <c r="H220" s="941">
        <v>1</v>
      </c>
      <c r="I220" s="941">
        <v>4127</v>
      </c>
      <c r="J220" s="941">
        <v>1</v>
      </c>
      <c r="K220" s="941">
        <v>4135</v>
      </c>
      <c r="L220" s="941">
        <v>0.50096922704143443</v>
      </c>
      <c r="M220" s="941">
        <v>4135</v>
      </c>
      <c r="N220" s="941">
        <v>3</v>
      </c>
      <c r="O220" s="941">
        <v>12417</v>
      </c>
      <c r="P220" s="932">
        <v>1.504361521686455</v>
      </c>
      <c r="Q220" s="942">
        <v>4139</v>
      </c>
    </row>
    <row r="221" spans="1:17" ht="14.4" customHeight="1" x14ac:dyDescent="0.3">
      <c r="A221" s="929" t="s">
        <v>9109</v>
      </c>
      <c r="B221" s="931" t="s">
        <v>9110</v>
      </c>
      <c r="C221" s="931" t="s">
        <v>7663</v>
      </c>
      <c r="D221" s="931" t="s">
        <v>9234</v>
      </c>
      <c r="E221" s="931" t="s">
        <v>9235</v>
      </c>
      <c r="F221" s="941">
        <v>3</v>
      </c>
      <c r="G221" s="941">
        <v>45147</v>
      </c>
      <c r="H221" s="941">
        <v>1</v>
      </c>
      <c r="I221" s="941">
        <v>15049</v>
      </c>
      <c r="J221" s="941">
        <v>2</v>
      </c>
      <c r="K221" s="941">
        <v>30130</v>
      </c>
      <c r="L221" s="941">
        <v>0.66737546237845258</v>
      </c>
      <c r="M221" s="941">
        <v>15065</v>
      </c>
      <c r="N221" s="941">
        <v>5</v>
      </c>
      <c r="O221" s="941">
        <v>75360</v>
      </c>
      <c r="P221" s="932">
        <v>1.6692139012558973</v>
      </c>
      <c r="Q221" s="942">
        <v>15072</v>
      </c>
    </row>
    <row r="222" spans="1:17" ht="14.4" customHeight="1" x14ac:dyDescent="0.3">
      <c r="A222" s="929" t="s">
        <v>9109</v>
      </c>
      <c r="B222" s="931" t="s">
        <v>9110</v>
      </c>
      <c r="C222" s="931" t="s">
        <v>7663</v>
      </c>
      <c r="D222" s="931" t="s">
        <v>9236</v>
      </c>
      <c r="E222" s="931" t="s">
        <v>9237</v>
      </c>
      <c r="F222" s="941">
        <v>14</v>
      </c>
      <c r="G222" s="941">
        <v>53410</v>
      </c>
      <c r="H222" s="941">
        <v>1</v>
      </c>
      <c r="I222" s="941">
        <v>3815</v>
      </c>
      <c r="J222" s="941">
        <v>7</v>
      </c>
      <c r="K222" s="941">
        <v>26747</v>
      </c>
      <c r="L222" s="941">
        <v>0.50078636959370904</v>
      </c>
      <c r="M222" s="941">
        <v>3821</v>
      </c>
      <c r="N222" s="941">
        <v>22</v>
      </c>
      <c r="O222" s="941">
        <v>84128</v>
      </c>
      <c r="P222" s="932">
        <v>1.5751357423703427</v>
      </c>
      <c r="Q222" s="942">
        <v>3824</v>
      </c>
    </row>
    <row r="223" spans="1:17" ht="14.4" customHeight="1" x14ac:dyDescent="0.3">
      <c r="A223" s="929" t="s">
        <v>9109</v>
      </c>
      <c r="B223" s="931" t="s">
        <v>9110</v>
      </c>
      <c r="C223" s="931" t="s">
        <v>7663</v>
      </c>
      <c r="D223" s="931" t="s">
        <v>9238</v>
      </c>
      <c r="E223" s="931" t="s">
        <v>9239</v>
      </c>
      <c r="F223" s="941">
        <v>4</v>
      </c>
      <c r="G223" s="941">
        <v>31340</v>
      </c>
      <c r="H223" s="941">
        <v>1</v>
      </c>
      <c r="I223" s="941">
        <v>7835</v>
      </c>
      <c r="J223" s="941"/>
      <c r="K223" s="941"/>
      <c r="L223" s="941"/>
      <c r="M223" s="941"/>
      <c r="N223" s="941">
        <v>9</v>
      </c>
      <c r="O223" s="941">
        <v>70677</v>
      </c>
      <c r="P223" s="932">
        <v>2.2551691129546905</v>
      </c>
      <c r="Q223" s="942">
        <v>7853</v>
      </c>
    </row>
    <row r="224" spans="1:17" ht="14.4" customHeight="1" x14ac:dyDescent="0.3">
      <c r="A224" s="929" t="s">
        <v>9109</v>
      </c>
      <c r="B224" s="931" t="s">
        <v>9110</v>
      </c>
      <c r="C224" s="931" t="s">
        <v>7663</v>
      </c>
      <c r="D224" s="931" t="s">
        <v>9240</v>
      </c>
      <c r="E224" s="931" t="s">
        <v>9241</v>
      </c>
      <c r="F224" s="941">
        <v>6</v>
      </c>
      <c r="G224" s="941">
        <v>7662</v>
      </c>
      <c r="H224" s="941">
        <v>1</v>
      </c>
      <c r="I224" s="941">
        <v>1277</v>
      </c>
      <c r="J224" s="941">
        <v>3</v>
      </c>
      <c r="K224" s="941">
        <v>3840</v>
      </c>
      <c r="L224" s="941">
        <v>0.50117462803445578</v>
      </c>
      <c r="M224" s="941">
        <v>1280</v>
      </c>
      <c r="N224" s="941">
        <v>1</v>
      </c>
      <c r="O224" s="941">
        <v>1281</v>
      </c>
      <c r="P224" s="932">
        <v>0.16718872357086922</v>
      </c>
      <c r="Q224" s="942">
        <v>1281</v>
      </c>
    </row>
    <row r="225" spans="1:17" ht="14.4" customHeight="1" x14ac:dyDescent="0.3">
      <c r="A225" s="929" t="s">
        <v>9109</v>
      </c>
      <c r="B225" s="931" t="s">
        <v>9110</v>
      </c>
      <c r="C225" s="931" t="s">
        <v>7663</v>
      </c>
      <c r="D225" s="931" t="s">
        <v>9242</v>
      </c>
      <c r="E225" s="931" t="s">
        <v>9243</v>
      </c>
      <c r="F225" s="941">
        <v>5</v>
      </c>
      <c r="G225" s="941">
        <v>5820</v>
      </c>
      <c r="H225" s="941">
        <v>1</v>
      </c>
      <c r="I225" s="941">
        <v>1164</v>
      </c>
      <c r="J225" s="941">
        <v>2</v>
      </c>
      <c r="K225" s="941">
        <v>2332</v>
      </c>
      <c r="L225" s="941">
        <v>0.40068728522336772</v>
      </c>
      <c r="M225" s="941">
        <v>1166</v>
      </c>
      <c r="N225" s="941">
        <v>1</v>
      </c>
      <c r="O225" s="941">
        <v>1167</v>
      </c>
      <c r="P225" s="932">
        <v>0.20051546391752578</v>
      </c>
      <c r="Q225" s="942">
        <v>1167</v>
      </c>
    </row>
    <row r="226" spans="1:17" ht="14.4" customHeight="1" x14ac:dyDescent="0.3">
      <c r="A226" s="929" t="s">
        <v>9109</v>
      </c>
      <c r="B226" s="931" t="s">
        <v>9110</v>
      </c>
      <c r="C226" s="931" t="s">
        <v>7663</v>
      </c>
      <c r="D226" s="931" t="s">
        <v>9244</v>
      </c>
      <c r="E226" s="931" t="s">
        <v>9245</v>
      </c>
      <c r="F226" s="941">
        <v>1</v>
      </c>
      <c r="G226" s="941">
        <v>5068</v>
      </c>
      <c r="H226" s="941">
        <v>1</v>
      </c>
      <c r="I226" s="941">
        <v>5068</v>
      </c>
      <c r="J226" s="941">
        <v>4</v>
      </c>
      <c r="K226" s="941">
        <v>20284</v>
      </c>
      <c r="L226" s="941">
        <v>4.0023677979479082</v>
      </c>
      <c r="M226" s="941">
        <v>5071</v>
      </c>
      <c r="N226" s="941">
        <v>1</v>
      </c>
      <c r="O226" s="941">
        <v>5076</v>
      </c>
      <c r="P226" s="932">
        <v>1.0015785319652724</v>
      </c>
      <c r="Q226" s="942">
        <v>5076</v>
      </c>
    </row>
    <row r="227" spans="1:17" ht="14.4" customHeight="1" x14ac:dyDescent="0.3">
      <c r="A227" s="929" t="s">
        <v>9109</v>
      </c>
      <c r="B227" s="931" t="s">
        <v>9110</v>
      </c>
      <c r="C227" s="931" t="s">
        <v>7663</v>
      </c>
      <c r="D227" s="931" t="s">
        <v>9246</v>
      </c>
      <c r="E227" s="931" t="s">
        <v>9247</v>
      </c>
      <c r="F227" s="941">
        <v>2</v>
      </c>
      <c r="G227" s="941">
        <v>15346</v>
      </c>
      <c r="H227" s="941">
        <v>1</v>
      </c>
      <c r="I227" s="941">
        <v>7673</v>
      </c>
      <c r="J227" s="941"/>
      <c r="K227" s="941"/>
      <c r="L227" s="941"/>
      <c r="M227" s="941"/>
      <c r="N227" s="941">
        <v>3</v>
      </c>
      <c r="O227" s="941">
        <v>23055</v>
      </c>
      <c r="P227" s="932">
        <v>1.5023458881793301</v>
      </c>
      <c r="Q227" s="942">
        <v>7685</v>
      </c>
    </row>
    <row r="228" spans="1:17" ht="14.4" customHeight="1" x14ac:dyDescent="0.3">
      <c r="A228" s="929" t="s">
        <v>9109</v>
      </c>
      <c r="B228" s="931" t="s">
        <v>9110</v>
      </c>
      <c r="C228" s="931" t="s">
        <v>7663</v>
      </c>
      <c r="D228" s="931" t="s">
        <v>9248</v>
      </c>
      <c r="E228" s="931" t="s">
        <v>9249</v>
      </c>
      <c r="F228" s="941"/>
      <c r="G228" s="941"/>
      <c r="H228" s="941"/>
      <c r="I228" s="941"/>
      <c r="J228" s="941"/>
      <c r="K228" s="941"/>
      <c r="L228" s="941"/>
      <c r="M228" s="941"/>
      <c r="N228" s="941">
        <v>1</v>
      </c>
      <c r="O228" s="941">
        <v>752</v>
      </c>
      <c r="P228" s="932"/>
      <c r="Q228" s="942">
        <v>752</v>
      </c>
    </row>
    <row r="229" spans="1:17" ht="14.4" customHeight="1" x14ac:dyDescent="0.3">
      <c r="A229" s="929" t="s">
        <v>9109</v>
      </c>
      <c r="B229" s="931" t="s">
        <v>9110</v>
      </c>
      <c r="C229" s="931" t="s">
        <v>7663</v>
      </c>
      <c r="D229" s="931" t="s">
        <v>9250</v>
      </c>
      <c r="E229" s="931" t="s">
        <v>9251</v>
      </c>
      <c r="F229" s="941">
        <v>2510</v>
      </c>
      <c r="G229" s="941">
        <v>434230</v>
      </c>
      <c r="H229" s="941">
        <v>1</v>
      </c>
      <c r="I229" s="941">
        <v>173</v>
      </c>
      <c r="J229" s="941">
        <v>2959</v>
      </c>
      <c r="K229" s="941">
        <v>513414</v>
      </c>
      <c r="L229" s="941">
        <v>1.1823549731709002</v>
      </c>
      <c r="M229" s="941">
        <v>173.50929368029739</v>
      </c>
      <c r="N229" s="941">
        <v>2929</v>
      </c>
      <c r="O229" s="941">
        <v>512575</v>
      </c>
      <c r="P229" s="932">
        <v>1.1804228174009166</v>
      </c>
      <c r="Q229" s="942">
        <v>175</v>
      </c>
    </row>
    <row r="230" spans="1:17" ht="14.4" customHeight="1" x14ac:dyDescent="0.3">
      <c r="A230" s="929" t="s">
        <v>9109</v>
      </c>
      <c r="B230" s="931" t="s">
        <v>9110</v>
      </c>
      <c r="C230" s="931" t="s">
        <v>7663</v>
      </c>
      <c r="D230" s="931" t="s">
        <v>9252</v>
      </c>
      <c r="E230" s="931" t="s">
        <v>9253</v>
      </c>
      <c r="F230" s="941">
        <v>32</v>
      </c>
      <c r="G230" s="941">
        <v>63872</v>
      </c>
      <c r="H230" s="941">
        <v>1</v>
      </c>
      <c r="I230" s="941">
        <v>1996</v>
      </c>
      <c r="J230" s="941">
        <v>42</v>
      </c>
      <c r="K230" s="941">
        <v>83919</v>
      </c>
      <c r="L230" s="941">
        <v>1.3138620991983967</v>
      </c>
      <c r="M230" s="941">
        <v>1998.0714285714287</v>
      </c>
      <c r="N230" s="941">
        <v>47</v>
      </c>
      <c r="O230" s="941">
        <v>94047</v>
      </c>
      <c r="P230" s="932">
        <v>1.4724292334669338</v>
      </c>
      <c r="Q230" s="942">
        <v>2001</v>
      </c>
    </row>
    <row r="231" spans="1:17" ht="14.4" customHeight="1" x14ac:dyDescent="0.3">
      <c r="A231" s="929" t="s">
        <v>9109</v>
      </c>
      <c r="B231" s="931" t="s">
        <v>9110</v>
      </c>
      <c r="C231" s="931" t="s">
        <v>7663</v>
      </c>
      <c r="D231" s="931" t="s">
        <v>9254</v>
      </c>
      <c r="E231" s="931" t="s">
        <v>9255</v>
      </c>
      <c r="F231" s="941">
        <v>1</v>
      </c>
      <c r="G231" s="941">
        <v>2692</v>
      </c>
      <c r="H231" s="941">
        <v>1</v>
      </c>
      <c r="I231" s="941">
        <v>2692</v>
      </c>
      <c r="J231" s="941">
        <v>3</v>
      </c>
      <c r="K231" s="941">
        <v>8079</v>
      </c>
      <c r="L231" s="941">
        <v>3.0011144130757801</v>
      </c>
      <c r="M231" s="941">
        <v>2693</v>
      </c>
      <c r="N231" s="941">
        <v>3</v>
      </c>
      <c r="O231" s="941">
        <v>8088</v>
      </c>
      <c r="P231" s="932">
        <v>3.0044576523031203</v>
      </c>
      <c r="Q231" s="942">
        <v>2696</v>
      </c>
    </row>
    <row r="232" spans="1:17" ht="14.4" customHeight="1" x14ac:dyDescent="0.3">
      <c r="A232" s="929" t="s">
        <v>9109</v>
      </c>
      <c r="B232" s="931" t="s">
        <v>9110</v>
      </c>
      <c r="C232" s="931" t="s">
        <v>7663</v>
      </c>
      <c r="D232" s="931" t="s">
        <v>9256</v>
      </c>
      <c r="E232" s="931" t="s">
        <v>9257</v>
      </c>
      <c r="F232" s="941"/>
      <c r="G232" s="941"/>
      <c r="H232" s="941"/>
      <c r="I232" s="941"/>
      <c r="J232" s="941">
        <v>1</v>
      </c>
      <c r="K232" s="941">
        <v>5186</v>
      </c>
      <c r="L232" s="941"/>
      <c r="M232" s="941">
        <v>5186</v>
      </c>
      <c r="N232" s="941">
        <v>1</v>
      </c>
      <c r="O232" s="941">
        <v>5188</v>
      </c>
      <c r="P232" s="932"/>
      <c r="Q232" s="942">
        <v>5188</v>
      </c>
    </row>
    <row r="233" spans="1:17" ht="14.4" customHeight="1" x14ac:dyDescent="0.3">
      <c r="A233" s="929" t="s">
        <v>9109</v>
      </c>
      <c r="B233" s="931" t="s">
        <v>9110</v>
      </c>
      <c r="C233" s="931" t="s">
        <v>7663</v>
      </c>
      <c r="D233" s="931" t="s">
        <v>9258</v>
      </c>
      <c r="E233" s="931" t="s">
        <v>9259</v>
      </c>
      <c r="F233" s="941">
        <v>5</v>
      </c>
      <c r="G233" s="941">
        <v>10380</v>
      </c>
      <c r="H233" s="941">
        <v>1</v>
      </c>
      <c r="I233" s="941">
        <v>2076</v>
      </c>
      <c r="J233" s="941"/>
      <c r="K233" s="941"/>
      <c r="L233" s="941"/>
      <c r="M233" s="941"/>
      <c r="N233" s="941">
        <v>4</v>
      </c>
      <c r="O233" s="941">
        <v>8328</v>
      </c>
      <c r="P233" s="932">
        <v>0.80231213872832374</v>
      </c>
      <c r="Q233" s="942">
        <v>2082</v>
      </c>
    </row>
    <row r="234" spans="1:17" ht="14.4" customHeight="1" x14ac:dyDescent="0.3">
      <c r="A234" s="929" t="s">
        <v>9109</v>
      </c>
      <c r="B234" s="931" t="s">
        <v>9110</v>
      </c>
      <c r="C234" s="931" t="s">
        <v>7663</v>
      </c>
      <c r="D234" s="931" t="s">
        <v>9260</v>
      </c>
      <c r="E234" s="931" t="s">
        <v>9261</v>
      </c>
      <c r="F234" s="941"/>
      <c r="G234" s="941"/>
      <c r="H234" s="941"/>
      <c r="I234" s="941"/>
      <c r="J234" s="941"/>
      <c r="K234" s="941"/>
      <c r="L234" s="941"/>
      <c r="M234" s="941"/>
      <c r="N234" s="941">
        <v>1</v>
      </c>
      <c r="O234" s="941">
        <v>151</v>
      </c>
      <c r="P234" s="932"/>
      <c r="Q234" s="942">
        <v>151</v>
      </c>
    </row>
    <row r="235" spans="1:17" ht="14.4" customHeight="1" x14ac:dyDescent="0.3">
      <c r="A235" s="929" t="s">
        <v>9109</v>
      </c>
      <c r="B235" s="931" t="s">
        <v>9110</v>
      </c>
      <c r="C235" s="931" t="s">
        <v>7663</v>
      </c>
      <c r="D235" s="931" t="s">
        <v>9262</v>
      </c>
      <c r="E235" s="931" t="s">
        <v>9263</v>
      </c>
      <c r="F235" s="941"/>
      <c r="G235" s="941"/>
      <c r="H235" s="941"/>
      <c r="I235" s="941"/>
      <c r="J235" s="941">
        <v>1</v>
      </c>
      <c r="K235" s="941">
        <v>193</v>
      </c>
      <c r="L235" s="941"/>
      <c r="M235" s="941">
        <v>193</v>
      </c>
      <c r="N235" s="941">
        <v>3</v>
      </c>
      <c r="O235" s="941">
        <v>585</v>
      </c>
      <c r="P235" s="932"/>
      <c r="Q235" s="942">
        <v>195</v>
      </c>
    </row>
    <row r="236" spans="1:17" ht="14.4" customHeight="1" x14ac:dyDescent="0.3">
      <c r="A236" s="929" t="s">
        <v>9109</v>
      </c>
      <c r="B236" s="931" t="s">
        <v>9110</v>
      </c>
      <c r="C236" s="931" t="s">
        <v>7663</v>
      </c>
      <c r="D236" s="931" t="s">
        <v>9264</v>
      </c>
      <c r="E236" s="931" t="s">
        <v>9265</v>
      </c>
      <c r="F236" s="941">
        <v>1</v>
      </c>
      <c r="G236" s="941">
        <v>198</v>
      </c>
      <c r="H236" s="941">
        <v>1</v>
      </c>
      <c r="I236" s="941">
        <v>198</v>
      </c>
      <c r="J236" s="941">
        <v>20</v>
      </c>
      <c r="K236" s="941">
        <v>3960</v>
      </c>
      <c r="L236" s="941">
        <v>20</v>
      </c>
      <c r="M236" s="941">
        <v>198</v>
      </c>
      <c r="N236" s="941">
        <v>1</v>
      </c>
      <c r="O236" s="941">
        <v>200</v>
      </c>
      <c r="P236" s="932">
        <v>1.0101010101010102</v>
      </c>
      <c r="Q236" s="942">
        <v>200</v>
      </c>
    </row>
    <row r="237" spans="1:17" ht="14.4" customHeight="1" x14ac:dyDescent="0.3">
      <c r="A237" s="929" t="s">
        <v>9109</v>
      </c>
      <c r="B237" s="931" t="s">
        <v>9110</v>
      </c>
      <c r="C237" s="931" t="s">
        <v>7663</v>
      </c>
      <c r="D237" s="931" t="s">
        <v>9266</v>
      </c>
      <c r="E237" s="931" t="s">
        <v>9267</v>
      </c>
      <c r="F237" s="941">
        <v>4</v>
      </c>
      <c r="G237" s="941">
        <v>1660</v>
      </c>
      <c r="H237" s="941">
        <v>1</v>
      </c>
      <c r="I237" s="941">
        <v>415</v>
      </c>
      <c r="J237" s="941">
        <v>3</v>
      </c>
      <c r="K237" s="941">
        <v>1249</v>
      </c>
      <c r="L237" s="941">
        <v>0.75240963855421683</v>
      </c>
      <c r="M237" s="941">
        <v>416.33333333333331</v>
      </c>
      <c r="N237" s="941">
        <v>1</v>
      </c>
      <c r="O237" s="941">
        <v>418</v>
      </c>
      <c r="P237" s="932">
        <v>0.25180722891566265</v>
      </c>
      <c r="Q237" s="942">
        <v>418</v>
      </c>
    </row>
    <row r="238" spans="1:17" ht="14.4" customHeight="1" x14ac:dyDescent="0.3">
      <c r="A238" s="929" t="s">
        <v>9109</v>
      </c>
      <c r="B238" s="931" t="s">
        <v>9110</v>
      </c>
      <c r="C238" s="931" t="s">
        <v>7663</v>
      </c>
      <c r="D238" s="931" t="s">
        <v>9268</v>
      </c>
      <c r="E238" s="931" t="s">
        <v>9269</v>
      </c>
      <c r="F238" s="941">
        <v>2</v>
      </c>
      <c r="G238" s="941">
        <v>316</v>
      </c>
      <c r="H238" s="941">
        <v>1</v>
      </c>
      <c r="I238" s="941">
        <v>158</v>
      </c>
      <c r="J238" s="941">
        <v>4</v>
      </c>
      <c r="K238" s="941">
        <v>635</v>
      </c>
      <c r="L238" s="941">
        <v>2.009493670886076</v>
      </c>
      <c r="M238" s="941">
        <v>158.75</v>
      </c>
      <c r="N238" s="941">
        <v>3</v>
      </c>
      <c r="O238" s="941">
        <v>477</v>
      </c>
      <c r="P238" s="932">
        <v>1.509493670886076</v>
      </c>
      <c r="Q238" s="942">
        <v>159</v>
      </c>
    </row>
    <row r="239" spans="1:17" ht="14.4" customHeight="1" x14ac:dyDescent="0.3">
      <c r="A239" s="929" t="s">
        <v>9109</v>
      </c>
      <c r="B239" s="931" t="s">
        <v>9110</v>
      </c>
      <c r="C239" s="931" t="s">
        <v>7663</v>
      </c>
      <c r="D239" s="931" t="s">
        <v>9270</v>
      </c>
      <c r="E239" s="931" t="s">
        <v>9271</v>
      </c>
      <c r="F239" s="941">
        <v>1</v>
      </c>
      <c r="G239" s="941">
        <v>425</v>
      </c>
      <c r="H239" s="941">
        <v>1</v>
      </c>
      <c r="I239" s="941">
        <v>425</v>
      </c>
      <c r="J239" s="941"/>
      <c r="K239" s="941"/>
      <c r="L239" s="941"/>
      <c r="M239" s="941"/>
      <c r="N239" s="941"/>
      <c r="O239" s="941"/>
      <c r="P239" s="932"/>
      <c r="Q239" s="942"/>
    </row>
    <row r="240" spans="1:17" ht="14.4" customHeight="1" x14ac:dyDescent="0.3">
      <c r="A240" s="929" t="s">
        <v>9109</v>
      </c>
      <c r="B240" s="931" t="s">
        <v>9110</v>
      </c>
      <c r="C240" s="931" t="s">
        <v>7663</v>
      </c>
      <c r="D240" s="931" t="s">
        <v>9272</v>
      </c>
      <c r="E240" s="931" t="s">
        <v>9273</v>
      </c>
      <c r="F240" s="941">
        <v>36</v>
      </c>
      <c r="G240" s="941">
        <v>76248</v>
      </c>
      <c r="H240" s="941">
        <v>1</v>
      </c>
      <c r="I240" s="941">
        <v>2118</v>
      </c>
      <c r="J240" s="941">
        <v>64</v>
      </c>
      <c r="K240" s="941">
        <v>135696</v>
      </c>
      <c r="L240" s="941">
        <v>1.7796663519043123</v>
      </c>
      <c r="M240" s="941">
        <v>2120.25</v>
      </c>
      <c r="N240" s="941">
        <v>72</v>
      </c>
      <c r="O240" s="941">
        <v>152856</v>
      </c>
      <c r="P240" s="932">
        <v>2.0047214353163363</v>
      </c>
      <c r="Q240" s="942">
        <v>2123</v>
      </c>
    </row>
    <row r="241" spans="1:17" ht="14.4" customHeight="1" x14ac:dyDescent="0.3">
      <c r="A241" s="929" t="s">
        <v>9109</v>
      </c>
      <c r="B241" s="931" t="s">
        <v>9110</v>
      </c>
      <c r="C241" s="931" t="s">
        <v>7663</v>
      </c>
      <c r="D241" s="931" t="s">
        <v>9274</v>
      </c>
      <c r="E241" s="931" t="s">
        <v>9237</v>
      </c>
      <c r="F241" s="941">
        <v>16</v>
      </c>
      <c r="G241" s="941">
        <v>29824</v>
      </c>
      <c r="H241" s="941">
        <v>1</v>
      </c>
      <c r="I241" s="941">
        <v>1864</v>
      </c>
      <c r="J241" s="941">
        <v>9</v>
      </c>
      <c r="K241" s="941">
        <v>16800</v>
      </c>
      <c r="L241" s="941">
        <v>0.56330472103004292</v>
      </c>
      <c r="M241" s="941">
        <v>1866.6666666666667</v>
      </c>
      <c r="N241" s="941">
        <v>28</v>
      </c>
      <c r="O241" s="941">
        <v>52332</v>
      </c>
      <c r="P241" s="932">
        <v>1.7546942060085837</v>
      </c>
      <c r="Q241" s="942">
        <v>1869</v>
      </c>
    </row>
    <row r="242" spans="1:17" ht="14.4" customHeight="1" x14ac:dyDescent="0.3">
      <c r="A242" s="929" t="s">
        <v>9109</v>
      </c>
      <c r="B242" s="931" t="s">
        <v>9110</v>
      </c>
      <c r="C242" s="931" t="s">
        <v>7663</v>
      </c>
      <c r="D242" s="931" t="s">
        <v>9275</v>
      </c>
      <c r="E242" s="931" t="s">
        <v>9276</v>
      </c>
      <c r="F242" s="941">
        <v>13</v>
      </c>
      <c r="G242" s="941">
        <v>108992</v>
      </c>
      <c r="H242" s="941">
        <v>1</v>
      </c>
      <c r="I242" s="941">
        <v>8384</v>
      </c>
      <c r="J242" s="941">
        <v>7</v>
      </c>
      <c r="K242" s="941">
        <v>58754</v>
      </c>
      <c r="L242" s="941">
        <v>0.53906708749265997</v>
      </c>
      <c r="M242" s="941">
        <v>8393.4285714285706</v>
      </c>
      <c r="N242" s="941">
        <v>22</v>
      </c>
      <c r="O242" s="941">
        <v>184778</v>
      </c>
      <c r="P242" s="932">
        <v>1.6953354374633001</v>
      </c>
      <c r="Q242" s="942">
        <v>8399</v>
      </c>
    </row>
    <row r="243" spans="1:17" ht="14.4" customHeight="1" x14ac:dyDescent="0.3">
      <c r="A243" s="929" t="s">
        <v>9109</v>
      </c>
      <c r="B243" s="931" t="s">
        <v>9110</v>
      </c>
      <c r="C243" s="931" t="s">
        <v>7663</v>
      </c>
      <c r="D243" s="931" t="s">
        <v>9277</v>
      </c>
      <c r="E243" s="931" t="s">
        <v>9278</v>
      </c>
      <c r="F243" s="941"/>
      <c r="G243" s="941"/>
      <c r="H243" s="941"/>
      <c r="I243" s="941"/>
      <c r="J243" s="941">
        <v>1</v>
      </c>
      <c r="K243" s="941">
        <v>153</v>
      </c>
      <c r="L243" s="941"/>
      <c r="M243" s="941">
        <v>153</v>
      </c>
      <c r="N243" s="941"/>
      <c r="O243" s="941"/>
      <c r="P243" s="932"/>
      <c r="Q243" s="942"/>
    </row>
    <row r="244" spans="1:17" ht="14.4" customHeight="1" x14ac:dyDescent="0.3">
      <c r="A244" s="929" t="s">
        <v>9109</v>
      </c>
      <c r="B244" s="931" t="s">
        <v>9110</v>
      </c>
      <c r="C244" s="931" t="s">
        <v>7663</v>
      </c>
      <c r="D244" s="931" t="s">
        <v>9279</v>
      </c>
      <c r="E244" s="931" t="s">
        <v>9280</v>
      </c>
      <c r="F244" s="941"/>
      <c r="G244" s="941"/>
      <c r="H244" s="941"/>
      <c r="I244" s="941"/>
      <c r="J244" s="941">
        <v>1</v>
      </c>
      <c r="K244" s="941">
        <v>2001</v>
      </c>
      <c r="L244" s="941"/>
      <c r="M244" s="941">
        <v>2001</v>
      </c>
      <c r="N244" s="941"/>
      <c r="O244" s="941"/>
      <c r="P244" s="932"/>
      <c r="Q244" s="942"/>
    </row>
    <row r="245" spans="1:17" ht="14.4" customHeight="1" x14ac:dyDescent="0.3">
      <c r="A245" s="929" t="s">
        <v>9109</v>
      </c>
      <c r="B245" s="931" t="s">
        <v>9110</v>
      </c>
      <c r="C245" s="931" t="s">
        <v>7663</v>
      </c>
      <c r="D245" s="931" t="s">
        <v>9281</v>
      </c>
      <c r="E245" s="931" t="s">
        <v>9282</v>
      </c>
      <c r="F245" s="941"/>
      <c r="G245" s="941"/>
      <c r="H245" s="941"/>
      <c r="I245" s="941"/>
      <c r="J245" s="941"/>
      <c r="K245" s="941"/>
      <c r="L245" s="941"/>
      <c r="M245" s="941"/>
      <c r="N245" s="941">
        <v>1</v>
      </c>
      <c r="O245" s="941">
        <v>563</v>
      </c>
      <c r="P245" s="932"/>
      <c r="Q245" s="942">
        <v>563</v>
      </c>
    </row>
    <row r="246" spans="1:17" ht="14.4" customHeight="1" x14ac:dyDescent="0.3">
      <c r="A246" s="929" t="s">
        <v>9109</v>
      </c>
      <c r="B246" s="931" t="s">
        <v>9110</v>
      </c>
      <c r="C246" s="931" t="s">
        <v>7663</v>
      </c>
      <c r="D246" s="931" t="s">
        <v>9283</v>
      </c>
      <c r="E246" s="931" t="s">
        <v>9284</v>
      </c>
      <c r="F246" s="941"/>
      <c r="G246" s="941"/>
      <c r="H246" s="941"/>
      <c r="I246" s="941"/>
      <c r="J246" s="941"/>
      <c r="K246" s="941"/>
      <c r="L246" s="941"/>
      <c r="M246" s="941"/>
      <c r="N246" s="941">
        <v>2</v>
      </c>
      <c r="O246" s="941">
        <v>688</v>
      </c>
      <c r="P246" s="932"/>
      <c r="Q246" s="942">
        <v>344</v>
      </c>
    </row>
    <row r="247" spans="1:17" ht="14.4" customHeight="1" x14ac:dyDescent="0.3">
      <c r="A247" s="929" t="s">
        <v>9285</v>
      </c>
      <c r="B247" s="931" t="s">
        <v>9286</v>
      </c>
      <c r="C247" s="931" t="s">
        <v>7663</v>
      </c>
      <c r="D247" s="931" t="s">
        <v>9287</v>
      </c>
      <c r="E247" s="931" t="s">
        <v>9288</v>
      </c>
      <c r="F247" s="941">
        <v>858</v>
      </c>
      <c r="G247" s="941">
        <v>174174</v>
      </c>
      <c r="H247" s="941">
        <v>1</v>
      </c>
      <c r="I247" s="941">
        <v>203</v>
      </c>
      <c r="J247" s="941">
        <v>809</v>
      </c>
      <c r="K247" s="941">
        <v>165407</v>
      </c>
      <c r="L247" s="941">
        <v>0.9496652772514842</v>
      </c>
      <c r="M247" s="941">
        <v>204.45859085290482</v>
      </c>
      <c r="N247" s="941">
        <v>1027</v>
      </c>
      <c r="O247" s="941">
        <v>211562</v>
      </c>
      <c r="P247" s="932">
        <v>1.2146589043140767</v>
      </c>
      <c r="Q247" s="942">
        <v>206</v>
      </c>
    </row>
    <row r="248" spans="1:17" ht="14.4" customHeight="1" x14ac:dyDescent="0.3">
      <c r="A248" s="929" t="s">
        <v>9285</v>
      </c>
      <c r="B248" s="931" t="s">
        <v>9286</v>
      </c>
      <c r="C248" s="931" t="s">
        <v>7663</v>
      </c>
      <c r="D248" s="931" t="s">
        <v>9289</v>
      </c>
      <c r="E248" s="931" t="s">
        <v>9288</v>
      </c>
      <c r="F248" s="941"/>
      <c r="G248" s="941"/>
      <c r="H248" s="941"/>
      <c r="I248" s="941"/>
      <c r="J248" s="941">
        <v>3</v>
      </c>
      <c r="K248" s="941">
        <v>255</v>
      </c>
      <c r="L248" s="941"/>
      <c r="M248" s="941">
        <v>85</v>
      </c>
      <c r="N248" s="941">
        <v>4</v>
      </c>
      <c r="O248" s="941">
        <v>340</v>
      </c>
      <c r="P248" s="932"/>
      <c r="Q248" s="942">
        <v>85</v>
      </c>
    </row>
    <row r="249" spans="1:17" ht="14.4" customHeight="1" x14ac:dyDescent="0.3">
      <c r="A249" s="929" t="s">
        <v>9285</v>
      </c>
      <c r="B249" s="931" t="s">
        <v>9286</v>
      </c>
      <c r="C249" s="931" t="s">
        <v>7663</v>
      </c>
      <c r="D249" s="931" t="s">
        <v>9290</v>
      </c>
      <c r="E249" s="931" t="s">
        <v>9291</v>
      </c>
      <c r="F249" s="941">
        <v>861</v>
      </c>
      <c r="G249" s="941">
        <v>251412</v>
      </c>
      <c r="H249" s="941">
        <v>1</v>
      </c>
      <c r="I249" s="941">
        <v>292</v>
      </c>
      <c r="J249" s="941">
        <v>734</v>
      </c>
      <c r="K249" s="941">
        <v>215422</v>
      </c>
      <c r="L249" s="941">
        <v>0.85684851956151653</v>
      </c>
      <c r="M249" s="941">
        <v>293.49046321525884</v>
      </c>
      <c r="N249" s="941">
        <v>887</v>
      </c>
      <c r="O249" s="941">
        <v>261665</v>
      </c>
      <c r="P249" s="932">
        <v>1.0407816651552033</v>
      </c>
      <c r="Q249" s="942">
        <v>295</v>
      </c>
    </row>
    <row r="250" spans="1:17" ht="14.4" customHeight="1" x14ac:dyDescent="0.3">
      <c r="A250" s="929" t="s">
        <v>9285</v>
      </c>
      <c r="B250" s="931" t="s">
        <v>9286</v>
      </c>
      <c r="C250" s="931" t="s">
        <v>7663</v>
      </c>
      <c r="D250" s="931" t="s">
        <v>9292</v>
      </c>
      <c r="E250" s="931" t="s">
        <v>9293</v>
      </c>
      <c r="F250" s="941">
        <v>6</v>
      </c>
      <c r="G250" s="941">
        <v>558</v>
      </c>
      <c r="H250" s="941">
        <v>1</v>
      </c>
      <c r="I250" s="941">
        <v>93</v>
      </c>
      <c r="J250" s="941">
        <v>3</v>
      </c>
      <c r="K250" s="941">
        <v>279</v>
      </c>
      <c r="L250" s="941">
        <v>0.5</v>
      </c>
      <c r="M250" s="941">
        <v>93</v>
      </c>
      <c r="N250" s="941">
        <v>9</v>
      </c>
      <c r="O250" s="941">
        <v>855</v>
      </c>
      <c r="P250" s="932">
        <v>1.532258064516129</v>
      </c>
      <c r="Q250" s="942">
        <v>95</v>
      </c>
    </row>
    <row r="251" spans="1:17" ht="14.4" customHeight="1" x14ac:dyDescent="0.3">
      <c r="A251" s="929" t="s">
        <v>9285</v>
      </c>
      <c r="B251" s="931" t="s">
        <v>9286</v>
      </c>
      <c r="C251" s="931" t="s">
        <v>7663</v>
      </c>
      <c r="D251" s="931" t="s">
        <v>9294</v>
      </c>
      <c r="E251" s="931" t="s">
        <v>9295</v>
      </c>
      <c r="F251" s="941">
        <v>627</v>
      </c>
      <c r="G251" s="941">
        <v>84018</v>
      </c>
      <c r="H251" s="941">
        <v>1</v>
      </c>
      <c r="I251" s="941">
        <v>134</v>
      </c>
      <c r="J251" s="941">
        <v>683</v>
      </c>
      <c r="K251" s="941">
        <v>92013</v>
      </c>
      <c r="L251" s="941">
        <v>1.0951581803899164</v>
      </c>
      <c r="M251" s="941">
        <v>134.71888726207905</v>
      </c>
      <c r="N251" s="941">
        <v>758</v>
      </c>
      <c r="O251" s="941">
        <v>102330</v>
      </c>
      <c r="P251" s="932">
        <v>1.2179532957223451</v>
      </c>
      <c r="Q251" s="942">
        <v>135</v>
      </c>
    </row>
    <row r="252" spans="1:17" ht="14.4" customHeight="1" x14ac:dyDescent="0.3">
      <c r="A252" s="929" t="s">
        <v>9285</v>
      </c>
      <c r="B252" s="931" t="s">
        <v>9286</v>
      </c>
      <c r="C252" s="931" t="s">
        <v>7663</v>
      </c>
      <c r="D252" s="931" t="s">
        <v>9296</v>
      </c>
      <c r="E252" s="931" t="s">
        <v>9295</v>
      </c>
      <c r="F252" s="941">
        <v>1</v>
      </c>
      <c r="G252" s="941">
        <v>175</v>
      </c>
      <c r="H252" s="941">
        <v>1</v>
      </c>
      <c r="I252" s="941">
        <v>175</v>
      </c>
      <c r="J252" s="941">
        <v>1</v>
      </c>
      <c r="K252" s="941">
        <v>177</v>
      </c>
      <c r="L252" s="941">
        <v>1.0114285714285713</v>
      </c>
      <c r="M252" s="941">
        <v>177</v>
      </c>
      <c r="N252" s="941">
        <v>2</v>
      </c>
      <c r="O252" s="941">
        <v>356</v>
      </c>
      <c r="P252" s="932">
        <v>2.0342857142857143</v>
      </c>
      <c r="Q252" s="942">
        <v>178</v>
      </c>
    </row>
    <row r="253" spans="1:17" ht="14.4" customHeight="1" x14ac:dyDescent="0.3">
      <c r="A253" s="929" t="s">
        <v>9285</v>
      </c>
      <c r="B253" s="931" t="s">
        <v>9286</v>
      </c>
      <c r="C253" s="931" t="s">
        <v>7663</v>
      </c>
      <c r="D253" s="931" t="s">
        <v>9297</v>
      </c>
      <c r="E253" s="931" t="s">
        <v>9298</v>
      </c>
      <c r="F253" s="941">
        <v>1</v>
      </c>
      <c r="G253" s="941">
        <v>612</v>
      </c>
      <c r="H253" s="941">
        <v>1</v>
      </c>
      <c r="I253" s="941">
        <v>612</v>
      </c>
      <c r="J253" s="941">
        <v>2</v>
      </c>
      <c r="K253" s="941">
        <v>1236</v>
      </c>
      <c r="L253" s="941">
        <v>2.0196078431372548</v>
      </c>
      <c r="M253" s="941">
        <v>618</v>
      </c>
      <c r="N253" s="941">
        <v>1</v>
      </c>
      <c r="O253" s="941">
        <v>620</v>
      </c>
      <c r="P253" s="932">
        <v>1.0130718954248366</v>
      </c>
      <c r="Q253" s="942">
        <v>620</v>
      </c>
    </row>
    <row r="254" spans="1:17" ht="14.4" customHeight="1" x14ac:dyDescent="0.3">
      <c r="A254" s="929" t="s">
        <v>9285</v>
      </c>
      <c r="B254" s="931" t="s">
        <v>9286</v>
      </c>
      <c r="C254" s="931" t="s">
        <v>7663</v>
      </c>
      <c r="D254" s="931" t="s">
        <v>9299</v>
      </c>
      <c r="E254" s="931" t="s">
        <v>9300</v>
      </c>
      <c r="F254" s="941">
        <v>20</v>
      </c>
      <c r="G254" s="941">
        <v>3180</v>
      </c>
      <c r="H254" s="941">
        <v>1</v>
      </c>
      <c r="I254" s="941">
        <v>159</v>
      </c>
      <c r="J254" s="941">
        <v>24</v>
      </c>
      <c r="K254" s="941">
        <v>3834</v>
      </c>
      <c r="L254" s="941">
        <v>1.2056603773584906</v>
      </c>
      <c r="M254" s="941">
        <v>159.75</v>
      </c>
      <c r="N254" s="941">
        <v>26</v>
      </c>
      <c r="O254" s="941">
        <v>4186</v>
      </c>
      <c r="P254" s="932">
        <v>1.3163522012578617</v>
      </c>
      <c r="Q254" s="942">
        <v>161</v>
      </c>
    </row>
    <row r="255" spans="1:17" ht="14.4" customHeight="1" x14ac:dyDescent="0.3">
      <c r="A255" s="929" t="s">
        <v>9285</v>
      </c>
      <c r="B255" s="931" t="s">
        <v>9286</v>
      </c>
      <c r="C255" s="931" t="s">
        <v>7663</v>
      </c>
      <c r="D255" s="931" t="s">
        <v>9301</v>
      </c>
      <c r="E255" s="931" t="s">
        <v>9302</v>
      </c>
      <c r="F255" s="941">
        <v>14</v>
      </c>
      <c r="G255" s="941">
        <v>5348</v>
      </c>
      <c r="H255" s="941">
        <v>1</v>
      </c>
      <c r="I255" s="941">
        <v>382</v>
      </c>
      <c r="J255" s="941">
        <v>29</v>
      </c>
      <c r="K255" s="941">
        <v>10334</v>
      </c>
      <c r="L255" s="941">
        <v>1.9323111443530292</v>
      </c>
      <c r="M255" s="941">
        <v>356.34482758620692</v>
      </c>
      <c r="N255" s="941">
        <v>22</v>
      </c>
      <c r="O255" s="941">
        <v>8426</v>
      </c>
      <c r="P255" s="932">
        <v>1.5755422587883321</v>
      </c>
      <c r="Q255" s="942">
        <v>383</v>
      </c>
    </row>
    <row r="256" spans="1:17" ht="14.4" customHeight="1" x14ac:dyDescent="0.3">
      <c r="A256" s="929" t="s">
        <v>9285</v>
      </c>
      <c r="B256" s="931" t="s">
        <v>9286</v>
      </c>
      <c r="C256" s="931" t="s">
        <v>7663</v>
      </c>
      <c r="D256" s="931" t="s">
        <v>9303</v>
      </c>
      <c r="E256" s="931" t="s">
        <v>9304</v>
      </c>
      <c r="F256" s="941">
        <v>134</v>
      </c>
      <c r="G256" s="941">
        <v>35108</v>
      </c>
      <c r="H256" s="941">
        <v>1</v>
      </c>
      <c r="I256" s="941">
        <v>262</v>
      </c>
      <c r="J256" s="941">
        <v>131</v>
      </c>
      <c r="K256" s="941">
        <v>34598</v>
      </c>
      <c r="L256" s="941">
        <v>0.98547339637689413</v>
      </c>
      <c r="M256" s="941">
        <v>264.10687022900765</v>
      </c>
      <c r="N256" s="941">
        <v>95</v>
      </c>
      <c r="O256" s="941">
        <v>25270</v>
      </c>
      <c r="P256" s="932">
        <v>0.71977896775663663</v>
      </c>
      <c r="Q256" s="942">
        <v>266</v>
      </c>
    </row>
    <row r="257" spans="1:17" ht="14.4" customHeight="1" x14ac:dyDescent="0.3">
      <c r="A257" s="929" t="s">
        <v>9285</v>
      </c>
      <c r="B257" s="931" t="s">
        <v>9286</v>
      </c>
      <c r="C257" s="931" t="s">
        <v>7663</v>
      </c>
      <c r="D257" s="931" t="s">
        <v>9305</v>
      </c>
      <c r="E257" s="931" t="s">
        <v>9306</v>
      </c>
      <c r="F257" s="941">
        <v>160</v>
      </c>
      <c r="G257" s="941">
        <v>22560</v>
      </c>
      <c r="H257" s="941">
        <v>1</v>
      </c>
      <c r="I257" s="941">
        <v>141</v>
      </c>
      <c r="J257" s="941">
        <v>166</v>
      </c>
      <c r="K257" s="941">
        <v>23406</v>
      </c>
      <c r="L257" s="941">
        <v>1.0375000000000001</v>
      </c>
      <c r="M257" s="941">
        <v>141</v>
      </c>
      <c r="N257" s="941">
        <v>207</v>
      </c>
      <c r="O257" s="941">
        <v>29187</v>
      </c>
      <c r="P257" s="932">
        <v>1.29375</v>
      </c>
      <c r="Q257" s="942">
        <v>141</v>
      </c>
    </row>
    <row r="258" spans="1:17" ht="14.4" customHeight="1" x14ac:dyDescent="0.3">
      <c r="A258" s="929" t="s">
        <v>9285</v>
      </c>
      <c r="B258" s="931" t="s">
        <v>9286</v>
      </c>
      <c r="C258" s="931" t="s">
        <v>7663</v>
      </c>
      <c r="D258" s="931" t="s">
        <v>9307</v>
      </c>
      <c r="E258" s="931" t="s">
        <v>9306</v>
      </c>
      <c r="F258" s="941">
        <v>627</v>
      </c>
      <c r="G258" s="941">
        <v>48906</v>
      </c>
      <c r="H258" s="941">
        <v>1</v>
      </c>
      <c r="I258" s="941">
        <v>78</v>
      </c>
      <c r="J258" s="941">
        <v>683</v>
      </c>
      <c r="K258" s="941">
        <v>53274</v>
      </c>
      <c r="L258" s="941">
        <v>1.0893141945773526</v>
      </c>
      <c r="M258" s="941">
        <v>78</v>
      </c>
      <c r="N258" s="941">
        <v>758</v>
      </c>
      <c r="O258" s="941">
        <v>59124</v>
      </c>
      <c r="P258" s="932">
        <v>1.2089314194577352</v>
      </c>
      <c r="Q258" s="942">
        <v>78</v>
      </c>
    </row>
    <row r="259" spans="1:17" ht="14.4" customHeight="1" x14ac:dyDescent="0.3">
      <c r="A259" s="929" t="s">
        <v>9285</v>
      </c>
      <c r="B259" s="931" t="s">
        <v>9286</v>
      </c>
      <c r="C259" s="931" t="s">
        <v>7663</v>
      </c>
      <c r="D259" s="931" t="s">
        <v>9308</v>
      </c>
      <c r="E259" s="931" t="s">
        <v>9309</v>
      </c>
      <c r="F259" s="941">
        <v>160</v>
      </c>
      <c r="G259" s="941">
        <v>48480</v>
      </c>
      <c r="H259" s="941">
        <v>1</v>
      </c>
      <c r="I259" s="941">
        <v>303</v>
      </c>
      <c r="J259" s="941">
        <v>165</v>
      </c>
      <c r="K259" s="941">
        <v>50373</v>
      </c>
      <c r="L259" s="941">
        <v>1.0390470297029704</v>
      </c>
      <c r="M259" s="941">
        <v>305.29090909090911</v>
      </c>
      <c r="N259" s="941">
        <v>207</v>
      </c>
      <c r="O259" s="941">
        <v>63549</v>
      </c>
      <c r="P259" s="932">
        <v>1.3108292079207922</v>
      </c>
      <c r="Q259" s="942">
        <v>307</v>
      </c>
    </row>
    <row r="260" spans="1:17" ht="14.4" customHeight="1" x14ac:dyDescent="0.3">
      <c r="A260" s="929" t="s">
        <v>9285</v>
      </c>
      <c r="B260" s="931" t="s">
        <v>9286</v>
      </c>
      <c r="C260" s="931" t="s">
        <v>7663</v>
      </c>
      <c r="D260" s="931" t="s">
        <v>9310</v>
      </c>
      <c r="E260" s="931" t="s">
        <v>9311</v>
      </c>
      <c r="F260" s="941">
        <v>25</v>
      </c>
      <c r="G260" s="941">
        <v>12150</v>
      </c>
      <c r="H260" s="941">
        <v>1</v>
      </c>
      <c r="I260" s="941">
        <v>486</v>
      </c>
      <c r="J260" s="941">
        <v>40</v>
      </c>
      <c r="K260" s="941">
        <v>19469</v>
      </c>
      <c r="L260" s="941">
        <v>1.6023868312757201</v>
      </c>
      <c r="M260" s="941">
        <v>486.72500000000002</v>
      </c>
      <c r="N260" s="941">
        <v>92</v>
      </c>
      <c r="O260" s="941">
        <v>44804</v>
      </c>
      <c r="P260" s="932">
        <v>3.6875720164609054</v>
      </c>
      <c r="Q260" s="942">
        <v>487</v>
      </c>
    </row>
    <row r="261" spans="1:17" ht="14.4" customHeight="1" x14ac:dyDescent="0.3">
      <c r="A261" s="929" t="s">
        <v>9285</v>
      </c>
      <c r="B261" s="931" t="s">
        <v>9286</v>
      </c>
      <c r="C261" s="931" t="s">
        <v>7663</v>
      </c>
      <c r="D261" s="931" t="s">
        <v>9312</v>
      </c>
      <c r="E261" s="931" t="s">
        <v>9313</v>
      </c>
      <c r="F261" s="941">
        <v>423</v>
      </c>
      <c r="G261" s="941">
        <v>67680</v>
      </c>
      <c r="H261" s="941">
        <v>1</v>
      </c>
      <c r="I261" s="941">
        <v>160</v>
      </c>
      <c r="J261" s="941">
        <v>403</v>
      </c>
      <c r="K261" s="941">
        <v>64768</v>
      </c>
      <c r="L261" s="941">
        <v>0.95697399527186766</v>
      </c>
      <c r="M261" s="941">
        <v>160.71464019851118</v>
      </c>
      <c r="N261" s="941">
        <v>420</v>
      </c>
      <c r="O261" s="941">
        <v>67620</v>
      </c>
      <c r="P261" s="932">
        <v>0.99911347517730498</v>
      </c>
      <c r="Q261" s="942">
        <v>161</v>
      </c>
    </row>
    <row r="262" spans="1:17" ht="14.4" customHeight="1" x14ac:dyDescent="0.3">
      <c r="A262" s="929" t="s">
        <v>9285</v>
      </c>
      <c r="B262" s="931" t="s">
        <v>9286</v>
      </c>
      <c r="C262" s="931" t="s">
        <v>7663</v>
      </c>
      <c r="D262" s="931" t="s">
        <v>9314</v>
      </c>
      <c r="E262" s="931" t="s">
        <v>9288</v>
      </c>
      <c r="F262" s="941">
        <v>1636</v>
      </c>
      <c r="G262" s="941">
        <v>114520</v>
      </c>
      <c r="H262" s="941">
        <v>1</v>
      </c>
      <c r="I262" s="941">
        <v>70</v>
      </c>
      <c r="J262" s="941">
        <v>1751</v>
      </c>
      <c r="K262" s="941">
        <v>123841</v>
      </c>
      <c r="L262" s="941">
        <v>1.0813918966119456</v>
      </c>
      <c r="M262" s="941">
        <v>70.725870930896633</v>
      </c>
      <c r="N262" s="941">
        <v>1877</v>
      </c>
      <c r="O262" s="941">
        <v>133267</v>
      </c>
      <c r="P262" s="932">
        <v>1.1637006636395388</v>
      </c>
      <c r="Q262" s="942">
        <v>71</v>
      </c>
    </row>
    <row r="263" spans="1:17" ht="14.4" customHeight="1" x14ac:dyDescent="0.3">
      <c r="A263" s="929" t="s">
        <v>9285</v>
      </c>
      <c r="B263" s="931" t="s">
        <v>9286</v>
      </c>
      <c r="C263" s="931" t="s">
        <v>7663</v>
      </c>
      <c r="D263" s="931" t="s">
        <v>9315</v>
      </c>
      <c r="E263" s="931" t="s">
        <v>9316</v>
      </c>
      <c r="F263" s="941"/>
      <c r="G263" s="941"/>
      <c r="H263" s="941"/>
      <c r="I263" s="941"/>
      <c r="J263" s="941">
        <v>1</v>
      </c>
      <c r="K263" s="941">
        <v>219</v>
      </c>
      <c r="L263" s="941"/>
      <c r="M263" s="941">
        <v>219</v>
      </c>
      <c r="N263" s="941">
        <v>4</v>
      </c>
      <c r="O263" s="941">
        <v>880</v>
      </c>
      <c r="P263" s="932"/>
      <c r="Q263" s="942">
        <v>220</v>
      </c>
    </row>
    <row r="264" spans="1:17" ht="14.4" customHeight="1" x14ac:dyDescent="0.3">
      <c r="A264" s="929" t="s">
        <v>9285</v>
      </c>
      <c r="B264" s="931" t="s">
        <v>9286</v>
      </c>
      <c r="C264" s="931" t="s">
        <v>7663</v>
      </c>
      <c r="D264" s="931" t="s">
        <v>9317</v>
      </c>
      <c r="E264" s="931" t="s">
        <v>9318</v>
      </c>
      <c r="F264" s="941">
        <v>22</v>
      </c>
      <c r="G264" s="941">
        <v>26158</v>
      </c>
      <c r="H264" s="941">
        <v>1</v>
      </c>
      <c r="I264" s="941">
        <v>1189</v>
      </c>
      <c r="J264" s="941">
        <v>23</v>
      </c>
      <c r="K264" s="941">
        <v>27403</v>
      </c>
      <c r="L264" s="941">
        <v>1.047595381909932</v>
      </c>
      <c r="M264" s="941">
        <v>1191.4347826086957</v>
      </c>
      <c r="N264" s="941">
        <v>26</v>
      </c>
      <c r="O264" s="941">
        <v>31070</v>
      </c>
      <c r="P264" s="932">
        <v>1.1877819405153298</v>
      </c>
      <c r="Q264" s="942">
        <v>1195</v>
      </c>
    </row>
    <row r="265" spans="1:17" ht="14.4" customHeight="1" x14ac:dyDescent="0.3">
      <c r="A265" s="929" t="s">
        <v>9285</v>
      </c>
      <c r="B265" s="931" t="s">
        <v>9286</v>
      </c>
      <c r="C265" s="931" t="s">
        <v>7663</v>
      </c>
      <c r="D265" s="931" t="s">
        <v>9319</v>
      </c>
      <c r="E265" s="931" t="s">
        <v>9320</v>
      </c>
      <c r="F265" s="941">
        <v>18</v>
      </c>
      <c r="G265" s="941">
        <v>1944</v>
      </c>
      <c r="H265" s="941">
        <v>1</v>
      </c>
      <c r="I265" s="941">
        <v>108</v>
      </c>
      <c r="J265" s="941">
        <v>20</v>
      </c>
      <c r="K265" s="941">
        <v>2175</v>
      </c>
      <c r="L265" s="941">
        <v>1.1188271604938271</v>
      </c>
      <c r="M265" s="941">
        <v>108.75</v>
      </c>
      <c r="N265" s="941">
        <v>26</v>
      </c>
      <c r="O265" s="941">
        <v>2860</v>
      </c>
      <c r="P265" s="932">
        <v>1.4711934156378601</v>
      </c>
      <c r="Q265" s="942">
        <v>110</v>
      </c>
    </row>
    <row r="266" spans="1:17" ht="14.4" customHeight="1" x14ac:dyDescent="0.3">
      <c r="A266" s="929" t="s">
        <v>9285</v>
      </c>
      <c r="B266" s="931" t="s">
        <v>9286</v>
      </c>
      <c r="C266" s="931" t="s">
        <v>7663</v>
      </c>
      <c r="D266" s="931" t="s">
        <v>9321</v>
      </c>
      <c r="E266" s="931" t="s">
        <v>9322</v>
      </c>
      <c r="F266" s="941">
        <v>1</v>
      </c>
      <c r="G266" s="941">
        <v>319</v>
      </c>
      <c r="H266" s="941">
        <v>1</v>
      </c>
      <c r="I266" s="941">
        <v>319</v>
      </c>
      <c r="J266" s="941"/>
      <c r="K266" s="941"/>
      <c r="L266" s="941"/>
      <c r="M266" s="941"/>
      <c r="N266" s="941">
        <v>1</v>
      </c>
      <c r="O266" s="941">
        <v>323</v>
      </c>
      <c r="P266" s="932">
        <v>1.0125391849529781</v>
      </c>
      <c r="Q266" s="942">
        <v>323</v>
      </c>
    </row>
    <row r="267" spans="1:17" ht="14.4" customHeight="1" x14ac:dyDescent="0.3">
      <c r="A267" s="929" t="s">
        <v>9285</v>
      </c>
      <c r="B267" s="931" t="s">
        <v>9286</v>
      </c>
      <c r="C267" s="931" t="s">
        <v>7663</v>
      </c>
      <c r="D267" s="931" t="s">
        <v>9323</v>
      </c>
      <c r="E267" s="931" t="s">
        <v>9324</v>
      </c>
      <c r="F267" s="941"/>
      <c r="G267" s="941"/>
      <c r="H267" s="941"/>
      <c r="I267" s="941"/>
      <c r="J267" s="941"/>
      <c r="K267" s="941"/>
      <c r="L267" s="941"/>
      <c r="M267" s="941"/>
      <c r="N267" s="941">
        <v>1</v>
      </c>
      <c r="O267" s="941">
        <v>1033</v>
      </c>
      <c r="P267" s="932"/>
      <c r="Q267" s="942">
        <v>1033</v>
      </c>
    </row>
    <row r="268" spans="1:17" ht="14.4" customHeight="1" x14ac:dyDescent="0.3">
      <c r="A268" s="929" t="s">
        <v>9285</v>
      </c>
      <c r="B268" s="931" t="s">
        <v>9286</v>
      </c>
      <c r="C268" s="931" t="s">
        <v>7663</v>
      </c>
      <c r="D268" s="931" t="s">
        <v>9325</v>
      </c>
      <c r="E268" s="931" t="s">
        <v>9326</v>
      </c>
      <c r="F268" s="941">
        <v>1</v>
      </c>
      <c r="G268" s="941">
        <v>291</v>
      </c>
      <c r="H268" s="941">
        <v>1</v>
      </c>
      <c r="I268" s="941">
        <v>291</v>
      </c>
      <c r="J268" s="941"/>
      <c r="K268" s="941"/>
      <c r="L268" s="941"/>
      <c r="M268" s="941"/>
      <c r="N268" s="941"/>
      <c r="O268" s="941"/>
      <c r="P268" s="932"/>
      <c r="Q268" s="942"/>
    </row>
    <row r="269" spans="1:17" ht="14.4" customHeight="1" x14ac:dyDescent="0.3">
      <c r="A269" s="929" t="s">
        <v>9327</v>
      </c>
      <c r="B269" s="931" t="s">
        <v>9328</v>
      </c>
      <c r="C269" s="931" t="s">
        <v>7663</v>
      </c>
      <c r="D269" s="931" t="s">
        <v>9329</v>
      </c>
      <c r="E269" s="931" t="s">
        <v>9330</v>
      </c>
      <c r="F269" s="941">
        <v>44</v>
      </c>
      <c r="G269" s="941">
        <v>2332</v>
      </c>
      <c r="H269" s="941">
        <v>1</v>
      </c>
      <c r="I269" s="941">
        <v>53</v>
      </c>
      <c r="J269" s="941">
        <v>58</v>
      </c>
      <c r="K269" s="941">
        <v>3126</v>
      </c>
      <c r="L269" s="941">
        <v>1.3404802744425386</v>
      </c>
      <c r="M269" s="941">
        <v>53.896551724137929</v>
      </c>
      <c r="N269" s="941">
        <v>124</v>
      </c>
      <c r="O269" s="941">
        <v>6696</v>
      </c>
      <c r="P269" s="932">
        <v>2.8713550600343054</v>
      </c>
      <c r="Q269" s="942">
        <v>54</v>
      </c>
    </row>
    <row r="270" spans="1:17" ht="14.4" customHeight="1" x14ac:dyDescent="0.3">
      <c r="A270" s="929" t="s">
        <v>9327</v>
      </c>
      <c r="B270" s="931" t="s">
        <v>9328</v>
      </c>
      <c r="C270" s="931" t="s">
        <v>7663</v>
      </c>
      <c r="D270" s="931" t="s">
        <v>9331</v>
      </c>
      <c r="E270" s="931" t="s">
        <v>9332</v>
      </c>
      <c r="F270" s="941">
        <v>24</v>
      </c>
      <c r="G270" s="941">
        <v>2904</v>
      </c>
      <c r="H270" s="941">
        <v>1</v>
      </c>
      <c r="I270" s="941">
        <v>121</v>
      </c>
      <c r="J270" s="941">
        <v>34</v>
      </c>
      <c r="K270" s="941">
        <v>4136</v>
      </c>
      <c r="L270" s="941">
        <v>1.4242424242424243</v>
      </c>
      <c r="M270" s="941">
        <v>121.64705882352941</v>
      </c>
      <c r="N270" s="941">
        <v>28</v>
      </c>
      <c r="O270" s="941">
        <v>3444</v>
      </c>
      <c r="P270" s="932">
        <v>1.1859504132231404</v>
      </c>
      <c r="Q270" s="942">
        <v>123</v>
      </c>
    </row>
    <row r="271" spans="1:17" ht="14.4" customHeight="1" x14ac:dyDescent="0.3">
      <c r="A271" s="929" t="s">
        <v>9327</v>
      </c>
      <c r="B271" s="931" t="s">
        <v>9328</v>
      </c>
      <c r="C271" s="931" t="s">
        <v>7663</v>
      </c>
      <c r="D271" s="931" t="s">
        <v>9333</v>
      </c>
      <c r="E271" s="931" t="s">
        <v>9334</v>
      </c>
      <c r="F271" s="941"/>
      <c r="G271" s="941"/>
      <c r="H271" s="941"/>
      <c r="I271" s="941"/>
      <c r="J271" s="941"/>
      <c r="K271" s="941"/>
      <c r="L271" s="941"/>
      <c r="M271" s="941"/>
      <c r="N271" s="941">
        <v>2</v>
      </c>
      <c r="O271" s="941">
        <v>354</v>
      </c>
      <c r="P271" s="932"/>
      <c r="Q271" s="942">
        <v>177</v>
      </c>
    </row>
    <row r="272" spans="1:17" ht="14.4" customHeight="1" x14ac:dyDescent="0.3">
      <c r="A272" s="929" t="s">
        <v>9327</v>
      </c>
      <c r="B272" s="931" t="s">
        <v>9328</v>
      </c>
      <c r="C272" s="931" t="s">
        <v>7663</v>
      </c>
      <c r="D272" s="931" t="s">
        <v>9335</v>
      </c>
      <c r="E272" s="931" t="s">
        <v>9336</v>
      </c>
      <c r="F272" s="941"/>
      <c r="G272" s="941"/>
      <c r="H272" s="941"/>
      <c r="I272" s="941"/>
      <c r="J272" s="941">
        <v>5</v>
      </c>
      <c r="K272" s="941">
        <v>1915</v>
      </c>
      <c r="L272" s="941"/>
      <c r="M272" s="941">
        <v>383</v>
      </c>
      <c r="N272" s="941">
        <v>3</v>
      </c>
      <c r="O272" s="941">
        <v>1152</v>
      </c>
      <c r="P272" s="932"/>
      <c r="Q272" s="942">
        <v>384</v>
      </c>
    </row>
    <row r="273" spans="1:17" ht="14.4" customHeight="1" x14ac:dyDescent="0.3">
      <c r="A273" s="929" t="s">
        <v>9327</v>
      </c>
      <c r="B273" s="931" t="s">
        <v>9328</v>
      </c>
      <c r="C273" s="931" t="s">
        <v>7663</v>
      </c>
      <c r="D273" s="931" t="s">
        <v>9337</v>
      </c>
      <c r="E273" s="931" t="s">
        <v>9338</v>
      </c>
      <c r="F273" s="941">
        <v>7</v>
      </c>
      <c r="G273" s="941">
        <v>1176</v>
      </c>
      <c r="H273" s="941">
        <v>1</v>
      </c>
      <c r="I273" s="941">
        <v>168</v>
      </c>
      <c r="J273" s="941">
        <v>8</v>
      </c>
      <c r="K273" s="941">
        <v>1359</v>
      </c>
      <c r="L273" s="941">
        <v>1.1556122448979591</v>
      </c>
      <c r="M273" s="941">
        <v>169.875</v>
      </c>
      <c r="N273" s="941">
        <v>19</v>
      </c>
      <c r="O273" s="941">
        <v>3268</v>
      </c>
      <c r="P273" s="932">
        <v>2.7789115646258504</v>
      </c>
      <c r="Q273" s="942">
        <v>172</v>
      </c>
    </row>
    <row r="274" spans="1:17" ht="14.4" customHeight="1" x14ac:dyDescent="0.3">
      <c r="A274" s="929" t="s">
        <v>9327</v>
      </c>
      <c r="B274" s="931" t="s">
        <v>9328</v>
      </c>
      <c r="C274" s="931" t="s">
        <v>7663</v>
      </c>
      <c r="D274" s="931" t="s">
        <v>9339</v>
      </c>
      <c r="E274" s="931" t="s">
        <v>9340</v>
      </c>
      <c r="F274" s="941"/>
      <c r="G274" s="941"/>
      <c r="H274" s="941"/>
      <c r="I274" s="941"/>
      <c r="J274" s="941"/>
      <c r="K274" s="941"/>
      <c r="L274" s="941"/>
      <c r="M274" s="941"/>
      <c r="N274" s="941">
        <v>1</v>
      </c>
      <c r="O274" s="941">
        <v>533</v>
      </c>
      <c r="P274" s="932"/>
      <c r="Q274" s="942">
        <v>533</v>
      </c>
    </row>
    <row r="275" spans="1:17" ht="14.4" customHeight="1" x14ac:dyDescent="0.3">
      <c r="A275" s="929" t="s">
        <v>9327</v>
      </c>
      <c r="B275" s="931" t="s">
        <v>9328</v>
      </c>
      <c r="C275" s="931" t="s">
        <v>7663</v>
      </c>
      <c r="D275" s="931" t="s">
        <v>9341</v>
      </c>
      <c r="E275" s="931" t="s">
        <v>9342</v>
      </c>
      <c r="F275" s="941">
        <v>64</v>
      </c>
      <c r="G275" s="941">
        <v>20224</v>
      </c>
      <c r="H275" s="941">
        <v>1</v>
      </c>
      <c r="I275" s="941">
        <v>316</v>
      </c>
      <c r="J275" s="941">
        <v>40</v>
      </c>
      <c r="K275" s="941">
        <v>12740</v>
      </c>
      <c r="L275" s="941">
        <v>0.62994462025316456</v>
      </c>
      <c r="M275" s="941">
        <v>318.5</v>
      </c>
      <c r="N275" s="941">
        <v>77</v>
      </c>
      <c r="O275" s="941">
        <v>24794</v>
      </c>
      <c r="P275" s="932">
        <v>1.2259691455696202</v>
      </c>
      <c r="Q275" s="942">
        <v>322</v>
      </c>
    </row>
    <row r="276" spans="1:17" ht="14.4" customHeight="1" x14ac:dyDescent="0.3">
      <c r="A276" s="929" t="s">
        <v>9327</v>
      </c>
      <c r="B276" s="931" t="s">
        <v>9328</v>
      </c>
      <c r="C276" s="931" t="s">
        <v>7663</v>
      </c>
      <c r="D276" s="931" t="s">
        <v>9343</v>
      </c>
      <c r="E276" s="931" t="s">
        <v>9344</v>
      </c>
      <c r="F276" s="941">
        <v>2</v>
      </c>
      <c r="G276" s="941">
        <v>676</v>
      </c>
      <c r="H276" s="941">
        <v>1</v>
      </c>
      <c r="I276" s="941">
        <v>338</v>
      </c>
      <c r="J276" s="941">
        <v>48</v>
      </c>
      <c r="K276" s="941">
        <v>16320</v>
      </c>
      <c r="L276" s="941">
        <v>24.142011834319526</v>
      </c>
      <c r="M276" s="941">
        <v>340</v>
      </c>
      <c r="N276" s="941">
        <v>74</v>
      </c>
      <c r="O276" s="941">
        <v>25234</v>
      </c>
      <c r="P276" s="932">
        <v>37.328402366863905</v>
      </c>
      <c r="Q276" s="942">
        <v>341</v>
      </c>
    </row>
    <row r="277" spans="1:17" ht="14.4" customHeight="1" x14ac:dyDescent="0.3">
      <c r="A277" s="929" t="s">
        <v>9327</v>
      </c>
      <c r="B277" s="931" t="s">
        <v>9328</v>
      </c>
      <c r="C277" s="931" t="s">
        <v>7663</v>
      </c>
      <c r="D277" s="931" t="s">
        <v>9345</v>
      </c>
      <c r="E277" s="931" t="s">
        <v>9346</v>
      </c>
      <c r="F277" s="941"/>
      <c r="G277" s="941"/>
      <c r="H277" s="941"/>
      <c r="I277" s="941"/>
      <c r="J277" s="941">
        <v>2</v>
      </c>
      <c r="K277" s="941">
        <v>218</v>
      </c>
      <c r="L277" s="941"/>
      <c r="M277" s="941">
        <v>109</v>
      </c>
      <c r="N277" s="941">
        <v>2</v>
      </c>
      <c r="O277" s="941">
        <v>218</v>
      </c>
      <c r="P277" s="932"/>
      <c r="Q277" s="942">
        <v>109</v>
      </c>
    </row>
    <row r="278" spans="1:17" ht="14.4" customHeight="1" x14ac:dyDescent="0.3">
      <c r="A278" s="929" t="s">
        <v>9327</v>
      </c>
      <c r="B278" s="931" t="s">
        <v>9328</v>
      </c>
      <c r="C278" s="931" t="s">
        <v>7663</v>
      </c>
      <c r="D278" s="931" t="s">
        <v>9347</v>
      </c>
      <c r="E278" s="931" t="s">
        <v>9348</v>
      </c>
      <c r="F278" s="941">
        <v>1</v>
      </c>
      <c r="G278" s="941">
        <v>365</v>
      </c>
      <c r="H278" s="941">
        <v>1</v>
      </c>
      <c r="I278" s="941">
        <v>365</v>
      </c>
      <c r="J278" s="941">
        <v>2</v>
      </c>
      <c r="K278" s="941">
        <v>746</v>
      </c>
      <c r="L278" s="941">
        <v>2.043835616438356</v>
      </c>
      <c r="M278" s="941">
        <v>373</v>
      </c>
      <c r="N278" s="941"/>
      <c r="O278" s="941"/>
      <c r="P278" s="932"/>
      <c r="Q278" s="942"/>
    </row>
    <row r="279" spans="1:17" ht="14.4" customHeight="1" x14ac:dyDescent="0.3">
      <c r="A279" s="929" t="s">
        <v>9327</v>
      </c>
      <c r="B279" s="931" t="s">
        <v>9328</v>
      </c>
      <c r="C279" s="931" t="s">
        <v>7663</v>
      </c>
      <c r="D279" s="931" t="s">
        <v>9349</v>
      </c>
      <c r="E279" s="931" t="s">
        <v>9350</v>
      </c>
      <c r="F279" s="941"/>
      <c r="G279" s="941"/>
      <c r="H279" s="941"/>
      <c r="I279" s="941"/>
      <c r="J279" s="941">
        <v>1</v>
      </c>
      <c r="K279" s="941">
        <v>37</v>
      </c>
      <c r="L279" s="941"/>
      <c r="M279" s="941">
        <v>37</v>
      </c>
      <c r="N279" s="941">
        <v>2</v>
      </c>
      <c r="O279" s="941">
        <v>74</v>
      </c>
      <c r="P279" s="932"/>
      <c r="Q279" s="942">
        <v>37</v>
      </c>
    </row>
    <row r="280" spans="1:17" ht="14.4" customHeight="1" x14ac:dyDescent="0.3">
      <c r="A280" s="929" t="s">
        <v>9327</v>
      </c>
      <c r="B280" s="931" t="s">
        <v>9328</v>
      </c>
      <c r="C280" s="931" t="s">
        <v>7663</v>
      </c>
      <c r="D280" s="931" t="s">
        <v>8828</v>
      </c>
      <c r="E280" s="931" t="s">
        <v>8829</v>
      </c>
      <c r="F280" s="941">
        <v>1</v>
      </c>
      <c r="G280" s="941">
        <v>664</v>
      </c>
      <c r="H280" s="941">
        <v>1</v>
      </c>
      <c r="I280" s="941">
        <v>664</v>
      </c>
      <c r="J280" s="941">
        <v>3</v>
      </c>
      <c r="K280" s="941">
        <v>2016</v>
      </c>
      <c r="L280" s="941">
        <v>3.036144578313253</v>
      </c>
      <c r="M280" s="941">
        <v>672</v>
      </c>
      <c r="N280" s="941"/>
      <c r="O280" s="941"/>
      <c r="P280" s="932"/>
      <c r="Q280" s="942"/>
    </row>
    <row r="281" spans="1:17" ht="14.4" customHeight="1" x14ac:dyDescent="0.3">
      <c r="A281" s="929" t="s">
        <v>9327</v>
      </c>
      <c r="B281" s="931" t="s">
        <v>9328</v>
      </c>
      <c r="C281" s="931" t="s">
        <v>7663</v>
      </c>
      <c r="D281" s="931" t="s">
        <v>9351</v>
      </c>
      <c r="E281" s="931" t="s">
        <v>9352</v>
      </c>
      <c r="F281" s="941">
        <v>23</v>
      </c>
      <c r="G281" s="941">
        <v>6463</v>
      </c>
      <c r="H281" s="941">
        <v>1</v>
      </c>
      <c r="I281" s="941">
        <v>281</v>
      </c>
      <c r="J281" s="941">
        <v>32</v>
      </c>
      <c r="K281" s="941">
        <v>9064</v>
      </c>
      <c r="L281" s="941">
        <v>1.4024446851307442</v>
      </c>
      <c r="M281" s="941">
        <v>283.25</v>
      </c>
      <c r="N281" s="941">
        <v>67</v>
      </c>
      <c r="O281" s="941">
        <v>19095</v>
      </c>
      <c r="P281" s="932">
        <v>2.954510289339316</v>
      </c>
      <c r="Q281" s="942">
        <v>285</v>
      </c>
    </row>
    <row r="282" spans="1:17" ht="14.4" customHeight="1" x14ac:dyDescent="0.3">
      <c r="A282" s="929" t="s">
        <v>9327</v>
      </c>
      <c r="B282" s="931" t="s">
        <v>9328</v>
      </c>
      <c r="C282" s="931" t="s">
        <v>7663</v>
      </c>
      <c r="D282" s="931" t="s">
        <v>9353</v>
      </c>
      <c r="E282" s="931" t="s">
        <v>9354</v>
      </c>
      <c r="F282" s="941">
        <v>5</v>
      </c>
      <c r="G282" s="941">
        <v>2280</v>
      </c>
      <c r="H282" s="941">
        <v>1</v>
      </c>
      <c r="I282" s="941">
        <v>456</v>
      </c>
      <c r="J282" s="941">
        <v>16</v>
      </c>
      <c r="K282" s="941">
        <v>7344</v>
      </c>
      <c r="L282" s="941">
        <v>3.2210526315789472</v>
      </c>
      <c r="M282" s="941">
        <v>459</v>
      </c>
      <c r="N282" s="941">
        <v>12</v>
      </c>
      <c r="O282" s="941">
        <v>5544</v>
      </c>
      <c r="P282" s="932">
        <v>2.4315789473684211</v>
      </c>
      <c r="Q282" s="942">
        <v>462</v>
      </c>
    </row>
    <row r="283" spans="1:17" ht="14.4" customHeight="1" x14ac:dyDescent="0.3">
      <c r="A283" s="929" t="s">
        <v>9327</v>
      </c>
      <c r="B283" s="931" t="s">
        <v>9328</v>
      </c>
      <c r="C283" s="931" t="s">
        <v>7663</v>
      </c>
      <c r="D283" s="931" t="s">
        <v>9355</v>
      </c>
      <c r="E283" s="931" t="s">
        <v>9356</v>
      </c>
      <c r="F283" s="941">
        <v>30</v>
      </c>
      <c r="G283" s="941">
        <v>10440</v>
      </c>
      <c r="H283" s="941">
        <v>1</v>
      </c>
      <c r="I283" s="941">
        <v>348</v>
      </c>
      <c r="J283" s="941">
        <v>47</v>
      </c>
      <c r="K283" s="941">
        <v>16566</v>
      </c>
      <c r="L283" s="941">
        <v>1.5867816091954023</v>
      </c>
      <c r="M283" s="941">
        <v>352.468085106383</v>
      </c>
      <c r="N283" s="941">
        <v>67</v>
      </c>
      <c r="O283" s="941">
        <v>23852</v>
      </c>
      <c r="P283" s="932">
        <v>2.2846743295019158</v>
      </c>
      <c r="Q283" s="942">
        <v>356</v>
      </c>
    </row>
    <row r="284" spans="1:17" ht="14.4" customHeight="1" x14ac:dyDescent="0.3">
      <c r="A284" s="929" t="s">
        <v>9327</v>
      </c>
      <c r="B284" s="931" t="s">
        <v>9328</v>
      </c>
      <c r="C284" s="931" t="s">
        <v>7663</v>
      </c>
      <c r="D284" s="931" t="s">
        <v>9357</v>
      </c>
      <c r="E284" s="931" t="s">
        <v>9358</v>
      </c>
      <c r="F284" s="941">
        <v>3</v>
      </c>
      <c r="G284" s="941">
        <v>309</v>
      </c>
      <c r="H284" s="941">
        <v>1</v>
      </c>
      <c r="I284" s="941">
        <v>103</v>
      </c>
      <c r="J284" s="941">
        <v>6</v>
      </c>
      <c r="K284" s="941">
        <v>623</v>
      </c>
      <c r="L284" s="941">
        <v>2.0161812297734629</v>
      </c>
      <c r="M284" s="941">
        <v>103.83333333333333</v>
      </c>
      <c r="N284" s="941">
        <v>10</v>
      </c>
      <c r="O284" s="941">
        <v>1050</v>
      </c>
      <c r="P284" s="932">
        <v>3.3980582524271843</v>
      </c>
      <c r="Q284" s="942">
        <v>105</v>
      </c>
    </row>
    <row r="285" spans="1:17" ht="14.4" customHeight="1" x14ac:dyDescent="0.3">
      <c r="A285" s="929" t="s">
        <v>9327</v>
      </c>
      <c r="B285" s="931" t="s">
        <v>9328</v>
      </c>
      <c r="C285" s="931" t="s">
        <v>7663</v>
      </c>
      <c r="D285" s="931" t="s">
        <v>9359</v>
      </c>
      <c r="E285" s="931" t="s">
        <v>9360</v>
      </c>
      <c r="F285" s="941">
        <v>2</v>
      </c>
      <c r="G285" s="941">
        <v>230</v>
      </c>
      <c r="H285" s="941">
        <v>1</v>
      </c>
      <c r="I285" s="941">
        <v>115</v>
      </c>
      <c r="J285" s="941">
        <v>2</v>
      </c>
      <c r="K285" s="941">
        <v>232</v>
      </c>
      <c r="L285" s="941">
        <v>1.008695652173913</v>
      </c>
      <c r="M285" s="941">
        <v>116</v>
      </c>
      <c r="N285" s="941">
        <v>1</v>
      </c>
      <c r="O285" s="941">
        <v>117</v>
      </c>
      <c r="P285" s="932">
        <v>0.50869565217391299</v>
      </c>
      <c r="Q285" s="942">
        <v>117</v>
      </c>
    </row>
    <row r="286" spans="1:17" ht="14.4" customHeight="1" x14ac:dyDescent="0.3">
      <c r="A286" s="929" t="s">
        <v>9327</v>
      </c>
      <c r="B286" s="931" t="s">
        <v>9328</v>
      </c>
      <c r="C286" s="931" t="s">
        <v>7663</v>
      </c>
      <c r="D286" s="931" t="s">
        <v>8830</v>
      </c>
      <c r="E286" s="931" t="s">
        <v>8831</v>
      </c>
      <c r="F286" s="941"/>
      <c r="G286" s="941"/>
      <c r="H286" s="941"/>
      <c r="I286" s="941"/>
      <c r="J286" s="941">
        <v>5</v>
      </c>
      <c r="K286" s="941">
        <v>2305</v>
      </c>
      <c r="L286" s="941"/>
      <c r="M286" s="941">
        <v>461</v>
      </c>
      <c r="N286" s="941">
        <v>2</v>
      </c>
      <c r="O286" s="941">
        <v>926</v>
      </c>
      <c r="P286" s="932"/>
      <c r="Q286" s="942">
        <v>463</v>
      </c>
    </row>
    <row r="287" spans="1:17" ht="14.4" customHeight="1" x14ac:dyDescent="0.3">
      <c r="A287" s="929" t="s">
        <v>9327</v>
      </c>
      <c r="B287" s="931" t="s">
        <v>9328</v>
      </c>
      <c r="C287" s="931" t="s">
        <v>7663</v>
      </c>
      <c r="D287" s="931" t="s">
        <v>9361</v>
      </c>
      <c r="E287" s="931" t="s">
        <v>9362</v>
      </c>
      <c r="F287" s="941">
        <v>28</v>
      </c>
      <c r="G287" s="941">
        <v>12012</v>
      </c>
      <c r="H287" s="941">
        <v>1</v>
      </c>
      <c r="I287" s="941">
        <v>429</v>
      </c>
      <c r="J287" s="941">
        <v>9</v>
      </c>
      <c r="K287" s="941">
        <v>3901</v>
      </c>
      <c r="L287" s="941">
        <v>0.32475857475857478</v>
      </c>
      <c r="M287" s="941">
        <v>433.44444444444446</v>
      </c>
      <c r="N287" s="941">
        <v>39</v>
      </c>
      <c r="O287" s="941">
        <v>17043</v>
      </c>
      <c r="P287" s="932">
        <v>1.4188311688311688</v>
      </c>
      <c r="Q287" s="942">
        <v>437</v>
      </c>
    </row>
    <row r="288" spans="1:17" ht="14.4" customHeight="1" x14ac:dyDescent="0.3">
      <c r="A288" s="929" t="s">
        <v>9327</v>
      </c>
      <c r="B288" s="931" t="s">
        <v>9328</v>
      </c>
      <c r="C288" s="931" t="s">
        <v>7663</v>
      </c>
      <c r="D288" s="931" t="s">
        <v>9363</v>
      </c>
      <c r="E288" s="931" t="s">
        <v>9364</v>
      </c>
      <c r="F288" s="941"/>
      <c r="G288" s="941"/>
      <c r="H288" s="941"/>
      <c r="I288" s="941"/>
      <c r="J288" s="941">
        <v>20</v>
      </c>
      <c r="K288" s="941">
        <v>1074</v>
      </c>
      <c r="L288" s="941"/>
      <c r="M288" s="941">
        <v>53.7</v>
      </c>
      <c r="N288" s="941">
        <v>4</v>
      </c>
      <c r="O288" s="941">
        <v>216</v>
      </c>
      <c r="P288" s="932"/>
      <c r="Q288" s="942">
        <v>54</v>
      </c>
    </row>
    <row r="289" spans="1:17" ht="14.4" customHeight="1" x14ac:dyDescent="0.3">
      <c r="A289" s="929" t="s">
        <v>9327</v>
      </c>
      <c r="B289" s="931" t="s">
        <v>9328</v>
      </c>
      <c r="C289" s="931" t="s">
        <v>7663</v>
      </c>
      <c r="D289" s="931" t="s">
        <v>9365</v>
      </c>
      <c r="E289" s="931" t="s">
        <v>9366</v>
      </c>
      <c r="F289" s="941">
        <v>271</v>
      </c>
      <c r="G289" s="941">
        <v>44715</v>
      </c>
      <c r="H289" s="941">
        <v>1</v>
      </c>
      <c r="I289" s="941">
        <v>165</v>
      </c>
      <c r="J289" s="941">
        <v>173</v>
      </c>
      <c r="K289" s="941">
        <v>28941</v>
      </c>
      <c r="L289" s="941">
        <v>0.64723247232472325</v>
      </c>
      <c r="M289" s="941">
        <v>167.28901734104045</v>
      </c>
      <c r="N289" s="941">
        <v>179</v>
      </c>
      <c r="O289" s="941">
        <v>30251</v>
      </c>
      <c r="P289" s="932">
        <v>0.67652912892765293</v>
      </c>
      <c r="Q289" s="942">
        <v>169</v>
      </c>
    </row>
    <row r="290" spans="1:17" ht="14.4" customHeight="1" x14ac:dyDescent="0.3">
      <c r="A290" s="929" t="s">
        <v>9327</v>
      </c>
      <c r="B290" s="931" t="s">
        <v>9328</v>
      </c>
      <c r="C290" s="931" t="s">
        <v>7663</v>
      </c>
      <c r="D290" s="931" t="s">
        <v>8834</v>
      </c>
      <c r="E290" s="931" t="s">
        <v>8835</v>
      </c>
      <c r="F290" s="941">
        <v>6</v>
      </c>
      <c r="G290" s="941">
        <v>474</v>
      </c>
      <c r="H290" s="941">
        <v>1</v>
      </c>
      <c r="I290" s="941">
        <v>79</v>
      </c>
      <c r="J290" s="941">
        <v>6</v>
      </c>
      <c r="K290" s="941">
        <v>480</v>
      </c>
      <c r="L290" s="941">
        <v>1.0126582278481013</v>
      </c>
      <c r="M290" s="941">
        <v>80</v>
      </c>
      <c r="N290" s="941"/>
      <c r="O290" s="941"/>
      <c r="P290" s="932"/>
      <c r="Q290" s="942"/>
    </row>
    <row r="291" spans="1:17" ht="14.4" customHeight="1" x14ac:dyDescent="0.3">
      <c r="A291" s="929" t="s">
        <v>9327</v>
      </c>
      <c r="B291" s="931" t="s">
        <v>9328</v>
      </c>
      <c r="C291" s="931" t="s">
        <v>7663</v>
      </c>
      <c r="D291" s="931" t="s">
        <v>9367</v>
      </c>
      <c r="E291" s="931" t="s">
        <v>9368</v>
      </c>
      <c r="F291" s="941">
        <v>6</v>
      </c>
      <c r="G291" s="941">
        <v>960</v>
      </c>
      <c r="H291" s="941">
        <v>1</v>
      </c>
      <c r="I291" s="941">
        <v>160</v>
      </c>
      <c r="J291" s="941">
        <v>4</v>
      </c>
      <c r="K291" s="941">
        <v>646</v>
      </c>
      <c r="L291" s="941">
        <v>0.67291666666666672</v>
      </c>
      <c r="M291" s="941">
        <v>161.5</v>
      </c>
      <c r="N291" s="941">
        <v>1</v>
      </c>
      <c r="O291" s="941">
        <v>163</v>
      </c>
      <c r="P291" s="932">
        <v>0.16979166666666667</v>
      </c>
      <c r="Q291" s="942">
        <v>163</v>
      </c>
    </row>
    <row r="292" spans="1:17" ht="14.4" customHeight="1" x14ac:dyDescent="0.3">
      <c r="A292" s="929" t="s">
        <v>9327</v>
      </c>
      <c r="B292" s="931" t="s">
        <v>9328</v>
      </c>
      <c r="C292" s="931" t="s">
        <v>7663</v>
      </c>
      <c r="D292" s="931" t="s">
        <v>9369</v>
      </c>
      <c r="E292" s="931" t="s">
        <v>9370</v>
      </c>
      <c r="F292" s="941">
        <v>1</v>
      </c>
      <c r="G292" s="941">
        <v>167</v>
      </c>
      <c r="H292" s="941">
        <v>1</v>
      </c>
      <c r="I292" s="941">
        <v>167</v>
      </c>
      <c r="J292" s="941"/>
      <c r="K292" s="941"/>
      <c r="L292" s="941"/>
      <c r="M292" s="941"/>
      <c r="N292" s="941"/>
      <c r="O292" s="941"/>
      <c r="P292" s="932"/>
      <c r="Q292" s="942"/>
    </row>
    <row r="293" spans="1:17" ht="14.4" customHeight="1" x14ac:dyDescent="0.3">
      <c r="A293" s="929" t="s">
        <v>9327</v>
      </c>
      <c r="B293" s="931" t="s">
        <v>9328</v>
      </c>
      <c r="C293" s="931" t="s">
        <v>7663</v>
      </c>
      <c r="D293" s="931" t="s">
        <v>9371</v>
      </c>
      <c r="E293" s="931" t="s">
        <v>9372</v>
      </c>
      <c r="F293" s="941">
        <v>2</v>
      </c>
      <c r="G293" s="941">
        <v>486</v>
      </c>
      <c r="H293" s="941">
        <v>1</v>
      </c>
      <c r="I293" s="941">
        <v>243</v>
      </c>
      <c r="J293" s="941">
        <v>3</v>
      </c>
      <c r="K293" s="941">
        <v>738</v>
      </c>
      <c r="L293" s="941">
        <v>1.5185185185185186</v>
      </c>
      <c r="M293" s="941">
        <v>246</v>
      </c>
      <c r="N293" s="941"/>
      <c r="O293" s="941"/>
      <c r="P293" s="932"/>
      <c r="Q293" s="942"/>
    </row>
    <row r="294" spans="1:17" ht="14.4" customHeight="1" x14ac:dyDescent="0.3">
      <c r="A294" s="929" t="s">
        <v>9327</v>
      </c>
      <c r="B294" s="931" t="s">
        <v>9328</v>
      </c>
      <c r="C294" s="931" t="s">
        <v>7663</v>
      </c>
      <c r="D294" s="931" t="s">
        <v>9373</v>
      </c>
      <c r="E294" s="931" t="s">
        <v>9374</v>
      </c>
      <c r="F294" s="941">
        <v>2</v>
      </c>
      <c r="G294" s="941">
        <v>3986</v>
      </c>
      <c r="H294" s="941">
        <v>1</v>
      </c>
      <c r="I294" s="941">
        <v>1993</v>
      </c>
      <c r="J294" s="941"/>
      <c r="K294" s="941"/>
      <c r="L294" s="941"/>
      <c r="M294" s="941"/>
      <c r="N294" s="941">
        <v>2</v>
      </c>
      <c r="O294" s="941">
        <v>4024</v>
      </c>
      <c r="P294" s="932">
        <v>1.0095333667837432</v>
      </c>
      <c r="Q294" s="942">
        <v>2012</v>
      </c>
    </row>
    <row r="295" spans="1:17" ht="14.4" customHeight="1" x14ac:dyDescent="0.3">
      <c r="A295" s="929" t="s">
        <v>9327</v>
      </c>
      <c r="B295" s="931" t="s">
        <v>9328</v>
      </c>
      <c r="C295" s="931" t="s">
        <v>7663</v>
      </c>
      <c r="D295" s="931" t="s">
        <v>9375</v>
      </c>
      <c r="E295" s="931" t="s">
        <v>9376</v>
      </c>
      <c r="F295" s="941"/>
      <c r="G295" s="941"/>
      <c r="H295" s="941"/>
      <c r="I295" s="941"/>
      <c r="J295" s="941">
        <v>2</v>
      </c>
      <c r="K295" s="941">
        <v>450</v>
      </c>
      <c r="L295" s="941"/>
      <c r="M295" s="941">
        <v>225</v>
      </c>
      <c r="N295" s="941">
        <v>3</v>
      </c>
      <c r="O295" s="941">
        <v>678</v>
      </c>
      <c r="P295" s="932"/>
      <c r="Q295" s="942">
        <v>226</v>
      </c>
    </row>
    <row r="296" spans="1:17" ht="14.4" customHeight="1" x14ac:dyDescent="0.3">
      <c r="A296" s="929" t="s">
        <v>9327</v>
      </c>
      <c r="B296" s="931" t="s">
        <v>9328</v>
      </c>
      <c r="C296" s="931" t="s">
        <v>7663</v>
      </c>
      <c r="D296" s="931" t="s">
        <v>9377</v>
      </c>
      <c r="E296" s="931" t="s">
        <v>9378</v>
      </c>
      <c r="F296" s="941">
        <v>16</v>
      </c>
      <c r="G296" s="941">
        <v>6464</v>
      </c>
      <c r="H296" s="941">
        <v>1</v>
      </c>
      <c r="I296" s="941">
        <v>404</v>
      </c>
      <c r="J296" s="941">
        <v>8</v>
      </c>
      <c r="K296" s="941">
        <v>3282</v>
      </c>
      <c r="L296" s="941">
        <v>0.50773514851485146</v>
      </c>
      <c r="M296" s="941">
        <v>410.25</v>
      </c>
      <c r="N296" s="941">
        <v>5</v>
      </c>
      <c r="O296" s="941">
        <v>2090</v>
      </c>
      <c r="P296" s="932">
        <v>0.32332920792079206</v>
      </c>
      <c r="Q296" s="942">
        <v>418</v>
      </c>
    </row>
    <row r="297" spans="1:17" ht="14.4" customHeight="1" x14ac:dyDescent="0.3">
      <c r="A297" s="929" t="s">
        <v>9327</v>
      </c>
      <c r="B297" s="931" t="s">
        <v>9379</v>
      </c>
      <c r="C297" s="931" t="s">
        <v>7663</v>
      </c>
      <c r="D297" s="931" t="s">
        <v>8855</v>
      </c>
      <c r="E297" s="931" t="s">
        <v>8856</v>
      </c>
      <c r="F297" s="941">
        <v>63</v>
      </c>
      <c r="G297" s="941">
        <v>78435</v>
      </c>
      <c r="H297" s="941">
        <v>1</v>
      </c>
      <c r="I297" s="941">
        <v>1245</v>
      </c>
      <c r="J297" s="941"/>
      <c r="K297" s="941"/>
      <c r="L297" s="941"/>
      <c r="M297" s="941"/>
      <c r="N297" s="941"/>
      <c r="O297" s="941"/>
      <c r="P297" s="932"/>
      <c r="Q297" s="942"/>
    </row>
    <row r="298" spans="1:17" ht="14.4" customHeight="1" x14ac:dyDescent="0.3">
      <c r="A298" s="929" t="s">
        <v>9327</v>
      </c>
      <c r="B298" s="931" t="s">
        <v>9379</v>
      </c>
      <c r="C298" s="931" t="s">
        <v>7663</v>
      </c>
      <c r="D298" s="931" t="s">
        <v>8864</v>
      </c>
      <c r="E298" s="931" t="s">
        <v>8865</v>
      </c>
      <c r="F298" s="941">
        <v>189</v>
      </c>
      <c r="G298" s="941">
        <v>422037</v>
      </c>
      <c r="H298" s="941">
        <v>1</v>
      </c>
      <c r="I298" s="941">
        <v>2233</v>
      </c>
      <c r="J298" s="941"/>
      <c r="K298" s="941"/>
      <c r="L298" s="941"/>
      <c r="M298" s="941"/>
      <c r="N298" s="941"/>
      <c r="O298" s="941"/>
      <c r="P298" s="932"/>
      <c r="Q298" s="942"/>
    </row>
    <row r="299" spans="1:17" ht="14.4" customHeight="1" x14ac:dyDescent="0.3">
      <c r="A299" s="929" t="s">
        <v>9327</v>
      </c>
      <c r="B299" s="931" t="s">
        <v>9379</v>
      </c>
      <c r="C299" s="931" t="s">
        <v>7663</v>
      </c>
      <c r="D299" s="931" t="s">
        <v>9380</v>
      </c>
      <c r="E299" s="931" t="s">
        <v>9381</v>
      </c>
      <c r="F299" s="941">
        <v>189</v>
      </c>
      <c r="G299" s="941">
        <v>32319</v>
      </c>
      <c r="H299" s="941">
        <v>1</v>
      </c>
      <c r="I299" s="941">
        <v>171</v>
      </c>
      <c r="J299" s="941"/>
      <c r="K299" s="941"/>
      <c r="L299" s="941"/>
      <c r="M299" s="941"/>
      <c r="N299" s="941"/>
      <c r="O299" s="941"/>
      <c r="P299" s="932"/>
      <c r="Q299" s="942"/>
    </row>
    <row r="300" spans="1:17" ht="14.4" customHeight="1" x14ac:dyDescent="0.3">
      <c r="A300" s="929" t="s">
        <v>9382</v>
      </c>
      <c r="B300" s="931" t="s">
        <v>9383</v>
      </c>
      <c r="C300" s="931" t="s">
        <v>7663</v>
      </c>
      <c r="D300" s="931" t="s">
        <v>9384</v>
      </c>
      <c r="E300" s="931" t="s">
        <v>9385</v>
      </c>
      <c r="F300" s="941">
        <v>988</v>
      </c>
      <c r="G300" s="941">
        <v>157092</v>
      </c>
      <c r="H300" s="941">
        <v>1</v>
      </c>
      <c r="I300" s="941">
        <v>159</v>
      </c>
      <c r="J300" s="941">
        <v>976</v>
      </c>
      <c r="K300" s="941">
        <v>155925</v>
      </c>
      <c r="L300" s="941">
        <v>0.99257123214422127</v>
      </c>
      <c r="M300" s="941">
        <v>159.75922131147541</v>
      </c>
      <c r="N300" s="941">
        <v>1043</v>
      </c>
      <c r="O300" s="941">
        <v>167923</v>
      </c>
      <c r="P300" s="932">
        <v>1.0689468591653299</v>
      </c>
      <c r="Q300" s="942">
        <v>161</v>
      </c>
    </row>
    <row r="301" spans="1:17" ht="14.4" customHeight="1" x14ac:dyDescent="0.3">
      <c r="A301" s="929" t="s">
        <v>9382</v>
      </c>
      <c r="B301" s="931" t="s">
        <v>9383</v>
      </c>
      <c r="C301" s="931" t="s">
        <v>7663</v>
      </c>
      <c r="D301" s="931" t="s">
        <v>9386</v>
      </c>
      <c r="E301" s="931" t="s">
        <v>9387</v>
      </c>
      <c r="F301" s="941">
        <v>7</v>
      </c>
      <c r="G301" s="941">
        <v>8155</v>
      </c>
      <c r="H301" s="941">
        <v>1</v>
      </c>
      <c r="I301" s="941">
        <v>1165</v>
      </c>
      <c r="J301" s="941"/>
      <c r="K301" s="941"/>
      <c r="L301" s="941"/>
      <c r="M301" s="941"/>
      <c r="N301" s="941">
        <v>7</v>
      </c>
      <c r="O301" s="941">
        <v>8183</v>
      </c>
      <c r="P301" s="932">
        <v>1.0034334763948498</v>
      </c>
      <c r="Q301" s="942">
        <v>1169</v>
      </c>
    </row>
    <row r="302" spans="1:17" ht="14.4" customHeight="1" x14ac:dyDescent="0.3">
      <c r="A302" s="929" t="s">
        <v>9382</v>
      </c>
      <c r="B302" s="931" t="s">
        <v>9383</v>
      </c>
      <c r="C302" s="931" t="s">
        <v>7663</v>
      </c>
      <c r="D302" s="931" t="s">
        <v>9388</v>
      </c>
      <c r="E302" s="931" t="s">
        <v>9389</v>
      </c>
      <c r="F302" s="941">
        <v>158</v>
      </c>
      <c r="G302" s="941">
        <v>6162</v>
      </c>
      <c r="H302" s="941">
        <v>1</v>
      </c>
      <c r="I302" s="941">
        <v>39</v>
      </c>
      <c r="J302" s="941">
        <v>115</v>
      </c>
      <c r="K302" s="941">
        <v>4575</v>
      </c>
      <c r="L302" s="941">
        <v>0.74245374878286274</v>
      </c>
      <c r="M302" s="941">
        <v>39.782608695652172</v>
      </c>
      <c r="N302" s="941">
        <v>67</v>
      </c>
      <c r="O302" s="941">
        <v>2680</v>
      </c>
      <c r="P302" s="932">
        <v>0.43492372606296659</v>
      </c>
      <c r="Q302" s="942">
        <v>40</v>
      </c>
    </row>
    <row r="303" spans="1:17" ht="14.4" customHeight="1" x14ac:dyDescent="0.3">
      <c r="A303" s="929" t="s">
        <v>9382</v>
      </c>
      <c r="B303" s="931" t="s">
        <v>9383</v>
      </c>
      <c r="C303" s="931" t="s">
        <v>7663</v>
      </c>
      <c r="D303" s="931" t="s">
        <v>9301</v>
      </c>
      <c r="E303" s="931" t="s">
        <v>9302</v>
      </c>
      <c r="F303" s="941">
        <v>5</v>
      </c>
      <c r="G303" s="941">
        <v>1910</v>
      </c>
      <c r="H303" s="941">
        <v>1</v>
      </c>
      <c r="I303" s="941">
        <v>382</v>
      </c>
      <c r="J303" s="941">
        <v>9</v>
      </c>
      <c r="K303" s="941">
        <v>3444</v>
      </c>
      <c r="L303" s="941">
        <v>1.8031413612565446</v>
      </c>
      <c r="M303" s="941">
        <v>382.66666666666669</v>
      </c>
      <c r="N303" s="941">
        <v>21</v>
      </c>
      <c r="O303" s="941">
        <v>8043</v>
      </c>
      <c r="P303" s="932">
        <v>4.2109947643979053</v>
      </c>
      <c r="Q303" s="942">
        <v>383</v>
      </c>
    </row>
    <row r="304" spans="1:17" ht="14.4" customHeight="1" x14ac:dyDescent="0.3">
      <c r="A304" s="929" t="s">
        <v>9382</v>
      </c>
      <c r="B304" s="931" t="s">
        <v>9383</v>
      </c>
      <c r="C304" s="931" t="s">
        <v>7663</v>
      </c>
      <c r="D304" s="931" t="s">
        <v>9390</v>
      </c>
      <c r="E304" s="931" t="s">
        <v>9391</v>
      </c>
      <c r="F304" s="941">
        <v>6</v>
      </c>
      <c r="G304" s="941">
        <v>222</v>
      </c>
      <c r="H304" s="941">
        <v>1</v>
      </c>
      <c r="I304" s="941">
        <v>37</v>
      </c>
      <c r="J304" s="941">
        <v>4</v>
      </c>
      <c r="K304" s="941">
        <v>148</v>
      </c>
      <c r="L304" s="941">
        <v>0.66666666666666663</v>
      </c>
      <c r="M304" s="941">
        <v>37</v>
      </c>
      <c r="N304" s="941"/>
      <c r="O304" s="941"/>
      <c r="P304" s="932"/>
      <c r="Q304" s="942"/>
    </row>
    <row r="305" spans="1:17" ht="14.4" customHeight="1" x14ac:dyDescent="0.3">
      <c r="A305" s="929" t="s">
        <v>9382</v>
      </c>
      <c r="B305" s="931" t="s">
        <v>9383</v>
      </c>
      <c r="C305" s="931" t="s">
        <v>7663</v>
      </c>
      <c r="D305" s="931" t="s">
        <v>9392</v>
      </c>
      <c r="E305" s="931" t="s">
        <v>9393</v>
      </c>
      <c r="F305" s="941">
        <v>12</v>
      </c>
      <c r="G305" s="941">
        <v>5328</v>
      </c>
      <c r="H305" s="941">
        <v>1</v>
      </c>
      <c r="I305" s="941">
        <v>444</v>
      </c>
      <c r="J305" s="941">
        <v>3</v>
      </c>
      <c r="K305" s="941">
        <v>1335</v>
      </c>
      <c r="L305" s="941">
        <v>0.25056306306306309</v>
      </c>
      <c r="M305" s="941">
        <v>445</v>
      </c>
      <c r="N305" s="941">
        <v>6</v>
      </c>
      <c r="O305" s="941">
        <v>2670</v>
      </c>
      <c r="P305" s="932">
        <v>0.50112612612612617</v>
      </c>
      <c r="Q305" s="942">
        <v>445</v>
      </c>
    </row>
    <row r="306" spans="1:17" ht="14.4" customHeight="1" x14ac:dyDescent="0.3">
      <c r="A306" s="929" t="s">
        <v>9382</v>
      </c>
      <c r="B306" s="931" t="s">
        <v>9383</v>
      </c>
      <c r="C306" s="931" t="s">
        <v>7663</v>
      </c>
      <c r="D306" s="931" t="s">
        <v>9394</v>
      </c>
      <c r="E306" s="931" t="s">
        <v>9395</v>
      </c>
      <c r="F306" s="941">
        <v>434</v>
      </c>
      <c r="G306" s="941">
        <v>17794</v>
      </c>
      <c r="H306" s="941">
        <v>1</v>
      </c>
      <c r="I306" s="941">
        <v>41</v>
      </c>
      <c r="J306" s="941">
        <v>390</v>
      </c>
      <c r="K306" s="941">
        <v>15990</v>
      </c>
      <c r="L306" s="941">
        <v>0.89861751152073732</v>
      </c>
      <c r="M306" s="941">
        <v>41</v>
      </c>
      <c r="N306" s="941">
        <v>162</v>
      </c>
      <c r="O306" s="941">
        <v>6642</v>
      </c>
      <c r="P306" s="932">
        <v>0.37327188940092165</v>
      </c>
      <c r="Q306" s="942">
        <v>41</v>
      </c>
    </row>
    <row r="307" spans="1:17" ht="14.4" customHeight="1" x14ac:dyDescent="0.3">
      <c r="A307" s="929" t="s">
        <v>9382</v>
      </c>
      <c r="B307" s="931" t="s">
        <v>9383</v>
      </c>
      <c r="C307" s="931" t="s">
        <v>7663</v>
      </c>
      <c r="D307" s="931" t="s">
        <v>9396</v>
      </c>
      <c r="E307" s="931" t="s">
        <v>9397</v>
      </c>
      <c r="F307" s="941">
        <v>19</v>
      </c>
      <c r="G307" s="941">
        <v>9310</v>
      </c>
      <c r="H307" s="941">
        <v>1</v>
      </c>
      <c r="I307" s="941">
        <v>490</v>
      </c>
      <c r="J307" s="941">
        <v>37</v>
      </c>
      <c r="K307" s="941">
        <v>18154</v>
      </c>
      <c r="L307" s="941">
        <v>1.9499462943071966</v>
      </c>
      <c r="M307" s="941">
        <v>490.64864864864865</v>
      </c>
      <c r="N307" s="941">
        <v>69</v>
      </c>
      <c r="O307" s="941">
        <v>33879</v>
      </c>
      <c r="P307" s="932">
        <v>3.6389903329752955</v>
      </c>
      <c r="Q307" s="942">
        <v>491</v>
      </c>
    </row>
    <row r="308" spans="1:17" ht="14.4" customHeight="1" x14ac:dyDescent="0.3">
      <c r="A308" s="929" t="s">
        <v>9382</v>
      </c>
      <c r="B308" s="931" t="s">
        <v>9383</v>
      </c>
      <c r="C308" s="931" t="s">
        <v>7663</v>
      </c>
      <c r="D308" s="931" t="s">
        <v>9398</v>
      </c>
      <c r="E308" s="931" t="s">
        <v>9399</v>
      </c>
      <c r="F308" s="941">
        <v>16</v>
      </c>
      <c r="G308" s="941">
        <v>496</v>
      </c>
      <c r="H308" s="941">
        <v>1</v>
      </c>
      <c r="I308" s="941">
        <v>31</v>
      </c>
      <c r="J308" s="941">
        <v>16</v>
      </c>
      <c r="K308" s="941">
        <v>496</v>
      </c>
      <c r="L308" s="941">
        <v>1</v>
      </c>
      <c r="M308" s="941">
        <v>31</v>
      </c>
      <c r="N308" s="941">
        <v>8</v>
      </c>
      <c r="O308" s="941">
        <v>248</v>
      </c>
      <c r="P308" s="932">
        <v>0.5</v>
      </c>
      <c r="Q308" s="942">
        <v>31</v>
      </c>
    </row>
    <row r="309" spans="1:17" ht="14.4" customHeight="1" x14ac:dyDescent="0.3">
      <c r="A309" s="929" t="s">
        <v>9382</v>
      </c>
      <c r="B309" s="931" t="s">
        <v>9383</v>
      </c>
      <c r="C309" s="931" t="s">
        <v>7663</v>
      </c>
      <c r="D309" s="931" t="s">
        <v>9400</v>
      </c>
      <c r="E309" s="931" t="s">
        <v>9401</v>
      </c>
      <c r="F309" s="941">
        <v>3</v>
      </c>
      <c r="G309" s="941">
        <v>615</v>
      </c>
      <c r="H309" s="941">
        <v>1</v>
      </c>
      <c r="I309" s="941">
        <v>205</v>
      </c>
      <c r="J309" s="941"/>
      <c r="K309" s="941"/>
      <c r="L309" s="941"/>
      <c r="M309" s="941"/>
      <c r="N309" s="941"/>
      <c r="O309" s="941"/>
      <c r="P309" s="932"/>
      <c r="Q309" s="942"/>
    </row>
    <row r="310" spans="1:17" ht="14.4" customHeight="1" x14ac:dyDescent="0.3">
      <c r="A310" s="929" t="s">
        <v>9382</v>
      </c>
      <c r="B310" s="931" t="s">
        <v>9383</v>
      </c>
      <c r="C310" s="931" t="s">
        <v>7663</v>
      </c>
      <c r="D310" s="931" t="s">
        <v>9402</v>
      </c>
      <c r="E310" s="931" t="s">
        <v>9403</v>
      </c>
      <c r="F310" s="941">
        <v>3</v>
      </c>
      <c r="G310" s="941">
        <v>1131</v>
      </c>
      <c r="H310" s="941">
        <v>1</v>
      </c>
      <c r="I310" s="941">
        <v>377</v>
      </c>
      <c r="J310" s="941"/>
      <c r="K310" s="941"/>
      <c r="L310" s="941"/>
      <c r="M310" s="941"/>
      <c r="N310" s="941"/>
      <c r="O310" s="941"/>
      <c r="P310" s="932"/>
      <c r="Q310" s="942"/>
    </row>
    <row r="311" spans="1:17" ht="14.4" customHeight="1" x14ac:dyDescent="0.3">
      <c r="A311" s="929" t="s">
        <v>9382</v>
      </c>
      <c r="B311" s="931" t="s">
        <v>9383</v>
      </c>
      <c r="C311" s="931" t="s">
        <v>7663</v>
      </c>
      <c r="D311" s="931" t="s">
        <v>9404</v>
      </c>
      <c r="E311" s="931" t="s">
        <v>9405</v>
      </c>
      <c r="F311" s="941">
        <v>890</v>
      </c>
      <c r="G311" s="941">
        <v>100570</v>
      </c>
      <c r="H311" s="941">
        <v>1</v>
      </c>
      <c r="I311" s="941">
        <v>113</v>
      </c>
      <c r="J311" s="941">
        <v>633</v>
      </c>
      <c r="K311" s="941">
        <v>72061</v>
      </c>
      <c r="L311" s="941">
        <v>0.71652580292333701</v>
      </c>
      <c r="M311" s="941">
        <v>113.84044233807268</v>
      </c>
      <c r="N311" s="941">
        <v>652</v>
      </c>
      <c r="O311" s="941">
        <v>75632</v>
      </c>
      <c r="P311" s="932">
        <v>0.75203340956547682</v>
      </c>
      <c r="Q311" s="942">
        <v>116</v>
      </c>
    </row>
    <row r="312" spans="1:17" ht="14.4" customHeight="1" x14ac:dyDescent="0.3">
      <c r="A312" s="929" t="s">
        <v>9382</v>
      </c>
      <c r="B312" s="931" t="s">
        <v>9383</v>
      </c>
      <c r="C312" s="931" t="s">
        <v>7663</v>
      </c>
      <c r="D312" s="931" t="s">
        <v>9406</v>
      </c>
      <c r="E312" s="931" t="s">
        <v>9407</v>
      </c>
      <c r="F312" s="941">
        <v>278</v>
      </c>
      <c r="G312" s="941">
        <v>23352</v>
      </c>
      <c r="H312" s="941">
        <v>1</v>
      </c>
      <c r="I312" s="941">
        <v>84</v>
      </c>
      <c r="J312" s="941">
        <v>203</v>
      </c>
      <c r="K312" s="941">
        <v>17212</v>
      </c>
      <c r="L312" s="941">
        <v>0.73706748886605</v>
      </c>
      <c r="M312" s="941">
        <v>84.78817733990148</v>
      </c>
      <c r="N312" s="941">
        <v>209</v>
      </c>
      <c r="O312" s="941">
        <v>17765</v>
      </c>
      <c r="P312" s="932">
        <v>0.76074854402192527</v>
      </c>
      <c r="Q312" s="942">
        <v>85</v>
      </c>
    </row>
    <row r="313" spans="1:17" ht="14.4" customHeight="1" x14ac:dyDescent="0.3">
      <c r="A313" s="929" t="s">
        <v>9382</v>
      </c>
      <c r="B313" s="931" t="s">
        <v>9383</v>
      </c>
      <c r="C313" s="931" t="s">
        <v>7663</v>
      </c>
      <c r="D313" s="931" t="s">
        <v>9408</v>
      </c>
      <c r="E313" s="931" t="s">
        <v>9409</v>
      </c>
      <c r="F313" s="941">
        <v>7</v>
      </c>
      <c r="G313" s="941">
        <v>672</v>
      </c>
      <c r="H313" s="941">
        <v>1</v>
      </c>
      <c r="I313" s="941">
        <v>96</v>
      </c>
      <c r="J313" s="941">
        <v>5</v>
      </c>
      <c r="K313" s="941">
        <v>485</v>
      </c>
      <c r="L313" s="941">
        <v>0.72172619047619047</v>
      </c>
      <c r="M313" s="941">
        <v>97</v>
      </c>
      <c r="N313" s="941">
        <v>6</v>
      </c>
      <c r="O313" s="941">
        <v>588</v>
      </c>
      <c r="P313" s="932">
        <v>0.875</v>
      </c>
      <c r="Q313" s="942">
        <v>98</v>
      </c>
    </row>
    <row r="314" spans="1:17" ht="14.4" customHeight="1" x14ac:dyDescent="0.3">
      <c r="A314" s="929" t="s">
        <v>9382</v>
      </c>
      <c r="B314" s="931" t="s">
        <v>9383</v>
      </c>
      <c r="C314" s="931" t="s">
        <v>7663</v>
      </c>
      <c r="D314" s="931" t="s">
        <v>9410</v>
      </c>
      <c r="E314" s="931" t="s">
        <v>9411</v>
      </c>
      <c r="F314" s="941">
        <v>75</v>
      </c>
      <c r="G314" s="941">
        <v>1575</v>
      </c>
      <c r="H314" s="941">
        <v>1</v>
      </c>
      <c r="I314" s="941">
        <v>21</v>
      </c>
      <c r="J314" s="941">
        <v>85</v>
      </c>
      <c r="K314" s="941">
        <v>1785</v>
      </c>
      <c r="L314" s="941">
        <v>1.1333333333333333</v>
      </c>
      <c r="M314" s="941">
        <v>21</v>
      </c>
      <c r="N314" s="941">
        <v>69</v>
      </c>
      <c r="O314" s="941">
        <v>1449</v>
      </c>
      <c r="P314" s="932">
        <v>0.92</v>
      </c>
      <c r="Q314" s="942">
        <v>21</v>
      </c>
    </row>
    <row r="315" spans="1:17" ht="14.4" customHeight="1" x14ac:dyDescent="0.3">
      <c r="A315" s="929" t="s">
        <v>9382</v>
      </c>
      <c r="B315" s="931" t="s">
        <v>9383</v>
      </c>
      <c r="C315" s="931" t="s">
        <v>7663</v>
      </c>
      <c r="D315" s="931" t="s">
        <v>9310</v>
      </c>
      <c r="E315" s="931" t="s">
        <v>9311</v>
      </c>
      <c r="F315" s="941">
        <v>96</v>
      </c>
      <c r="G315" s="941">
        <v>46656</v>
      </c>
      <c r="H315" s="941">
        <v>1</v>
      </c>
      <c r="I315" s="941">
        <v>486</v>
      </c>
      <c r="J315" s="941">
        <v>110</v>
      </c>
      <c r="K315" s="941">
        <v>48671</v>
      </c>
      <c r="L315" s="941">
        <v>1.0431884430727023</v>
      </c>
      <c r="M315" s="941">
        <v>442.46363636363634</v>
      </c>
      <c r="N315" s="941">
        <v>134</v>
      </c>
      <c r="O315" s="941">
        <v>65258</v>
      </c>
      <c r="P315" s="932">
        <v>1.3987054183813443</v>
      </c>
      <c r="Q315" s="942">
        <v>487</v>
      </c>
    </row>
    <row r="316" spans="1:17" ht="14.4" customHeight="1" x14ac:dyDescent="0.3">
      <c r="A316" s="929" t="s">
        <v>9382</v>
      </c>
      <c r="B316" s="931" t="s">
        <v>9383</v>
      </c>
      <c r="C316" s="931" t="s">
        <v>7663</v>
      </c>
      <c r="D316" s="931" t="s">
        <v>9412</v>
      </c>
      <c r="E316" s="931" t="s">
        <v>9413</v>
      </c>
      <c r="F316" s="941">
        <v>166</v>
      </c>
      <c r="G316" s="941">
        <v>6640</v>
      </c>
      <c r="H316" s="941">
        <v>1</v>
      </c>
      <c r="I316" s="941">
        <v>40</v>
      </c>
      <c r="J316" s="941">
        <v>115</v>
      </c>
      <c r="K316" s="941">
        <v>4697</v>
      </c>
      <c r="L316" s="941">
        <v>0.70737951807228916</v>
      </c>
      <c r="M316" s="941">
        <v>40.843478260869567</v>
      </c>
      <c r="N316" s="941">
        <v>113</v>
      </c>
      <c r="O316" s="941">
        <v>4633</v>
      </c>
      <c r="P316" s="932">
        <v>0.69774096385542173</v>
      </c>
      <c r="Q316" s="942">
        <v>41</v>
      </c>
    </row>
    <row r="317" spans="1:17" ht="14.4" customHeight="1" x14ac:dyDescent="0.3">
      <c r="A317" s="929" t="s">
        <v>9382</v>
      </c>
      <c r="B317" s="931" t="s">
        <v>9383</v>
      </c>
      <c r="C317" s="931" t="s">
        <v>7663</v>
      </c>
      <c r="D317" s="931" t="s">
        <v>9414</v>
      </c>
      <c r="E317" s="931" t="s">
        <v>9415</v>
      </c>
      <c r="F317" s="941">
        <v>1</v>
      </c>
      <c r="G317" s="941">
        <v>761</v>
      </c>
      <c r="H317" s="941">
        <v>1</v>
      </c>
      <c r="I317" s="941">
        <v>761</v>
      </c>
      <c r="J317" s="941"/>
      <c r="K317" s="941"/>
      <c r="L317" s="941"/>
      <c r="M317" s="941"/>
      <c r="N317" s="941"/>
      <c r="O317" s="941"/>
      <c r="P317" s="932"/>
      <c r="Q317" s="942"/>
    </row>
    <row r="318" spans="1:17" ht="14.4" customHeight="1" x14ac:dyDescent="0.3">
      <c r="A318" s="929" t="s">
        <v>9382</v>
      </c>
      <c r="B318" s="931" t="s">
        <v>9383</v>
      </c>
      <c r="C318" s="931" t="s">
        <v>7663</v>
      </c>
      <c r="D318" s="931" t="s">
        <v>9416</v>
      </c>
      <c r="E318" s="931" t="s">
        <v>9417</v>
      </c>
      <c r="F318" s="941"/>
      <c r="G318" s="941"/>
      <c r="H318" s="941"/>
      <c r="I318" s="941"/>
      <c r="J318" s="941">
        <v>2</v>
      </c>
      <c r="K318" s="941">
        <v>4088</v>
      </c>
      <c r="L318" s="941"/>
      <c r="M318" s="941">
        <v>2044</v>
      </c>
      <c r="N318" s="941"/>
      <c r="O318" s="941"/>
      <c r="P318" s="932"/>
      <c r="Q318" s="942"/>
    </row>
    <row r="319" spans="1:17" ht="14.4" customHeight="1" x14ac:dyDescent="0.3">
      <c r="A319" s="929" t="s">
        <v>9382</v>
      </c>
      <c r="B319" s="931" t="s">
        <v>9383</v>
      </c>
      <c r="C319" s="931" t="s">
        <v>7663</v>
      </c>
      <c r="D319" s="931" t="s">
        <v>9418</v>
      </c>
      <c r="E319" s="931" t="s">
        <v>9419</v>
      </c>
      <c r="F319" s="941">
        <v>10</v>
      </c>
      <c r="G319" s="941">
        <v>6040</v>
      </c>
      <c r="H319" s="941">
        <v>1</v>
      </c>
      <c r="I319" s="941">
        <v>604</v>
      </c>
      <c r="J319" s="941">
        <v>6</v>
      </c>
      <c r="K319" s="941">
        <v>3639</v>
      </c>
      <c r="L319" s="941">
        <v>0.60248344370860929</v>
      </c>
      <c r="M319" s="941">
        <v>606.5</v>
      </c>
      <c r="N319" s="941">
        <v>10</v>
      </c>
      <c r="O319" s="941">
        <v>6080</v>
      </c>
      <c r="P319" s="932">
        <v>1.0066225165562914</v>
      </c>
      <c r="Q319" s="942">
        <v>608</v>
      </c>
    </row>
    <row r="320" spans="1:17" ht="14.4" customHeight="1" x14ac:dyDescent="0.3">
      <c r="A320" s="929" t="s">
        <v>9382</v>
      </c>
      <c r="B320" s="931" t="s">
        <v>9383</v>
      </c>
      <c r="C320" s="931" t="s">
        <v>7663</v>
      </c>
      <c r="D320" s="931" t="s">
        <v>9420</v>
      </c>
      <c r="E320" s="931" t="s">
        <v>9421</v>
      </c>
      <c r="F320" s="941"/>
      <c r="G320" s="941"/>
      <c r="H320" s="941"/>
      <c r="I320" s="941"/>
      <c r="J320" s="941"/>
      <c r="K320" s="941"/>
      <c r="L320" s="941"/>
      <c r="M320" s="941"/>
      <c r="N320" s="941">
        <v>1</v>
      </c>
      <c r="O320" s="941">
        <v>962</v>
      </c>
      <c r="P320" s="932"/>
      <c r="Q320" s="942">
        <v>962</v>
      </c>
    </row>
    <row r="321" spans="1:17" ht="14.4" customHeight="1" x14ac:dyDescent="0.3">
      <c r="A321" s="929" t="s">
        <v>9422</v>
      </c>
      <c r="B321" s="931" t="s">
        <v>9379</v>
      </c>
      <c r="C321" s="931" t="s">
        <v>7663</v>
      </c>
      <c r="D321" s="931" t="s">
        <v>9423</v>
      </c>
      <c r="E321" s="931" t="s">
        <v>9424</v>
      </c>
      <c r="F321" s="941"/>
      <c r="G321" s="941"/>
      <c r="H321" s="941"/>
      <c r="I321" s="941"/>
      <c r="J321" s="941"/>
      <c r="K321" s="941"/>
      <c r="L321" s="941"/>
      <c r="M321" s="941"/>
      <c r="N321" s="941">
        <v>2</v>
      </c>
      <c r="O321" s="941">
        <v>1662</v>
      </c>
      <c r="P321" s="932"/>
      <c r="Q321" s="942">
        <v>831</v>
      </c>
    </row>
    <row r="322" spans="1:17" ht="14.4" customHeight="1" x14ac:dyDescent="0.3">
      <c r="A322" s="929" t="s">
        <v>9422</v>
      </c>
      <c r="B322" s="931" t="s">
        <v>9379</v>
      </c>
      <c r="C322" s="931" t="s">
        <v>7663</v>
      </c>
      <c r="D322" s="931" t="s">
        <v>9425</v>
      </c>
      <c r="E322" s="931" t="s">
        <v>9426</v>
      </c>
      <c r="F322" s="941">
        <v>1</v>
      </c>
      <c r="G322" s="941">
        <v>166</v>
      </c>
      <c r="H322" s="941">
        <v>1</v>
      </c>
      <c r="I322" s="941">
        <v>166</v>
      </c>
      <c r="J322" s="941"/>
      <c r="K322" s="941"/>
      <c r="L322" s="941"/>
      <c r="M322" s="941"/>
      <c r="N322" s="941"/>
      <c r="O322" s="941"/>
      <c r="P322" s="932"/>
      <c r="Q322" s="942"/>
    </row>
    <row r="323" spans="1:17" ht="14.4" customHeight="1" x14ac:dyDescent="0.3">
      <c r="A323" s="929" t="s">
        <v>9422</v>
      </c>
      <c r="B323" s="931" t="s">
        <v>9379</v>
      </c>
      <c r="C323" s="931" t="s">
        <v>7663</v>
      </c>
      <c r="D323" s="931" t="s">
        <v>8965</v>
      </c>
      <c r="E323" s="931" t="s">
        <v>8966</v>
      </c>
      <c r="F323" s="941"/>
      <c r="G323" s="941"/>
      <c r="H323" s="941"/>
      <c r="I323" s="941"/>
      <c r="J323" s="941">
        <v>1</v>
      </c>
      <c r="K323" s="941">
        <v>351</v>
      </c>
      <c r="L323" s="941"/>
      <c r="M323" s="941">
        <v>351</v>
      </c>
      <c r="N323" s="941"/>
      <c r="O323" s="941"/>
      <c r="P323" s="932"/>
      <c r="Q323" s="942"/>
    </row>
    <row r="324" spans="1:17" ht="14.4" customHeight="1" x14ac:dyDescent="0.3">
      <c r="A324" s="929" t="s">
        <v>9422</v>
      </c>
      <c r="B324" s="931" t="s">
        <v>9379</v>
      </c>
      <c r="C324" s="931" t="s">
        <v>7663</v>
      </c>
      <c r="D324" s="931" t="s">
        <v>9427</v>
      </c>
      <c r="E324" s="931" t="s">
        <v>9428</v>
      </c>
      <c r="F324" s="941"/>
      <c r="G324" s="941"/>
      <c r="H324" s="941"/>
      <c r="I324" s="941"/>
      <c r="J324" s="941">
        <v>1</v>
      </c>
      <c r="K324" s="941">
        <v>189</v>
      </c>
      <c r="L324" s="941"/>
      <c r="M324" s="941">
        <v>189</v>
      </c>
      <c r="N324" s="941"/>
      <c r="O324" s="941"/>
      <c r="P324" s="932"/>
      <c r="Q324" s="942"/>
    </row>
    <row r="325" spans="1:17" ht="14.4" customHeight="1" x14ac:dyDescent="0.3">
      <c r="A325" s="929" t="s">
        <v>9422</v>
      </c>
      <c r="B325" s="931" t="s">
        <v>9379</v>
      </c>
      <c r="C325" s="931" t="s">
        <v>7663</v>
      </c>
      <c r="D325" s="931" t="s">
        <v>9429</v>
      </c>
      <c r="E325" s="931" t="s">
        <v>9430</v>
      </c>
      <c r="F325" s="941"/>
      <c r="G325" s="941"/>
      <c r="H325" s="941"/>
      <c r="I325" s="941"/>
      <c r="J325" s="941">
        <v>1</v>
      </c>
      <c r="K325" s="941">
        <v>238</v>
      </c>
      <c r="L325" s="941"/>
      <c r="M325" s="941">
        <v>238</v>
      </c>
      <c r="N325" s="941"/>
      <c r="O325" s="941"/>
      <c r="P325" s="932"/>
      <c r="Q325" s="942"/>
    </row>
    <row r="326" spans="1:17" ht="14.4" customHeight="1" x14ac:dyDescent="0.3">
      <c r="A326" s="929" t="s">
        <v>9422</v>
      </c>
      <c r="B326" s="931" t="s">
        <v>9379</v>
      </c>
      <c r="C326" s="931" t="s">
        <v>7663</v>
      </c>
      <c r="D326" s="931" t="s">
        <v>9431</v>
      </c>
      <c r="E326" s="931" t="s">
        <v>9432</v>
      </c>
      <c r="F326" s="941"/>
      <c r="G326" s="941"/>
      <c r="H326" s="941"/>
      <c r="I326" s="941"/>
      <c r="J326" s="941">
        <v>1</v>
      </c>
      <c r="K326" s="941">
        <v>294</v>
      </c>
      <c r="L326" s="941"/>
      <c r="M326" s="941">
        <v>294</v>
      </c>
      <c r="N326" s="941"/>
      <c r="O326" s="941"/>
      <c r="P326" s="932"/>
      <c r="Q326" s="942"/>
    </row>
    <row r="327" spans="1:17" ht="14.4" customHeight="1" x14ac:dyDescent="0.3">
      <c r="A327" s="929" t="s">
        <v>9422</v>
      </c>
      <c r="B327" s="931" t="s">
        <v>9379</v>
      </c>
      <c r="C327" s="931" t="s">
        <v>7663</v>
      </c>
      <c r="D327" s="931" t="s">
        <v>9433</v>
      </c>
      <c r="E327" s="931" t="s">
        <v>9434</v>
      </c>
      <c r="F327" s="941">
        <v>1</v>
      </c>
      <c r="G327" s="941">
        <v>169</v>
      </c>
      <c r="H327" s="941">
        <v>1</v>
      </c>
      <c r="I327" s="941">
        <v>169</v>
      </c>
      <c r="J327" s="941"/>
      <c r="K327" s="941"/>
      <c r="L327" s="941"/>
      <c r="M327" s="941"/>
      <c r="N327" s="941"/>
      <c r="O327" s="941"/>
      <c r="P327" s="932"/>
      <c r="Q327" s="942"/>
    </row>
    <row r="328" spans="1:17" ht="14.4" customHeight="1" x14ac:dyDescent="0.3">
      <c r="A328" s="929" t="s">
        <v>9422</v>
      </c>
      <c r="B328" s="931" t="s">
        <v>9379</v>
      </c>
      <c r="C328" s="931" t="s">
        <v>7663</v>
      </c>
      <c r="D328" s="931" t="s">
        <v>9435</v>
      </c>
      <c r="E328" s="931" t="s">
        <v>9436</v>
      </c>
      <c r="F328" s="941">
        <v>1</v>
      </c>
      <c r="G328" s="941">
        <v>172</v>
      </c>
      <c r="H328" s="941">
        <v>1</v>
      </c>
      <c r="I328" s="941">
        <v>172</v>
      </c>
      <c r="J328" s="941"/>
      <c r="K328" s="941"/>
      <c r="L328" s="941"/>
      <c r="M328" s="941"/>
      <c r="N328" s="941"/>
      <c r="O328" s="941"/>
      <c r="P328" s="932"/>
      <c r="Q328" s="942"/>
    </row>
    <row r="329" spans="1:17" ht="14.4" customHeight="1" x14ac:dyDescent="0.3">
      <c r="A329" s="929" t="s">
        <v>9422</v>
      </c>
      <c r="B329" s="931" t="s">
        <v>9379</v>
      </c>
      <c r="C329" s="931" t="s">
        <v>7663</v>
      </c>
      <c r="D329" s="931" t="s">
        <v>9437</v>
      </c>
      <c r="E329" s="931" t="s">
        <v>9438</v>
      </c>
      <c r="F329" s="941"/>
      <c r="G329" s="941"/>
      <c r="H329" s="941"/>
      <c r="I329" s="941"/>
      <c r="J329" s="941">
        <v>1</v>
      </c>
      <c r="K329" s="941">
        <v>186</v>
      </c>
      <c r="L329" s="941"/>
      <c r="M329" s="941">
        <v>186</v>
      </c>
      <c r="N329" s="941"/>
      <c r="O329" s="941"/>
      <c r="P329" s="932"/>
      <c r="Q329" s="942"/>
    </row>
    <row r="330" spans="1:17" ht="14.4" customHeight="1" x14ac:dyDescent="0.3">
      <c r="A330" s="929" t="s">
        <v>574</v>
      </c>
      <c r="B330" s="931" t="s">
        <v>7897</v>
      </c>
      <c r="C330" s="931" t="s">
        <v>7663</v>
      </c>
      <c r="D330" s="931" t="s">
        <v>8244</v>
      </c>
      <c r="E330" s="931" t="s">
        <v>8245</v>
      </c>
      <c r="F330" s="941">
        <v>56</v>
      </c>
      <c r="G330" s="941">
        <v>3136</v>
      </c>
      <c r="H330" s="941">
        <v>1</v>
      </c>
      <c r="I330" s="941">
        <v>56</v>
      </c>
      <c r="J330" s="941"/>
      <c r="K330" s="941"/>
      <c r="L330" s="941"/>
      <c r="M330" s="941"/>
      <c r="N330" s="941"/>
      <c r="O330" s="941"/>
      <c r="P330" s="932"/>
      <c r="Q330" s="942"/>
    </row>
    <row r="331" spans="1:17" ht="14.4" customHeight="1" x14ac:dyDescent="0.3">
      <c r="A331" s="929" t="s">
        <v>574</v>
      </c>
      <c r="B331" s="931" t="s">
        <v>7897</v>
      </c>
      <c r="C331" s="931" t="s">
        <v>7663</v>
      </c>
      <c r="D331" s="931" t="s">
        <v>8246</v>
      </c>
      <c r="E331" s="931" t="s">
        <v>8247</v>
      </c>
      <c r="F331" s="941">
        <v>56</v>
      </c>
      <c r="G331" s="941">
        <v>3416</v>
      </c>
      <c r="H331" s="941">
        <v>1</v>
      </c>
      <c r="I331" s="941">
        <v>61</v>
      </c>
      <c r="J331" s="941"/>
      <c r="K331" s="941"/>
      <c r="L331" s="941"/>
      <c r="M331" s="941"/>
      <c r="N331" s="941"/>
      <c r="O331" s="941"/>
      <c r="P331" s="932"/>
      <c r="Q331" s="942"/>
    </row>
    <row r="332" spans="1:17" ht="14.4" customHeight="1" x14ac:dyDescent="0.3">
      <c r="A332" s="929" t="s">
        <v>574</v>
      </c>
      <c r="B332" s="931" t="s">
        <v>7897</v>
      </c>
      <c r="C332" s="931" t="s">
        <v>7663</v>
      </c>
      <c r="D332" s="931" t="s">
        <v>8340</v>
      </c>
      <c r="E332" s="931" t="s">
        <v>8341</v>
      </c>
      <c r="F332" s="941">
        <v>56</v>
      </c>
      <c r="G332" s="941">
        <v>1624</v>
      </c>
      <c r="H332" s="941">
        <v>1</v>
      </c>
      <c r="I332" s="941">
        <v>29</v>
      </c>
      <c r="J332" s="941"/>
      <c r="K332" s="941"/>
      <c r="L332" s="941"/>
      <c r="M332" s="941"/>
      <c r="N332" s="941"/>
      <c r="O332" s="941"/>
      <c r="P332" s="932"/>
      <c r="Q332" s="942"/>
    </row>
    <row r="333" spans="1:17" ht="14.4" customHeight="1" x14ac:dyDescent="0.3">
      <c r="A333" s="929" t="s">
        <v>574</v>
      </c>
      <c r="B333" s="931" t="s">
        <v>7897</v>
      </c>
      <c r="C333" s="931" t="s">
        <v>7663</v>
      </c>
      <c r="D333" s="931" t="s">
        <v>8344</v>
      </c>
      <c r="E333" s="931" t="s">
        <v>8345</v>
      </c>
      <c r="F333" s="941">
        <v>56</v>
      </c>
      <c r="G333" s="941">
        <v>3976</v>
      </c>
      <c r="H333" s="941">
        <v>1</v>
      </c>
      <c r="I333" s="941">
        <v>71</v>
      </c>
      <c r="J333" s="941"/>
      <c r="K333" s="941"/>
      <c r="L333" s="941"/>
      <c r="M333" s="941"/>
      <c r="N333" s="941"/>
      <c r="O333" s="941"/>
      <c r="P333" s="932"/>
      <c r="Q333" s="942"/>
    </row>
    <row r="334" spans="1:17" ht="14.4" customHeight="1" x14ac:dyDescent="0.3">
      <c r="A334" s="929" t="s">
        <v>574</v>
      </c>
      <c r="B334" s="931" t="s">
        <v>7897</v>
      </c>
      <c r="C334" s="931" t="s">
        <v>7663</v>
      </c>
      <c r="D334" s="931" t="s">
        <v>8346</v>
      </c>
      <c r="E334" s="931" t="s">
        <v>8347</v>
      </c>
      <c r="F334" s="941">
        <v>56</v>
      </c>
      <c r="G334" s="941">
        <v>1624</v>
      </c>
      <c r="H334" s="941">
        <v>1</v>
      </c>
      <c r="I334" s="941">
        <v>29</v>
      </c>
      <c r="J334" s="941"/>
      <c r="K334" s="941"/>
      <c r="L334" s="941"/>
      <c r="M334" s="941"/>
      <c r="N334" s="941"/>
      <c r="O334" s="941"/>
      <c r="P334" s="932"/>
      <c r="Q334" s="942"/>
    </row>
    <row r="335" spans="1:17" ht="14.4" customHeight="1" x14ac:dyDescent="0.3">
      <c r="A335" s="929" t="s">
        <v>574</v>
      </c>
      <c r="B335" s="931" t="s">
        <v>7897</v>
      </c>
      <c r="C335" s="931" t="s">
        <v>7663</v>
      </c>
      <c r="D335" s="931" t="s">
        <v>8352</v>
      </c>
      <c r="E335" s="931" t="s">
        <v>8353</v>
      </c>
      <c r="F335" s="941">
        <v>56</v>
      </c>
      <c r="G335" s="941">
        <v>1288</v>
      </c>
      <c r="H335" s="941">
        <v>1</v>
      </c>
      <c r="I335" s="941">
        <v>23</v>
      </c>
      <c r="J335" s="941"/>
      <c r="K335" s="941"/>
      <c r="L335" s="941"/>
      <c r="M335" s="941"/>
      <c r="N335" s="941"/>
      <c r="O335" s="941"/>
      <c r="P335" s="932"/>
      <c r="Q335" s="942"/>
    </row>
    <row r="336" spans="1:17" ht="14.4" customHeight="1" x14ac:dyDescent="0.3">
      <c r="A336" s="929" t="s">
        <v>4143</v>
      </c>
      <c r="B336" s="931" t="s">
        <v>8854</v>
      </c>
      <c r="C336" s="931" t="s">
        <v>7663</v>
      </c>
      <c r="D336" s="931" t="s">
        <v>8855</v>
      </c>
      <c r="E336" s="931" t="s">
        <v>8856</v>
      </c>
      <c r="F336" s="941">
        <v>43</v>
      </c>
      <c r="G336" s="941">
        <v>53535</v>
      </c>
      <c r="H336" s="941">
        <v>1</v>
      </c>
      <c r="I336" s="941">
        <v>1245</v>
      </c>
      <c r="J336" s="941">
        <v>4</v>
      </c>
      <c r="K336" s="941">
        <v>5044</v>
      </c>
      <c r="L336" s="941">
        <v>9.4218735406743248E-2</v>
      </c>
      <c r="M336" s="941">
        <v>1261</v>
      </c>
      <c r="N336" s="941">
        <v>2</v>
      </c>
      <c r="O336" s="941">
        <v>2536</v>
      </c>
      <c r="P336" s="932">
        <v>4.7370878864294384E-2</v>
      </c>
      <c r="Q336" s="942">
        <v>1268</v>
      </c>
    </row>
    <row r="337" spans="1:17" ht="14.4" customHeight="1" x14ac:dyDescent="0.3">
      <c r="A337" s="929" t="s">
        <v>4143</v>
      </c>
      <c r="B337" s="931" t="s">
        <v>8854</v>
      </c>
      <c r="C337" s="931" t="s">
        <v>7663</v>
      </c>
      <c r="D337" s="931" t="s">
        <v>8860</v>
      </c>
      <c r="E337" s="931" t="s">
        <v>8861</v>
      </c>
      <c r="F337" s="941">
        <v>4</v>
      </c>
      <c r="G337" s="941">
        <v>37348</v>
      </c>
      <c r="H337" s="941">
        <v>1</v>
      </c>
      <c r="I337" s="941">
        <v>9337</v>
      </c>
      <c r="J337" s="941"/>
      <c r="K337" s="941"/>
      <c r="L337" s="941"/>
      <c r="M337" s="941"/>
      <c r="N337" s="941">
        <v>2</v>
      </c>
      <c r="O337" s="941">
        <v>18892</v>
      </c>
      <c r="P337" s="932">
        <v>0.505836992610046</v>
      </c>
      <c r="Q337" s="942">
        <v>9446</v>
      </c>
    </row>
    <row r="338" spans="1:17" ht="14.4" customHeight="1" x14ac:dyDescent="0.3">
      <c r="A338" s="929" t="s">
        <v>4143</v>
      </c>
      <c r="B338" s="931" t="s">
        <v>8854</v>
      </c>
      <c r="C338" s="931" t="s">
        <v>7663</v>
      </c>
      <c r="D338" s="931" t="s">
        <v>8864</v>
      </c>
      <c r="E338" s="931" t="s">
        <v>8865</v>
      </c>
      <c r="F338" s="941">
        <v>81</v>
      </c>
      <c r="G338" s="941">
        <v>180873</v>
      </c>
      <c r="H338" s="941">
        <v>1</v>
      </c>
      <c r="I338" s="941">
        <v>2233</v>
      </c>
      <c r="J338" s="941">
        <v>6</v>
      </c>
      <c r="K338" s="941">
        <v>13524</v>
      </c>
      <c r="L338" s="941">
        <v>7.4770695460350631E-2</v>
      </c>
      <c r="M338" s="941">
        <v>2254</v>
      </c>
      <c r="N338" s="941">
        <v>3</v>
      </c>
      <c r="O338" s="941">
        <v>6792</v>
      </c>
      <c r="P338" s="932">
        <v>3.7551209965003066E-2</v>
      </c>
      <c r="Q338" s="942">
        <v>2264</v>
      </c>
    </row>
    <row r="339" spans="1:17" ht="14.4" customHeight="1" thickBot="1" x14ac:dyDescent="0.35">
      <c r="A339" s="934" t="s">
        <v>4143</v>
      </c>
      <c r="B339" s="936" t="s">
        <v>8854</v>
      </c>
      <c r="C339" s="936" t="s">
        <v>7663</v>
      </c>
      <c r="D339" s="936" t="s">
        <v>9380</v>
      </c>
      <c r="E339" s="936" t="s">
        <v>9381</v>
      </c>
      <c r="F339" s="943">
        <v>75</v>
      </c>
      <c r="G339" s="943">
        <v>12825</v>
      </c>
      <c r="H339" s="943">
        <v>1</v>
      </c>
      <c r="I339" s="943">
        <v>171</v>
      </c>
      <c r="J339" s="943">
        <v>6</v>
      </c>
      <c r="K339" s="943">
        <v>1032</v>
      </c>
      <c r="L339" s="943">
        <v>8.0467836257309938E-2</v>
      </c>
      <c r="M339" s="943">
        <v>172</v>
      </c>
      <c r="N339" s="943">
        <v>3</v>
      </c>
      <c r="O339" s="943">
        <v>519</v>
      </c>
      <c r="P339" s="937">
        <v>4.0467836257309944E-2</v>
      </c>
      <c r="Q339" s="944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6672</v>
      </c>
      <c r="D3" s="197">
        <f>SUBTOTAL(9,D6:D1048576)</f>
        <v>7608</v>
      </c>
      <c r="E3" s="197">
        <f>SUBTOTAL(9,E6:E1048576)</f>
        <v>7496</v>
      </c>
      <c r="F3" s="198">
        <f>IF(OR(E3=0,C3=0),"",E3/C3)</f>
        <v>1.1235011990407673</v>
      </c>
      <c r="G3" s="451">
        <f>SUBTOTAL(9,G6:G1048576)</f>
        <v>57731.222700000013</v>
      </c>
      <c r="H3" s="452">
        <f>SUBTOTAL(9,H6:H1048576)</f>
        <v>58900.109399999994</v>
      </c>
      <c r="I3" s="452">
        <f>SUBTOTAL(9,I6:I1048576)</f>
        <v>59559.706199999993</v>
      </c>
      <c r="J3" s="198">
        <f>IF(OR(I3=0,G3=0),"",I3/G3)</f>
        <v>1.0316723501510039</v>
      </c>
      <c r="K3" s="451">
        <f>SUBTOTAL(9,K6:K1048576)</f>
        <v>20300.14</v>
      </c>
      <c r="L3" s="452">
        <f>SUBTOTAL(9,L6:L1048576)</f>
        <v>20712.36</v>
      </c>
      <c r="M3" s="452">
        <f>SUBTOTAL(9,M6:M1048576)</f>
        <v>20992.720000000001</v>
      </c>
      <c r="N3" s="199">
        <f>IF(OR(M3=0,E3=0),"",M3/E3)</f>
        <v>2.8005229455709713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5"/>
      <c r="B5" s="946"/>
      <c r="C5" s="953">
        <v>2013</v>
      </c>
      <c r="D5" s="953">
        <v>2014</v>
      </c>
      <c r="E5" s="953">
        <v>2015</v>
      </c>
      <c r="F5" s="954" t="s">
        <v>2</v>
      </c>
      <c r="G5" s="964">
        <v>2013</v>
      </c>
      <c r="H5" s="953">
        <v>2014</v>
      </c>
      <c r="I5" s="953">
        <v>2015</v>
      </c>
      <c r="J5" s="954" t="s">
        <v>2</v>
      </c>
      <c r="K5" s="964">
        <v>2013</v>
      </c>
      <c r="L5" s="953">
        <v>2014</v>
      </c>
      <c r="M5" s="953">
        <v>2015</v>
      </c>
      <c r="N5" s="965" t="s">
        <v>93</v>
      </c>
    </row>
    <row r="6" spans="1:14" ht="14.4" customHeight="1" x14ac:dyDescent="0.3">
      <c r="A6" s="947" t="s">
        <v>8360</v>
      </c>
      <c r="B6" s="950" t="s">
        <v>9440</v>
      </c>
      <c r="C6" s="955">
        <v>4647</v>
      </c>
      <c r="D6" s="956">
        <v>5553</v>
      </c>
      <c r="E6" s="956">
        <v>5481</v>
      </c>
      <c r="F6" s="961">
        <v>1.1794706262104584</v>
      </c>
      <c r="G6" s="955">
        <v>4144.6799999999994</v>
      </c>
      <c r="H6" s="956">
        <v>4925.7207000000017</v>
      </c>
      <c r="I6" s="956">
        <v>4891.5688000000018</v>
      </c>
      <c r="J6" s="961">
        <v>1.1802042135942949</v>
      </c>
      <c r="K6" s="955">
        <v>557.64</v>
      </c>
      <c r="L6" s="956">
        <v>666.36</v>
      </c>
      <c r="M6" s="956">
        <v>657.72</v>
      </c>
      <c r="N6" s="966">
        <v>120</v>
      </c>
    </row>
    <row r="7" spans="1:14" ht="14.4" customHeight="1" x14ac:dyDescent="0.3">
      <c r="A7" s="948" t="s">
        <v>8597</v>
      </c>
      <c r="B7" s="951" t="s">
        <v>9441</v>
      </c>
      <c r="C7" s="957">
        <v>1155</v>
      </c>
      <c r="D7" s="958">
        <v>1219</v>
      </c>
      <c r="E7" s="958">
        <v>1327</v>
      </c>
      <c r="F7" s="962">
        <v>1.1489177489177489</v>
      </c>
      <c r="G7" s="957">
        <v>33228.523800000003</v>
      </c>
      <c r="H7" s="958">
        <v>34839.743399999999</v>
      </c>
      <c r="I7" s="958">
        <v>38192.976799999989</v>
      </c>
      <c r="J7" s="962">
        <v>1.149403356883401</v>
      </c>
      <c r="K7" s="957">
        <v>12705</v>
      </c>
      <c r="L7" s="958">
        <v>13409</v>
      </c>
      <c r="M7" s="958">
        <v>14597</v>
      </c>
      <c r="N7" s="967">
        <v>11000</v>
      </c>
    </row>
    <row r="8" spans="1:14" ht="14.4" customHeight="1" x14ac:dyDescent="0.3">
      <c r="A8" s="948" t="s">
        <v>8615</v>
      </c>
      <c r="B8" s="951" t="s">
        <v>9441</v>
      </c>
      <c r="C8" s="957">
        <v>581</v>
      </c>
      <c r="D8" s="958">
        <v>542</v>
      </c>
      <c r="E8" s="958">
        <v>516</v>
      </c>
      <c r="F8" s="962">
        <v>0.88812392426850262</v>
      </c>
      <c r="G8" s="957">
        <v>14623.327800000008</v>
      </c>
      <c r="H8" s="958">
        <v>13490.798400000001</v>
      </c>
      <c r="I8" s="958">
        <v>13004.190000000008</v>
      </c>
      <c r="J8" s="962">
        <v>0.88927706318667088</v>
      </c>
      <c r="K8" s="957">
        <v>5229</v>
      </c>
      <c r="L8" s="958">
        <v>4878</v>
      </c>
      <c r="M8" s="958">
        <v>4644</v>
      </c>
      <c r="N8" s="967">
        <v>9000</v>
      </c>
    </row>
    <row r="9" spans="1:14" ht="14.4" customHeight="1" x14ac:dyDescent="0.3">
      <c r="A9" s="948" t="s">
        <v>8610</v>
      </c>
      <c r="B9" s="951" t="s">
        <v>9441</v>
      </c>
      <c r="C9" s="957">
        <v>249</v>
      </c>
      <c r="D9" s="958">
        <v>238</v>
      </c>
      <c r="E9" s="958">
        <v>150</v>
      </c>
      <c r="F9" s="962">
        <v>0.60240963855421692</v>
      </c>
      <c r="G9" s="957">
        <v>5370.7338</v>
      </c>
      <c r="H9" s="958">
        <v>5133.5171999999975</v>
      </c>
      <c r="I9" s="958">
        <v>3235.4099999999989</v>
      </c>
      <c r="J9" s="962">
        <v>0.60241488788738684</v>
      </c>
      <c r="K9" s="957">
        <v>1743</v>
      </c>
      <c r="L9" s="958">
        <v>1666</v>
      </c>
      <c r="M9" s="958">
        <v>1050</v>
      </c>
      <c r="N9" s="967">
        <v>7000</v>
      </c>
    </row>
    <row r="10" spans="1:14" ht="14.4" customHeight="1" x14ac:dyDescent="0.3">
      <c r="A10" s="948" t="s">
        <v>8599</v>
      </c>
      <c r="B10" s="951" t="s">
        <v>9441</v>
      </c>
      <c r="C10" s="957">
        <v>27</v>
      </c>
      <c r="D10" s="958">
        <v>37</v>
      </c>
      <c r="E10" s="958">
        <v>22</v>
      </c>
      <c r="F10" s="962">
        <v>0.81481481481481477</v>
      </c>
      <c r="G10" s="957">
        <v>289.09529999999995</v>
      </c>
      <c r="H10" s="958">
        <v>396.17009999999988</v>
      </c>
      <c r="I10" s="958">
        <v>235.56059999999994</v>
      </c>
      <c r="J10" s="962">
        <v>0.81481988811302009</v>
      </c>
      <c r="K10" s="957">
        <v>54</v>
      </c>
      <c r="L10" s="958">
        <v>74</v>
      </c>
      <c r="M10" s="958">
        <v>44</v>
      </c>
      <c r="N10" s="967">
        <v>2000</v>
      </c>
    </row>
    <row r="11" spans="1:14" ht="14.4" customHeight="1" x14ac:dyDescent="0.3">
      <c r="A11" s="948" t="s">
        <v>8612</v>
      </c>
      <c r="B11" s="951" t="s">
        <v>9441</v>
      </c>
      <c r="C11" s="957">
        <v>10</v>
      </c>
      <c r="D11" s="958">
        <v>19</v>
      </c>
      <c r="E11" s="958"/>
      <c r="F11" s="962"/>
      <c r="G11" s="957">
        <v>60.076800000000006</v>
      </c>
      <c r="H11" s="958">
        <v>114.15960000000001</v>
      </c>
      <c r="I11" s="958"/>
      <c r="J11" s="962"/>
      <c r="K11" s="957">
        <v>10</v>
      </c>
      <c r="L11" s="958">
        <v>19</v>
      </c>
      <c r="M11" s="958"/>
      <c r="N11" s="967"/>
    </row>
    <row r="12" spans="1:14" ht="14.4" customHeight="1" thickBot="1" x14ac:dyDescent="0.35">
      <c r="A12" s="949" t="s">
        <v>8608</v>
      </c>
      <c r="B12" s="952" t="s">
        <v>9441</v>
      </c>
      <c r="C12" s="959">
        <v>3</v>
      </c>
      <c r="D12" s="960"/>
      <c r="E12" s="960"/>
      <c r="F12" s="963"/>
      <c r="G12" s="959">
        <v>14.7852</v>
      </c>
      <c r="H12" s="960"/>
      <c r="I12" s="960"/>
      <c r="J12" s="963"/>
      <c r="K12" s="959">
        <v>1.5</v>
      </c>
      <c r="L12" s="960"/>
      <c r="M12" s="960"/>
      <c r="N12" s="96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2016-02-02T09:38:07Z</dcterms:modified>
</cp:coreProperties>
</file>